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465" windowWidth="22995" windowHeight="9615"/>
  </bookViews>
  <sheets>
    <sheet name="Podaci" sheetId="6" r:id="rId1"/>
    <sheet name="Uplate" sheetId="10" r:id="rId2"/>
    <sheet name="UU_ZK" sheetId="9" r:id="rId3"/>
    <sheet name="Plan" sheetId="3" r:id="rId4"/>
    <sheet name="HNB tečaj" sheetId="2" r:id="rId5"/>
  </sheets>
  <definedNames>
    <definedName name="CHF_kredit" localSheetId="1">OFFSET(Uplate!$E$9,0,0,COUNTIF(Uplate!$E:$E,"&gt;0"))</definedName>
    <definedName name="CHF_kredit" localSheetId="2">OFFSET(UU_ZK!$F$9,0,0,COUNTIF(UU_ZK!$F:$F,"&gt;0"))</definedName>
    <definedName name="CHF_kredit">OFFSET(Plan!$J$9,0,0,COUNTIF(Plan!$J:$J,"&gt;0"))</definedName>
    <definedName name="datum" localSheetId="1">OFFSET(Uplate!$B$9,0,0,COUNTIF(Uplate!$E:$E,"&gt;0"))</definedName>
    <definedName name="datum" localSheetId="2">OFFSET(UU_ZK!$B$9,0,0,COUNTIF(UU_ZK!$F:$F,"&gt;0"))</definedName>
    <definedName name="datum">OFFSET(Plan!$B$9,0,0,COUNTIF(Plan!$J:$J,"&gt;0"))</definedName>
    <definedName name="datum_isplate">Podaci!$B$9</definedName>
    <definedName name="datum_konverzije" localSheetId="2">Podaci!#REF!</definedName>
    <definedName name="datum_obracuna">Podaci!$B$18</definedName>
    <definedName name="datum_pocetak" localSheetId="2">Podaci!#REF!</definedName>
    <definedName name="datum_prvog_anuiteta">Podaci!$B$10</definedName>
    <definedName name="datum_zk">Podaci!$B$20</definedName>
    <definedName name="EUR_kredit" localSheetId="2">OFFSET(UU_ZK!#REF!,0,0,COUNTIF(UU_ZK!$F:$F,"&gt;0"))</definedName>
    <definedName name="faktor_323">Podaci!$D$11</definedName>
    <definedName name="faktor_pocetni">Podaci!$J$5</definedName>
    <definedName name="iznos">Podaci!$B$5</definedName>
    <definedName name="kamata">Podaci!$B$7</definedName>
    <definedName name="metoda">Podaci!$D$9</definedName>
    <definedName name="ostatak_iznos">Podaci!$B$15</definedName>
    <definedName name="ostatak_postotak">Podaci!$B$14</definedName>
    <definedName name="rok">Podaci!$B$6</definedName>
    <definedName name="txt_valuta" localSheetId="2">Podaci!#REF!</definedName>
    <definedName name="valuta">Podaci!$D$5</definedName>
  </definedNames>
  <calcPr calcId="145621"/>
</workbook>
</file>

<file path=xl/calcChain.xml><?xml version="1.0" encoding="utf-8"?>
<calcChain xmlns="http://schemas.openxmlformats.org/spreadsheetml/2006/main">
  <c r="B18" i="6" l="1"/>
  <c r="C10" i="10"/>
  <c r="E10" i="10" s="1"/>
  <c r="B12" i="10" l="1"/>
  <c r="C12" i="10" s="1"/>
  <c r="E12" i="10" s="1"/>
  <c r="B13" i="10"/>
  <c r="C13" i="10" s="1"/>
  <c r="E13" i="10" s="1"/>
  <c r="B14" i="10"/>
  <c r="C14" i="10" s="1"/>
  <c r="E14" i="10" s="1"/>
  <c r="B15" i="10"/>
  <c r="C15" i="10" s="1"/>
  <c r="E15" i="10" s="1"/>
  <c r="B16" i="10"/>
  <c r="C16" i="10" s="1"/>
  <c r="E16" i="10" s="1"/>
  <c r="B17" i="10"/>
  <c r="C17" i="10" s="1"/>
  <c r="E17" i="10" s="1"/>
  <c r="B18" i="10"/>
  <c r="C18" i="10" s="1"/>
  <c r="E18" i="10" s="1"/>
  <c r="B19" i="10"/>
  <c r="C19" i="10" s="1"/>
  <c r="E19" i="10" s="1"/>
  <c r="B20" i="10"/>
  <c r="C20" i="10" s="1"/>
  <c r="E20" i="10" s="1"/>
  <c r="B21" i="10"/>
  <c r="C21" i="10" s="1"/>
  <c r="E21" i="10" s="1"/>
  <c r="B22" i="10"/>
  <c r="C22" i="10" s="1"/>
  <c r="E22" i="10" s="1"/>
  <c r="B23" i="10"/>
  <c r="C23" i="10" s="1"/>
  <c r="E23" i="10" s="1"/>
  <c r="B24" i="10"/>
  <c r="C24" i="10" s="1"/>
  <c r="E24" i="10" s="1"/>
  <c r="B25" i="10"/>
  <c r="C25" i="10" s="1"/>
  <c r="E25" i="10" s="1"/>
  <c r="B26" i="10"/>
  <c r="C26" i="10" s="1"/>
  <c r="E26" i="10" s="1"/>
  <c r="B27" i="10"/>
  <c r="C27" i="10" s="1"/>
  <c r="E27" i="10" s="1"/>
  <c r="B28" i="10"/>
  <c r="C28" i="10" s="1"/>
  <c r="E28" i="10" s="1"/>
  <c r="B29" i="10"/>
  <c r="C29" i="10" s="1"/>
  <c r="E29" i="10" s="1"/>
  <c r="B30" i="10"/>
  <c r="C30" i="10" s="1"/>
  <c r="E30" i="10" s="1"/>
  <c r="B31" i="10"/>
  <c r="C31" i="10" s="1"/>
  <c r="E31" i="10" s="1"/>
  <c r="B32" i="10"/>
  <c r="C32" i="10" s="1"/>
  <c r="E32" i="10" s="1"/>
  <c r="B33" i="10"/>
  <c r="C33" i="10" s="1"/>
  <c r="E33" i="10" s="1"/>
  <c r="B34" i="10"/>
  <c r="C34" i="10" s="1"/>
  <c r="E34" i="10" s="1"/>
  <c r="B35" i="10"/>
  <c r="C35" i="10" s="1"/>
  <c r="E35" i="10" s="1"/>
  <c r="B36" i="10"/>
  <c r="C36" i="10" s="1"/>
  <c r="E36" i="10" s="1"/>
  <c r="B37" i="10"/>
  <c r="C37" i="10" s="1"/>
  <c r="E37" i="10" s="1"/>
  <c r="B38" i="10"/>
  <c r="C38" i="10" s="1"/>
  <c r="E38" i="10" s="1"/>
  <c r="B39" i="10"/>
  <c r="C39" i="10" s="1"/>
  <c r="E39" i="10" s="1"/>
  <c r="B40" i="10"/>
  <c r="C40" i="10" s="1"/>
  <c r="E40" i="10" s="1"/>
  <c r="B41" i="10"/>
  <c r="C41" i="10" s="1"/>
  <c r="E41" i="10" s="1"/>
  <c r="B42" i="10"/>
  <c r="C42" i="10" s="1"/>
  <c r="E42" i="10" s="1"/>
  <c r="B43" i="10"/>
  <c r="C43" i="10" s="1"/>
  <c r="E43" i="10" s="1"/>
  <c r="B44" i="10"/>
  <c r="C44" i="10" s="1"/>
  <c r="E44" i="10" s="1"/>
  <c r="B45" i="10"/>
  <c r="C45" i="10" s="1"/>
  <c r="E45" i="10" s="1"/>
  <c r="B46" i="10"/>
  <c r="C46" i="10" s="1"/>
  <c r="E46" i="10" s="1"/>
  <c r="B47" i="10"/>
  <c r="C47" i="10" s="1"/>
  <c r="E47" i="10" s="1"/>
  <c r="B48" i="10"/>
  <c r="C48" i="10" s="1"/>
  <c r="E48" i="10" s="1"/>
  <c r="B49" i="10"/>
  <c r="C49" i="10" s="1"/>
  <c r="E49" i="10" s="1"/>
  <c r="B50" i="10"/>
  <c r="C50" i="10" s="1"/>
  <c r="E50" i="10" s="1"/>
  <c r="B51" i="10"/>
  <c r="C51" i="10" s="1"/>
  <c r="E51" i="10" s="1"/>
  <c r="B52" i="10"/>
  <c r="C52" i="10" s="1"/>
  <c r="E52" i="10" s="1"/>
  <c r="B53" i="10"/>
  <c r="C53" i="10" s="1"/>
  <c r="E53" i="10" s="1"/>
  <c r="B54" i="10"/>
  <c r="C54" i="10" s="1"/>
  <c r="E54" i="10" s="1"/>
  <c r="B55" i="10"/>
  <c r="C55" i="10" s="1"/>
  <c r="E55" i="10" s="1"/>
  <c r="B56" i="10"/>
  <c r="C56" i="10" s="1"/>
  <c r="E56" i="10" s="1"/>
  <c r="B57" i="10"/>
  <c r="C57" i="10" s="1"/>
  <c r="E57" i="10" s="1"/>
  <c r="B58" i="10"/>
  <c r="C58" i="10" s="1"/>
  <c r="E58" i="10" s="1"/>
  <c r="B59" i="10"/>
  <c r="C59" i="10" s="1"/>
  <c r="E59" i="10" s="1"/>
  <c r="B60" i="10"/>
  <c r="C60" i="10" s="1"/>
  <c r="E60" i="10" s="1"/>
  <c r="B61" i="10"/>
  <c r="C61" i="10" s="1"/>
  <c r="E61" i="10" s="1"/>
  <c r="B62" i="10"/>
  <c r="C62" i="10" s="1"/>
  <c r="E62" i="10" s="1"/>
  <c r="B63" i="10"/>
  <c r="C63" i="10" s="1"/>
  <c r="E63" i="10" s="1"/>
  <c r="B64" i="10"/>
  <c r="C64" i="10" s="1"/>
  <c r="E64" i="10" s="1"/>
  <c r="B65" i="10"/>
  <c r="C65" i="10" s="1"/>
  <c r="E65" i="10" s="1"/>
  <c r="B66" i="10"/>
  <c r="C66" i="10" s="1"/>
  <c r="E66" i="10" s="1"/>
  <c r="B67" i="10"/>
  <c r="C67" i="10" s="1"/>
  <c r="E67" i="10" s="1"/>
  <c r="B68" i="10"/>
  <c r="C68" i="10" s="1"/>
  <c r="E68" i="10" s="1"/>
  <c r="B11" i="10"/>
  <c r="C11" i="10" s="1"/>
  <c r="E11" i="10" s="1"/>
  <c r="B9" i="10"/>
  <c r="C9" i="10" s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AG2" i="10"/>
  <c r="AG6" i="10" s="1"/>
  <c r="AF2" i="10"/>
  <c r="AF6" i="10" s="1"/>
  <c r="AE2" i="10"/>
  <c r="AE6" i="10" s="1"/>
  <c r="AD2" i="10"/>
  <c r="AD6" i="10" s="1"/>
  <c r="AC2" i="10"/>
  <c r="AC6" i="10" s="1"/>
  <c r="AB2" i="10"/>
  <c r="AB6" i="10" s="1"/>
  <c r="AA2" i="10"/>
  <c r="AA6" i="10" s="1"/>
  <c r="Z2" i="10"/>
  <c r="Z6" i="10" s="1"/>
  <c r="Y2" i="10"/>
  <c r="Y6" i="10" s="1"/>
  <c r="B20" i="6" l="1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A10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AH2" i="9"/>
  <c r="AH6" i="9" s="1"/>
  <c r="AG2" i="9"/>
  <c r="AG6" i="9" s="1"/>
  <c r="AF2" i="9"/>
  <c r="AF6" i="9" s="1"/>
  <c r="AE2" i="9"/>
  <c r="AE6" i="9" s="1"/>
  <c r="AD2" i="9"/>
  <c r="AD6" i="9" s="1"/>
  <c r="AC2" i="9"/>
  <c r="AC6" i="9" s="1"/>
  <c r="AB2" i="9"/>
  <c r="AB6" i="9" s="1"/>
  <c r="AA2" i="9"/>
  <c r="AA6" i="9" s="1"/>
  <c r="Z2" i="9"/>
  <c r="Z6" i="9" s="1"/>
  <c r="A23" i="6"/>
  <c r="B23" i="6"/>
  <c r="X3" i="3" l="1"/>
  <c r="T3" i="3"/>
  <c r="U3" i="3"/>
  <c r="W3" i="3"/>
  <c r="V3" i="3"/>
  <c r="O3" i="9"/>
  <c r="O5" i="9" s="1"/>
  <c r="K3" i="9"/>
  <c r="N3" i="9"/>
  <c r="N5" i="9" s="1"/>
  <c r="M3" i="9"/>
  <c r="M5" i="9" s="1"/>
  <c r="L3" i="9"/>
  <c r="L5" i="9" s="1"/>
  <c r="N3" i="10"/>
  <c r="J3" i="10"/>
  <c r="M3" i="10"/>
  <c r="L3" i="10"/>
  <c r="K3" i="10"/>
  <c r="H46" i="10"/>
  <c r="H50" i="10"/>
  <c r="H54" i="10"/>
  <c r="H58" i="10"/>
  <c r="H62" i="10"/>
  <c r="H66" i="10"/>
  <c r="H51" i="10"/>
  <c r="H59" i="10"/>
  <c r="H67" i="10"/>
  <c r="H48" i="10"/>
  <c r="H52" i="10"/>
  <c r="H56" i="10"/>
  <c r="H60" i="10"/>
  <c r="H64" i="10"/>
  <c r="H68" i="10"/>
  <c r="H49" i="10"/>
  <c r="H53" i="10"/>
  <c r="H57" i="10"/>
  <c r="H61" i="10"/>
  <c r="H65" i="10"/>
  <c r="H47" i="10"/>
  <c r="H55" i="10"/>
  <c r="H63" i="10"/>
  <c r="AG3" i="9"/>
  <c r="AG5" i="9" s="1"/>
  <c r="AD3" i="10"/>
  <c r="Z3" i="10"/>
  <c r="V3" i="10"/>
  <c r="R3" i="10"/>
  <c r="AF3" i="10"/>
  <c r="T3" i="10"/>
  <c r="AG3" i="10"/>
  <c r="AC3" i="10"/>
  <c r="Y3" i="10"/>
  <c r="U3" i="10"/>
  <c r="Q3" i="10"/>
  <c r="AB3" i="10"/>
  <c r="X3" i="10"/>
  <c r="P3" i="10"/>
  <c r="W3" i="10"/>
  <c r="S3" i="10"/>
  <c r="AE3" i="10"/>
  <c r="O3" i="10"/>
  <c r="AA3" i="10"/>
  <c r="E9" i="10"/>
  <c r="AC3" i="9"/>
  <c r="AC5" i="9" s="1"/>
  <c r="AE3" i="9"/>
  <c r="AE5" i="9" s="1"/>
  <c r="U3" i="9"/>
  <c r="U5" i="9" s="1"/>
  <c r="C9" i="9"/>
  <c r="W3" i="9"/>
  <c r="W5" i="9" s="1"/>
  <c r="Q3" i="9"/>
  <c r="Y3" i="9"/>
  <c r="AH3" i="9"/>
  <c r="AH5" i="9" s="1"/>
  <c r="AD3" i="9"/>
  <c r="AD5" i="9" s="1"/>
  <c r="Z3" i="9"/>
  <c r="Z5" i="9" s="1"/>
  <c r="V3" i="9"/>
  <c r="V5" i="9" s="1"/>
  <c r="R3" i="9"/>
  <c r="R5" i="9" s="1"/>
  <c r="AF3" i="9"/>
  <c r="AF5" i="9" s="1"/>
  <c r="AB3" i="9"/>
  <c r="AB5" i="9" s="1"/>
  <c r="X3" i="9"/>
  <c r="X5" i="9" s="1"/>
  <c r="T3" i="9"/>
  <c r="T5" i="9" s="1"/>
  <c r="P3" i="9"/>
  <c r="P5" i="9" s="1"/>
  <c r="S3" i="9"/>
  <c r="AA3" i="9"/>
  <c r="A11" i="9"/>
  <c r="D9" i="9"/>
  <c r="AM3" i="3"/>
  <c r="P5" i="6"/>
  <c r="O5" i="6"/>
  <c r="AF9" i="10" l="1"/>
  <c r="N68" i="10"/>
  <c r="N67" i="10"/>
  <c r="N66" i="10"/>
  <c r="N65" i="10"/>
  <c r="N64" i="10"/>
  <c r="N63" i="10"/>
  <c r="N62" i="10"/>
  <c r="N61" i="10"/>
  <c r="N60" i="10"/>
  <c r="AB68" i="10"/>
  <c r="AB67" i="10"/>
  <c r="AB66" i="10"/>
  <c r="AB65" i="10"/>
  <c r="AB64" i="10"/>
  <c r="AB63" i="10"/>
  <c r="AB62" i="10"/>
  <c r="AB61" i="10"/>
  <c r="AB60" i="10"/>
  <c r="AC63" i="10"/>
  <c r="AC60" i="10"/>
  <c r="AC64" i="10"/>
  <c r="AC68" i="10"/>
  <c r="AC65" i="10"/>
  <c r="AC67" i="10"/>
  <c r="AC62" i="10"/>
  <c r="AC66" i="10"/>
  <c r="AC61" i="10"/>
  <c r="L68" i="10"/>
  <c r="L67" i="10"/>
  <c r="L66" i="10"/>
  <c r="L65" i="10"/>
  <c r="L64" i="10"/>
  <c r="L63" i="10"/>
  <c r="L62" i="10"/>
  <c r="L61" i="10"/>
  <c r="L60" i="10"/>
  <c r="AA67" i="10"/>
  <c r="AA65" i="10"/>
  <c r="AA63" i="10"/>
  <c r="AA61" i="10"/>
  <c r="AA60" i="10"/>
  <c r="AA68" i="10"/>
  <c r="AA64" i="10"/>
  <c r="AA66" i="10"/>
  <c r="AA62" i="10"/>
  <c r="Q61" i="10"/>
  <c r="Q65" i="10"/>
  <c r="Q67" i="10"/>
  <c r="Q66" i="10"/>
  <c r="Q63" i="10"/>
  <c r="Q60" i="10"/>
  <c r="Q64" i="10"/>
  <c r="Q68" i="10"/>
  <c r="Q62" i="10"/>
  <c r="V68" i="10"/>
  <c r="V67" i="10"/>
  <c r="V66" i="10"/>
  <c r="V65" i="10"/>
  <c r="V64" i="10"/>
  <c r="V63" i="10"/>
  <c r="V62" i="10"/>
  <c r="V61" i="10"/>
  <c r="V60" i="10"/>
  <c r="O67" i="10"/>
  <c r="O65" i="10"/>
  <c r="O63" i="10"/>
  <c r="O61" i="10"/>
  <c r="O66" i="10"/>
  <c r="O62" i="10"/>
  <c r="O64" i="10"/>
  <c r="O60" i="10"/>
  <c r="O68" i="10"/>
  <c r="P68" i="10"/>
  <c r="P67" i="10"/>
  <c r="P66" i="10"/>
  <c r="P65" i="10"/>
  <c r="P64" i="10"/>
  <c r="P63" i="10"/>
  <c r="P62" i="10"/>
  <c r="P61" i="10"/>
  <c r="P60" i="10"/>
  <c r="U67" i="10"/>
  <c r="U62" i="10"/>
  <c r="U66" i="10"/>
  <c r="U63" i="10"/>
  <c r="U65" i="10"/>
  <c r="U61" i="10"/>
  <c r="U60" i="10"/>
  <c r="U64" i="10"/>
  <c r="U68" i="10"/>
  <c r="T68" i="10"/>
  <c r="T67" i="10"/>
  <c r="T66" i="10"/>
  <c r="T65" i="10"/>
  <c r="T64" i="10"/>
  <c r="T63" i="10"/>
  <c r="T62" i="10"/>
  <c r="T60" i="10"/>
  <c r="T61" i="10"/>
  <c r="Z68" i="10"/>
  <c r="Z67" i="10"/>
  <c r="Z66" i="10"/>
  <c r="Z65" i="10"/>
  <c r="Z64" i="10"/>
  <c r="Z63" i="10"/>
  <c r="Z62" i="10"/>
  <c r="Z61" i="10"/>
  <c r="Z60" i="10"/>
  <c r="S67" i="10"/>
  <c r="S65" i="10"/>
  <c r="S63" i="10"/>
  <c r="S61" i="10"/>
  <c r="S64" i="10"/>
  <c r="S66" i="10"/>
  <c r="S60" i="10"/>
  <c r="S68" i="10"/>
  <c r="S62" i="10"/>
  <c r="R68" i="10"/>
  <c r="R67" i="10"/>
  <c r="R66" i="10"/>
  <c r="R65" i="10"/>
  <c r="R64" i="10"/>
  <c r="R63" i="10"/>
  <c r="R62" i="10"/>
  <c r="R61" i="10"/>
  <c r="R60" i="10"/>
  <c r="W67" i="10"/>
  <c r="W65" i="10"/>
  <c r="W63" i="10"/>
  <c r="W61" i="10"/>
  <c r="W62" i="10"/>
  <c r="W68" i="10"/>
  <c r="W64" i="10"/>
  <c r="W66" i="10"/>
  <c r="W60" i="10"/>
  <c r="AG63" i="10"/>
  <c r="AG67" i="10"/>
  <c r="AG65" i="10"/>
  <c r="AG60" i="10"/>
  <c r="AG64" i="10"/>
  <c r="AG68" i="10"/>
  <c r="AG61" i="10"/>
  <c r="AG62" i="10"/>
  <c r="AG66" i="10"/>
  <c r="K67" i="10"/>
  <c r="K65" i="10"/>
  <c r="K63" i="10"/>
  <c r="K61" i="10"/>
  <c r="K60" i="10"/>
  <c r="K68" i="10"/>
  <c r="K64" i="10"/>
  <c r="K66" i="10"/>
  <c r="K62" i="10"/>
  <c r="M63" i="10"/>
  <c r="M60" i="10"/>
  <c r="M64" i="10"/>
  <c r="M68" i="10"/>
  <c r="M61" i="10"/>
  <c r="M65" i="10"/>
  <c r="M67" i="10"/>
  <c r="M62" i="10"/>
  <c r="M66" i="10"/>
  <c r="J68" i="10"/>
  <c r="J67" i="10"/>
  <c r="J66" i="10"/>
  <c r="J65" i="10"/>
  <c r="J64" i="10"/>
  <c r="J63" i="10"/>
  <c r="J62" i="10"/>
  <c r="J61" i="10"/>
  <c r="J60" i="10"/>
  <c r="AE67" i="10"/>
  <c r="AE65" i="10"/>
  <c r="AE63" i="10"/>
  <c r="AE61" i="10"/>
  <c r="AE66" i="10"/>
  <c r="AE62" i="10"/>
  <c r="AE64" i="10"/>
  <c r="AE60" i="10"/>
  <c r="AE68" i="10"/>
  <c r="X68" i="10"/>
  <c r="X67" i="10"/>
  <c r="X66" i="10"/>
  <c r="X65" i="10"/>
  <c r="X64" i="10"/>
  <c r="X63" i="10"/>
  <c r="X62" i="10"/>
  <c r="X61" i="10"/>
  <c r="X60" i="10"/>
  <c r="Y65" i="10"/>
  <c r="Y61" i="10"/>
  <c r="Y63" i="10"/>
  <c r="Y64" i="10"/>
  <c r="Y67" i="10"/>
  <c r="Y62" i="10"/>
  <c r="Y66" i="10"/>
  <c r="Y60" i="10"/>
  <c r="Y68" i="10"/>
  <c r="AF68" i="10"/>
  <c r="AF67" i="10"/>
  <c r="AF66" i="10"/>
  <c r="AF65" i="10"/>
  <c r="AF64" i="10"/>
  <c r="AF63" i="10"/>
  <c r="AF62" i="10"/>
  <c r="AF61" i="10"/>
  <c r="AF60" i="10"/>
  <c r="AD68" i="10"/>
  <c r="AD67" i="10"/>
  <c r="AD66" i="10"/>
  <c r="AD65" i="10"/>
  <c r="AD64" i="10"/>
  <c r="AD63" i="10"/>
  <c r="AD62" i="10"/>
  <c r="AD61" i="10"/>
  <c r="AD60" i="10"/>
  <c r="K59" i="10"/>
  <c r="K57" i="10"/>
  <c r="K55" i="10"/>
  <c r="K53" i="10"/>
  <c r="K51" i="10"/>
  <c r="K47" i="10"/>
  <c r="K45" i="10"/>
  <c r="K49" i="10"/>
  <c r="K42" i="10"/>
  <c r="K43" i="10"/>
  <c r="K48" i="10"/>
  <c r="K54" i="10"/>
  <c r="K56" i="10"/>
  <c r="K44" i="10"/>
  <c r="K58" i="10"/>
  <c r="K46" i="10"/>
  <c r="K50" i="10"/>
  <c r="K52" i="10"/>
  <c r="J57" i="10"/>
  <c r="J53" i="10"/>
  <c r="J43" i="10"/>
  <c r="J56" i="10"/>
  <c r="J52" i="10"/>
  <c r="J51" i="10"/>
  <c r="J49" i="10"/>
  <c r="J59" i="10"/>
  <c r="J55" i="10"/>
  <c r="J58" i="10"/>
  <c r="J54" i="10"/>
  <c r="J48" i="10"/>
  <c r="J47" i="10"/>
  <c r="J46" i="10"/>
  <c r="J45" i="10"/>
  <c r="J42" i="10"/>
  <c r="J44" i="10"/>
  <c r="J50" i="10"/>
  <c r="X59" i="10"/>
  <c r="X58" i="10"/>
  <c r="X57" i="10"/>
  <c r="X56" i="10"/>
  <c r="X55" i="10"/>
  <c r="X54" i="10"/>
  <c r="X53" i="10"/>
  <c r="X52" i="10"/>
  <c r="X49" i="10"/>
  <c r="X51" i="10"/>
  <c r="X48" i="10"/>
  <c r="X47" i="10"/>
  <c r="X46" i="10"/>
  <c r="X45" i="10"/>
  <c r="X43" i="10"/>
  <c r="X42" i="10"/>
  <c r="X44" i="10"/>
  <c r="X5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3" i="10"/>
  <c r="L42" i="10"/>
  <c r="L44" i="10"/>
  <c r="AA59" i="10"/>
  <c r="AA57" i="10"/>
  <c r="AA55" i="10"/>
  <c r="AA53" i="10"/>
  <c r="AA51" i="10"/>
  <c r="AA47" i="10"/>
  <c r="AA45" i="10"/>
  <c r="AA49" i="10"/>
  <c r="AA42" i="10"/>
  <c r="AA43" i="10"/>
  <c r="AA48" i="10"/>
  <c r="AA54" i="10"/>
  <c r="AA56" i="10"/>
  <c r="AA44" i="10"/>
  <c r="AA58" i="10"/>
  <c r="AA46" i="10"/>
  <c r="AA50" i="10"/>
  <c r="AA52" i="10"/>
  <c r="W59" i="10"/>
  <c r="W57" i="10"/>
  <c r="W55" i="10"/>
  <c r="W53" i="10"/>
  <c r="W47" i="10"/>
  <c r="W45" i="10"/>
  <c r="W51" i="10"/>
  <c r="W49" i="10"/>
  <c r="W42" i="10"/>
  <c r="W43" i="10"/>
  <c r="W50" i="10"/>
  <c r="W56" i="10"/>
  <c r="W58" i="10"/>
  <c r="W46" i="10"/>
  <c r="W52" i="10"/>
  <c r="W44" i="10"/>
  <c r="W48" i="10"/>
  <c r="W54" i="10"/>
  <c r="Q50" i="10"/>
  <c r="Q43" i="10"/>
  <c r="Q49" i="10"/>
  <c r="Q55" i="10"/>
  <c r="Q57" i="10"/>
  <c r="Q58" i="10"/>
  <c r="Q42" i="10"/>
  <c r="Q45" i="10"/>
  <c r="Q48" i="10"/>
  <c r="Q51" i="10"/>
  <c r="Q59" i="10"/>
  <c r="Q44" i="10"/>
  <c r="Q47" i="10"/>
  <c r="Q46" i="10"/>
  <c r="Q53" i="10"/>
  <c r="Q52" i="10"/>
  <c r="Q56" i="10"/>
  <c r="Q54" i="10"/>
  <c r="AG50" i="10"/>
  <c r="AG48" i="10"/>
  <c r="AG42" i="10"/>
  <c r="AG43" i="10"/>
  <c r="AG52" i="10"/>
  <c r="AG56" i="10"/>
  <c r="AG49" i="10"/>
  <c r="AG45" i="10"/>
  <c r="AG44" i="10"/>
  <c r="AG53" i="10"/>
  <c r="AG57" i="10"/>
  <c r="AG46" i="10"/>
  <c r="AG54" i="10"/>
  <c r="AG58" i="10"/>
  <c r="AG51" i="10"/>
  <c r="AG47" i="10"/>
  <c r="AG55" i="10"/>
  <c r="AG59" i="10"/>
  <c r="V51" i="10"/>
  <c r="V49" i="10"/>
  <c r="V58" i="10"/>
  <c r="V54" i="10"/>
  <c r="V50" i="10"/>
  <c r="V57" i="10"/>
  <c r="V53" i="10"/>
  <c r="V48" i="10"/>
  <c r="V47" i="10"/>
  <c r="V46" i="10"/>
  <c r="V45" i="10"/>
  <c r="V56" i="10"/>
  <c r="V52" i="10"/>
  <c r="V59" i="10"/>
  <c r="V55" i="10"/>
  <c r="V43" i="10"/>
  <c r="V42" i="10"/>
  <c r="V44" i="10"/>
  <c r="O59" i="10"/>
  <c r="O57" i="10"/>
  <c r="O55" i="10"/>
  <c r="O53" i="10"/>
  <c r="O47" i="10"/>
  <c r="O45" i="10"/>
  <c r="O43" i="10"/>
  <c r="O42" i="10"/>
  <c r="O51" i="10"/>
  <c r="O49" i="10"/>
  <c r="O46" i="10"/>
  <c r="O52" i="10"/>
  <c r="O44" i="10"/>
  <c r="O48" i="10"/>
  <c r="O54" i="10"/>
  <c r="O50" i="10"/>
  <c r="O56" i="10"/>
  <c r="O58" i="10"/>
  <c r="P59" i="10"/>
  <c r="P58" i="10"/>
  <c r="P57" i="10"/>
  <c r="P56" i="10"/>
  <c r="P55" i="10"/>
  <c r="P54" i="10"/>
  <c r="P53" i="10"/>
  <c r="P52" i="10"/>
  <c r="P51" i="10"/>
  <c r="P49" i="10"/>
  <c r="P48" i="10"/>
  <c r="P47" i="10"/>
  <c r="P46" i="10"/>
  <c r="P45" i="10"/>
  <c r="P43" i="10"/>
  <c r="P42" i="10"/>
  <c r="P44" i="10"/>
  <c r="P50" i="10"/>
  <c r="U44" i="10"/>
  <c r="U47" i="10"/>
  <c r="U46" i="10"/>
  <c r="U53" i="10"/>
  <c r="U52" i="10"/>
  <c r="U56" i="10"/>
  <c r="U43" i="10"/>
  <c r="U49" i="10"/>
  <c r="U55" i="10"/>
  <c r="U57" i="10"/>
  <c r="U54" i="10"/>
  <c r="U58" i="10"/>
  <c r="U42" i="10"/>
  <c r="U45" i="10"/>
  <c r="U48" i="10"/>
  <c r="U50" i="10"/>
  <c r="U51" i="10"/>
  <c r="U59" i="10"/>
  <c r="T59" i="10"/>
  <c r="T58" i="10"/>
  <c r="T57" i="10"/>
  <c r="T56" i="10"/>
  <c r="T55" i="10"/>
  <c r="T54" i="10"/>
  <c r="T53" i="10"/>
  <c r="T52" i="10"/>
  <c r="T43" i="10"/>
  <c r="T51" i="10"/>
  <c r="T50" i="10"/>
  <c r="T49" i="10"/>
  <c r="T48" i="10"/>
  <c r="T47" i="10"/>
  <c r="T46" i="10"/>
  <c r="T45" i="10"/>
  <c r="T42" i="10"/>
  <c r="T44" i="10"/>
  <c r="Z57" i="10"/>
  <c r="Z53" i="10"/>
  <c r="Z43" i="10"/>
  <c r="Z56" i="10"/>
  <c r="Z52" i="10"/>
  <c r="Z59" i="10"/>
  <c r="Z55" i="10"/>
  <c r="Z58" i="10"/>
  <c r="Z54" i="10"/>
  <c r="Z51" i="10"/>
  <c r="Z49" i="10"/>
  <c r="Z48" i="10"/>
  <c r="Z47" i="10"/>
  <c r="Z46" i="10"/>
  <c r="Z45" i="10"/>
  <c r="Z42" i="10"/>
  <c r="Z44" i="10"/>
  <c r="Z50" i="10"/>
  <c r="M57" i="10"/>
  <c r="M54" i="10"/>
  <c r="M58" i="10"/>
  <c r="M42" i="10"/>
  <c r="M45" i="10"/>
  <c r="M50" i="10"/>
  <c r="M48" i="10"/>
  <c r="M51" i="10"/>
  <c r="M59" i="10"/>
  <c r="M44" i="10"/>
  <c r="M47" i="10"/>
  <c r="M46" i="10"/>
  <c r="M53" i="10"/>
  <c r="M52" i="10"/>
  <c r="M56" i="10"/>
  <c r="M43" i="10"/>
  <c r="M49" i="10"/>
  <c r="M55" i="10"/>
  <c r="AE59" i="10"/>
  <c r="AE57" i="10"/>
  <c r="AE55" i="10"/>
  <c r="AE53" i="10"/>
  <c r="AE47" i="10"/>
  <c r="AE45" i="10"/>
  <c r="AE43" i="10"/>
  <c r="AE42" i="10"/>
  <c r="AE51" i="10"/>
  <c r="AE49" i="10"/>
  <c r="AE46" i="10"/>
  <c r="AE52" i="10"/>
  <c r="AE44" i="10"/>
  <c r="AE54" i="10"/>
  <c r="AE50" i="10"/>
  <c r="AE56" i="10"/>
  <c r="AE48" i="10"/>
  <c r="AE58" i="10"/>
  <c r="Y50" i="10"/>
  <c r="Y42" i="10"/>
  <c r="Y45" i="10"/>
  <c r="Y48" i="10"/>
  <c r="Y51" i="10"/>
  <c r="Y59" i="10"/>
  <c r="Y47" i="10"/>
  <c r="Y46" i="10"/>
  <c r="Y53" i="10"/>
  <c r="Y52" i="10"/>
  <c r="Y43" i="10"/>
  <c r="Y49" i="10"/>
  <c r="Y55" i="10"/>
  <c r="Y44" i="10"/>
  <c r="Y57" i="10"/>
  <c r="Y54" i="10"/>
  <c r="Y58" i="10"/>
  <c r="Y56" i="10"/>
  <c r="AF59" i="10"/>
  <c r="AF58" i="10"/>
  <c r="AF57" i="10"/>
  <c r="AF56" i="10"/>
  <c r="AF55" i="10"/>
  <c r="AF54" i="10"/>
  <c r="AF53" i="10"/>
  <c r="AF52" i="10"/>
  <c r="AF51" i="10"/>
  <c r="AF49" i="10"/>
  <c r="AF47" i="10"/>
  <c r="AF46" i="10"/>
  <c r="AF45" i="10"/>
  <c r="AF43" i="10"/>
  <c r="AF42" i="10"/>
  <c r="AF48" i="10"/>
  <c r="AF44" i="10"/>
  <c r="AF50" i="10"/>
  <c r="AD49" i="10"/>
  <c r="AD51" i="10"/>
  <c r="AD56" i="10"/>
  <c r="AD52" i="10"/>
  <c r="AD59" i="10"/>
  <c r="AD55" i="10"/>
  <c r="AD50" i="10"/>
  <c r="AD48" i="10"/>
  <c r="AD47" i="10"/>
  <c r="AD46" i="10"/>
  <c r="AD45" i="10"/>
  <c r="AD58" i="10"/>
  <c r="AD54" i="10"/>
  <c r="AD57" i="10"/>
  <c r="AD53" i="10"/>
  <c r="AD43" i="10"/>
  <c r="AD42" i="10"/>
  <c r="AD44" i="10"/>
  <c r="N49" i="10"/>
  <c r="N51" i="10"/>
  <c r="N56" i="10"/>
  <c r="N52" i="10"/>
  <c r="N59" i="10"/>
  <c r="N55" i="10"/>
  <c r="N48" i="10"/>
  <c r="N47" i="10"/>
  <c r="N46" i="10"/>
  <c r="N45" i="10"/>
  <c r="N43" i="10"/>
  <c r="N58" i="10"/>
  <c r="N54" i="10"/>
  <c r="N57" i="10"/>
  <c r="N53" i="10"/>
  <c r="N50" i="10"/>
  <c r="N42" i="10"/>
  <c r="N44" i="10"/>
  <c r="S59" i="10"/>
  <c r="S57" i="10"/>
  <c r="S55" i="10"/>
  <c r="S53" i="10"/>
  <c r="S49" i="10"/>
  <c r="S47" i="10"/>
  <c r="S45" i="10"/>
  <c r="S51" i="10"/>
  <c r="S42" i="10"/>
  <c r="S43" i="10"/>
  <c r="S44" i="10"/>
  <c r="S58" i="10"/>
  <c r="S46" i="10"/>
  <c r="S50" i="10"/>
  <c r="S52" i="10"/>
  <c r="S48" i="10"/>
  <c r="S54" i="10"/>
  <c r="S56" i="10"/>
  <c r="AB59" i="10"/>
  <c r="AB58" i="10"/>
  <c r="AB57" i="10"/>
  <c r="AB56" i="10"/>
  <c r="AB55" i="10"/>
  <c r="AB54" i="10"/>
  <c r="AB53" i="10"/>
  <c r="AB52" i="10"/>
  <c r="AB51" i="10"/>
  <c r="AB50" i="10"/>
  <c r="AB49" i="10"/>
  <c r="AB48" i="10"/>
  <c r="AB47" i="10"/>
  <c r="AB46" i="10"/>
  <c r="AB45" i="10"/>
  <c r="AB43" i="10"/>
  <c r="AB42" i="10"/>
  <c r="AB44" i="10"/>
  <c r="AC57" i="10"/>
  <c r="AC54" i="10"/>
  <c r="AC58" i="10"/>
  <c r="AC42" i="10"/>
  <c r="AC45" i="10"/>
  <c r="AC48" i="10"/>
  <c r="AC51" i="10"/>
  <c r="AC59" i="10"/>
  <c r="AC50" i="10"/>
  <c r="AC44" i="10"/>
  <c r="AC47" i="10"/>
  <c r="AC46" i="10"/>
  <c r="AC53" i="10"/>
  <c r="AC52" i="10"/>
  <c r="AC56" i="10"/>
  <c r="AC43" i="10"/>
  <c r="AC49" i="10"/>
  <c r="AC55" i="10"/>
  <c r="R59" i="10"/>
  <c r="R55" i="10"/>
  <c r="R58" i="10"/>
  <c r="R54" i="10"/>
  <c r="R57" i="10"/>
  <c r="R53" i="10"/>
  <c r="R51" i="10"/>
  <c r="R49" i="10"/>
  <c r="R43" i="10"/>
  <c r="R56" i="10"/>
  <c r="R52" i="10"/>
  <c r="R48" i="10"/>
  <c r="R47" i="10"/>
  <c r="R46" i="10"/>
  <c r="R45" i="10"/>
  <c r="R42" i="10"/>
  <c r="R50" i="10"/>
  <c r="R44" i="10"/>
  <c r="K40" i="10"/>
  <c r="K38" i="10"/>
  <c r="K36" i="10"/>
  <c r="K34" i="10"/>
  <c r="K32" i="10"/>
  <c r="K30" i="10"/>
  <c r="K33" i="10"/>
  <c r="K41" i="10"/>
  <c r="K37" i="10"/>
  <c r="K39" i="10"/>
  <c r="K35" i="10"/>
  <c r="K31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AE40" i="10"/>
  <c r="AE38" i="10"/>
  <c r="AE36" i="10"/>
  <c r="AE34" i="10"/>
  <c r="AE32" i="10"/>
  <c r="AE30" i="10"/>
  <c r="AE31" i="10"/>
  <c r="AE39" i="10"/>
  <c r="AE35" i="10"/>
  <c r="AE37" i="10"/>
  <c r="AE33" i="10"/>
  <c r="AE41" i="10"/>
  <c r="Y30" i="10"/>
  <c r="Y38" i="10"/>
  <c r="Y33" i="10"/>
  <c r="Y37" i="10"/>
  <c r="Y41" i="10"/>
  <c r="Y34" i="10"/>
  <c r="Y31" i="10"/>
  <c r="Y36" i="10"/>
  <c r="Y32" i="10"/>
  <c r="Y40" i="10"/>
  <c r="Y35" i="10"/>
  <c r="Y39" i="10"/>
  <c r="AF41" i="10"/>
  <c r="AF40" i="10"/>
  <c r="AF36" i="10"/>
  <c r="AF32" i="10"/>
  <c r="AF39" i="10"/>
  <c r="AF35" i="10"/>
  <c r="AF38" i="10"/>
  <c r="AF34" i="10"/>
  <c r="AF37" i="10"/>
  <c r="AF33" i="10"/>
  <c r="AF31" i="10"/>
  <c r="AF30" i="10"/>
  <c r="AD41" i="10"/>
  <c r="AD40" i="10"/>
  <c r="AD39" i="10"/>
  <c r="AD38" i="10"/>
  <c r="AD37" i="10"/>
  <c r="AD36" i="10"/>
  <c r="AD35" i="10"/>
  <c r="AD34" i="10"/>
  <c r="AD33" i="10"/>
  <c r="AD32" i="10"/>
  <c r="AD31" i="10"/>
  <c r="AD30" i="10"/>
  <c r="S40" i="10"/>
  <c r="S38" i="10"/>
  <c r="S36" i="10"/>
  <c r="S34" i="10"/>
  <c r="S32" i="10"/>
  <c r="S30" i="10"/>
  <c r="S37" i="10"/>
  <c r="S33" i="10"/>
  <c r="S35" i="10"/>
  <c r="S31" i="10"/>
  <c r="S39" i="10"/>
  <c r="S41" i="10"/>
  <c r="AC36" i="10"/>
  <c r="AC32" i="10"/>
  <c r="AC40" i="10"/>
  <c r="AC34" i="10"/>
  <c r="AC30" i="10"/>
  <c r="AC38" i="10"/>
  <c r="AC33" i="10"/>
  <c r="AC37" i="10"/>
  <c r="AC41" i="10"/>
  <c r="AC31" i="10"/>
  <c r="AC35" i="10"/>
  <c r="AC39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AA40" i="10"/>
  <c r="AA38" i="10"/>
  <c r="AA36" i="10"/>
  <c r="AA34" i="10"/>
  <c r="AA32" i="10"/>
  <c r="AA30" i="10"/>
  <c r="AA33" i="10"/>
  <c r="AA41" i="10"/>
  <c r="AA37" i="10"/>
  <c r="AA39" i="10"/>
  <c r="AA35" i="10"/>
  <c r="AA31" i="10"/>
  <c r="W40" i="10"/>
  <c r="W38" i="10"/>
  <c r="W36" i="10"/>
  <c r="W34" i="10"/>
  <c r="W32" i="10"/>
  <c r="W30" i="10"/>
  <c r="W35" i="10"/>
  <c r="W31" i="10"/>
  <c r="W33" i="10"/>
  <c r="W37" i="10"/>
  <c r="W39" i="10"/>
  <c r="W41" i="10"/>
  <c r="Q34" i="10"/>
  <c r="Q31" i="10"/>
  <c r="Q35" i="10"/>
  <c r="Q39" i="10"/>
  <c r="Q38" i="10"/>
  <c r="Q33" i="10"/>
  <c r="Q37" i="10"/>
  <c r="Q32" i="10"/>
  <c r="Q36" i="10"/>
  <c r="Q30" i="10"/>
  <c r="Q41" i="10"/>
  <c r="Q40" i="10"/>
  <c r="AG30" i="10"/>
  <c r="AG34" i="10"/>
  <c r="AG38" i="10"/>
  <c r="AG37" i="10"/>
  <c r="AG31" i="10"/>
  <c r="AG35" i="10"/>
  <c r="AG39" i="10"/>
  <c r="AG32" i="10"/>
  <c r="AG36" i="10"/>
  <c r="AG40" i="10"/>
  <c r="AG33" i="10"/>
  <c r="AG41" i="10"/>
  <c r="V41" i="10"/>
  <c r="V40" i="10"/>
  <c r="V39" i="10"/>
  <c r="V38" i="10"/>
  <c r="V37" i="10"/>
  <c r="V36" i="10"/>
  <c r="V35" i="10"/>
  <c r="V34" i="10"/>
  <c r="V33" i="10"/>
  <c r="V32" i="10"/>
  <c r="V31" i="10"/>
  <c r="V30" i="10"/>
  <c r="M36" i="10"/>
  <c r="M32" i="10"/>
  <c r="M34" i="10"/>
  <c r="M30" i="10"/>
  <c r="M38" i="10"/>
  <c r="M33" i="10"/>
  <c r="M37" i="10"/>
  <c r="M41" i="10"/>
  <c r="M40" i="10"/>
  <c r="M31" i="10"/>
  <c r="M35" i="10"/>
  <c r="M39" i="10"/>
  <c r="X41" i="10"/>
  <c r="X37" i="10"/>
  <c r="X33" i="10"/>
  <c r="X40" i="10"/>
  <c r="X36" i="10"/>
  <c r="X32" i="10"/>
  <c r="X31" i="10"/>
  <c r="X30" i="10"/>
  <c r="X39" i="10"/>
  <c r="X35" i="10"/>
  <c r="X38" i="10"/>
  <c r="X34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AB41" i="10"/>
  <c r="AB40" i="10"/>
  <c r="AB39" i="10"/>
  <c r="AB38" i="10"/>
  <c r="AB37" i="10"/>
  <c r="AB36" i="10"/>
  <c r="AB35" i="10"/>
  <c r="AB34" i="10"/>
  <c r="AB33" i="10"/>
  <c r="AB32" i="10"/>
  <c r="AB31" i="10"/>
  <c r="AB30" i="10"/>
  <c r="R41" i="10"/>
  <c r="R40" i="10"/>
  <c r="R39" i="10"/>
  <c r="R38" i="10"/>
  <c r="R37" i="10"/>
  <c r="R36" i="10"/>
  <c r="R35" i="10"/>
  <c r="R34" i="10"/>
  <c r="R33" i="10"/>
  <c r="R32" i="10"/>
  <c r="R31" i="10"/>
  <c r="R30" i="10"/>
  <c r="O40" i="10"/>
  <c r="O38" i="10"/>
  <c r="O36" i="10"/>
  <c r="O34" i="10"/>
  <c r="O32" i="10"/>
  <c r="O30" i="10"/>
  <c r="O31" i="10"/>
  <c r="O39" i="10"/>
  <c r="O35" i="10"/>
  <c r="O37" i="10"/>
  <c r="O33" i="10"/>
  <c r="O41" i="10"/>
  <c r="P38" i="10"/>
  <c r="P34" i="10"/>
  <c r="P41" i="10"/>
  <c r="P37" i="10"/>
  <c r="P33" i="10"/>
  <c r="P40" i="10"/>
  <c r="P36" i="10"/>
  <c r="P39" i="10"/>
  <c r="P35" i="10"/>
  <c r="P32" i="10"/>
  <c r="P31" i="10"/>
  <c r="P30" i="10"/>
  <c r="U32" i="10"/>
  <c r="U40" i="10"/>
  <c r="U36" i="10"/>
  <c r="U34" i="10"/>
  <c r="U31" i="10"/>
  <c r="U35" i="10"/>
  <c r="U39" i="10"/>
  <c r="U30" i="10"/>
  <c r="U38" i="10"/>
  <c r="U33" i="10"/>
  <c r="U37" i="10"/>
  <c r="U41" i="10"/>
  <c r="T41" i="10"/>
  <c r="T40" i="10"/>
  <c r="T39" i="10"/>
  <c r="T38" i="10"/>
  <c r="T37" i="10"/>
  <c r="T36" i="10"/>
  <c r="T35" i="10"/>
  <c r="T34" i="10"/>
  <c r="T33" i="10"/>
  <c r="T32" i="10"/>
  <c r="T31" i="10"/>
  <c r="T30" i="10"/>
  <c r="Z41" i="10"/>
  <c r="Z40" i="10"/>
  <c r="Z39" i="10"/>
  <c r="Z38" i="10"/>
  <c r="Z37" i="10"/>
  <c r="Z36" i="10"/>
  <c r="Z35" i="10"/>
  <c r="Z34" i="10"/>
  <c r="Z33" i="10"/>
  <c r="Z32" i="10"/>
  <c r="Z31" i="10"/>
  <c r="Z30" i="10"/>
  <c r="M26" i="10"/>
  <c r="M22" i="10"/>
  <c r="M29" i="10"/>
  <c r="M21" i="10"/>
  <c r="M17" i="10"/>
  <c r="M10" i="10"/>
  <c r="M20" i="10"/>
  <c r="M13" i="10"/>
  <c r="M18" i="10"/>
  <c r="M25" i="10"/>
  <c r="M14" i="10"/>
  <c r="M5" i="10"/>
  <c r="M9" i="10"/>
  <c r="M11" i="10"/>
  <c r="M19" i="10"/>
  <c r="M15" i="10"/>
  <c r="M12" i="10"/>
  <c r="M27" i="10"/>
  <c r="M28" i="10"/>
  <c r="M24" i="10"/>
  <c r="M23" i="10"/>
  <c r="M16" i="10"/>
  <c r="AE26" i="10"/>
  <c r="AE15" i="10"/>
  <c r="AE10" i="10"/>
  <c r="AE23" i="10"/>
  <c r="AE22" i="10"/>
  <c r="AE20" i="10"/>
  <c r="AE16" i="10"/>
  <c r="AE11" i="10"/>
  <c r="AE5" i="10"/>
  <c r="AE9" i="10"/>
  <c r="AE28" i="10"/>
  <c r="AE14" i="10"/>
  <c r="AE17" i="10"/>
  <c r="AE21" i="10"/>
  <c r="AE29" i="10"/>
  <c r="AE27" i="10"/>
  <c r="AE24" i="10"/>
  <c r="AE12" i="10"/>
  <c r="AE13" i="10"/>
  <c r="AE25" i="10"/>
  <c r="AE18" i="10"/>
  <c r="AE19" i="10"/>
  <c r="X24" i="10"/>
  <c r="X23" i="10"/>
  <c r="X5" i="10"/>
  <c r="X17" i="10"/>
  <c r="X19" i="10"/>
  <c r="X20" i="10"/>
  <c r="X16" i="10"/>
  <c r="X10" i="10"/>
  <c r="X9" i="10"/>
  <c r="X15" i="10"/>
  <c r="X29" i="10"/>
  <c r="X13" i="10"/>
  <c r="X14" i="10"/>
  <c r="X26" i="10"/>
  <c r="X28" i="10"/>
  <c r="X27" i="10"/>
  <c r="X12" i="10"/>
  <c r="X18" i="10"/>
  <c r="X11" i="10"/>
  <c r="X22" i="10"/>
  <c r="X21" i="10"/>
  <c r="X25" i="10"/>
  <c r="Y26" i="10"/>
  <c r="Y22" i="10"/>
  <c r="Y25" i="10"/>
  <c r="Y10" i="10"/>
  <c r="Y17" i="10"/>
  <c r="Y29" i="10"/>
  <c r="Y5" i="10"/>
  <c r="Y24" i="10"/>
  <c r="Y21" i="10"/>
  <c r="Y14" i="10"/>
  <c r="Y9" i="10"/>
  <c r="Y20" i="10"/>
  <c r="Y16" i="10"/>
  <c r="Y12" i="10"/>
  <c r="Y11" i="10"/>
  <c r="Y28" i="10"/>
  <c r="Y13" i="10"/>
  <c r="Y19" i="10"/>
  <c r="Y15" i="10"/>
  <c r="Y27" i="10"/>
  <c r="Y18" i="10"/>
  <c r="Y23" i="10"/>
  <c r="AF5" i="10"/>
  <c r="AF17" i="10"/>
  <c r="AF24" i="10"/>
  <c r="AF23" i="10"/>
  <c r="AF16" i="10"/>
  <c r="AF13" i="10"/>
  <c r="AF27" i="10"/>
  <c r="AF26" i="10"/>
  <c r="AF21" i="10"/>
  <c r="AF22" i="10"/>
  <c r="AF28" i="10"/>
  <c r="AF12" i="10"/>
  <c r="AF25" i="10"/>
  <c r="AF10" i="10"/>
  <c r="AF14" i="10"/>
  <c r="AF11" i="10"/>
  <c r="AF20" i="10"/>
  <c r="AF29" i="10"/>
  <c r="AF19" i="10"/>
  <c r="AF15" i="10"/>
  <c r="AF18" i="10"/>
  <c r="AD29" i="10"/>
  <c r="AD21" i="10"/>
  <c r="AD26" i="10"/>
  <c r="AD25" i="10"/>
  <c r="AD22" i="10"/>
  <c r="AD14" i="10"/>
  <c r="AD5" i="10"/>
  <c r="AD19" i="10"/>
  <c r="AD15" i="10"/>
  <c r="AD10" i="10"/>
  <c r="AD12" i="10"/>
  <c r="AD20" i="10"/>
  <c r="AD13" i="10"/>
  <c r="AD24" i="10"/>
  <c r="AD23" i="10"/>
  <c r="AD11" i="10"/>
  <c r="AD18" i="10"/>
  <c r="AD28" i="10"/>
  <c r="AD16" i="10"/>
  <c r="AD17" i="10"/>
  <c r="AD27" i="10"/>
  <c r="P24" i="10"/>
  <c r="P23" i="10"/>
  <c r="P16" i="10"/>
  <c r="P5" i="10"/>
  <c r="P17" i="10"/>
  <c r="P20" i="10"/>
  <c r="P28" i="10"/>
  <c r="P14" i="10"/>
  <c r="P18" i="10"/>
  <c r="P22" i="10"/>
  <c r="P26" i="10"/>
  <c r="P21" i="10"/>
  <c r="P27" i="10"/>
  <c r="P19" i="10"/>
  <c r="P12" i="10"/>
  <c r="P13" i="10"/>
  <c r="P11" i="10"/>
  <c r="P25" i="10"/>
  <c r="P10" i="10"/>
  <c r="P9" i="10"/>
  <c r="P15" i="10"/>
  <c r="P29" i="10"/>
  <c r="U26" i="10"/>
  <c r="U22" i="10"/>
  <c r="U29" i="10"/>
  <c r="U21" i="10"/>
  <c r="U17" i="10"/>
  <c r="U10" i="10"/>
  <c r="U28" i="10"/>
  <c r="U14" i="10"/>
  <c r="U5" i="10"/>
  <c r="U13" i="10"/>
  <c r="U25" i="10"/>
  <c r="U9" i="10"/>
  <c r="U12" i="10"/>
  <c r="U15" i="10"/>
  <c r="U23" i="10"/>
  <c r="U11" i="10"/>
  <c r="U24" i="10"/>
  <c r="U20" i="10"/>
  <c r="U27" i="10"/>
  <c r="U16" i="10"/>
  <c r="U18" i="10"/>
  <c r="U19" i="10"/>
  <c r="Z25" i="10"/>
  <c r="Z22" i="10"/>
  <c r="Z29" i="10"/>
  <c r="Z26" i="10"/>
  <c r="Z5" i="10"/>
  <c r="Z21" i="10"/>
  <c r="Z15" i="10"/>
  <c r="Z14" i="10"/>
  <c r="Z9" i="10"/>
  <c r="Z10" i="10"/>
  <c r="Z28" i="10"/>
  <c r="Z16" i="10"/>
  <c r="Z17" i="10"/>
  <c r="Z18" i="10"/>
  <c r="Z12" i="10"/>
  <c r="Z11" i="10"/>
  <c r="Z20" i="10"/>
  <c r="Z13" i="10"/>
  <c r="Z24" i="10"/>
  <c r="Z27" i="10"/>
  <c r="Z19" i="10"/>
  <c r="Z23" i="10"/>
  <c r="K22" i="10"/>
  <c r="K23" i="10"/>
  <c r="K15" i="10"/>
  <c r="K10" i="10"/>
  <c r="K11" i="10"/>
  <c r="K27" i="10"/>
  <c r="K26" i="10"/>
  <c r="K5" i="10"/>
  <c r="K16" i="10"/>
  <c r="K9" i="10"/>
  <c r="K17" i="10"/>
  <c r="K13" i="10"/>
  <c r="K20" i="10"/>
  <c r="K28" i="10"/>
  <c r="K12" i="10"/>
  <c r="K19" i="10"/>
  <c r="K21" i="10"/>
  <c r="K25" i="10"/>
  <c r="K29" i="10"/>
  <c r="K24" i="10"/>
  <c r="K18" i="10"/>
  <c r="K14" i="10"/>
  <c r="L13" i="10"/>
  <c r="L28" i="10"/>
  <c r="L27" i="10"/>
  <c r="L19" i="10"/>
  <c r="L5" i="10"/>
  <c r="L17" i="10"/>
  <c r="L25" i="10"/>
  <c r="L11" i="10"/>
  <c r="L20" i="10"/>
  <c r="L12" i="10"/>
  <c r="L10" i="10"/>
  <c r="L9" i="10"/>
  <c r="L15" i="10"/>
  <c r="L23" i="10"/>
  <c r="L29" i="10"/>
  <c r="L16" i="10"/>
  <c r="L14" i="10"/>
  <c r="L18" i="10"/>
  <c r="L21" i="10"/>
  <c r="L26" i="10"/>
  <c r="L22" i="10"/>
  <c r="L24" i="10"/>
  <c r="J25" i="10"/>
  <c r="J22" i="10"/>
  <c r="J29" i="10"/>
  <c r="J26" i="10"/>
  <c r="J18" i="10"/>
  <c r="J5" i="10"/>
  <c r="J15" i="10"/>
  <c r="J21" i="10"/>
  <c r="J14" i="10"/>
  <c r="J9" i="10"/>
  <c r="J10" i="10"/>
  <c r="J28" i="10"/>
  <c r="J16" i="10"/>
  <c r="J17" i="10"/>
  <c r="J12" i="10"/>
  <c r="J11" i="10"/>
  <c r="J20" i="10"/>
  <c r="J13" i="10"/>
  <c r="J24" i="10"/>
  <c r="J27" i="10"/>
  <c r="J23" i="10"/>
  <c r="J19" i="10"/>
  <c r="S22" i="10"/>
  <c r="S23" i="10"/>
  <c r="S20" i="10"/>
  <c r="S15" i="10"/>
  <c r="S10" i="10"/>
  <c r="S26" i="10"/>
  <c r="S19" i="10"/>
  <c r="S11" i="10"/>
  <c r="S5" i="10"/>
  <c r="S24" i="10"/>
  <c r="S27" i="10"/>
  <c r="S28" i="10"/>
  <c r="S12" i="10"/>
  <c r="S9" i="10"/>
  <c r="S16" i="10"/>
  <c r="S17" i="10"/>
  <c r="S13" i="10"/>
  <c r="S14" i="10"/>
  <c r="S18" i="10"/>
  <c r="S25" i="10"/>
  <c r="S21" i="10"/>
  <c r="S29" i="10"/>
  <c r="AB19" i="10"/>
  <c r="AB27" i="10"/>
  <c r="AB13" i="10"/>
  <c r="AB28" i="10"/>
  <c r="AB5" i="10"/>
  <c r="AB20" i="10"/>
  <c r="AB16" i="10"/>
  <c r="AB18" i="10"/>
  <c r="AB25" i="10"/>
  <c r="AB12" i="10"/>
  <c r="AB17" i="10"/>
  <c r="AB11" i="10"/>
  <c r="AB10" i="10"/>
  <c r="AB9" i="10"/>
  <c r="AB15" i="10"/>
  <c r="AB24" i="10"/>
  <c r="AB29" i="10"/>
  <c r="AB14" i="10"/>
  <c r="AB21" i="10"/>
  <c r="AB26" i="10"/>
  <c r="AB23" i="10"/>
  <c r="AB22" i="10"/>
  <c r="AC26" i="10"/>
  <c r="AC22" i="10"/>
  <c r="AC29" i="10"/>
  <c r="AC21" i="10"/>
  <c r="AC20" i="10"/>
  <c r="AC18" i="10"/>
  <c r="AC17" i="10"/>
  <c r="AC10" i="10"/>
  <c r="AC25" i="10"/>
  <c r="AC14" i="10"/>
  <c r="AC5" i="10"/>
  <c r="AC13" i="10"/>
  <c r="AC9" i="10"/>
  <c r="AC11" i="10"/>
  <c r="AC19" i="10"/>
  <c r="AC15" i="10"/>
  <c r="AC23" i="10"/>
  <c r="AC12" i="10"/>
  <c r="AC27" i="10"/>
  <c r="AC28" i="10"/>
  <c r="AC24" i="10"/>
  <c r="AC16" i="10"/>
  <c r="R25" i="10"/>
  <c r="R22" i="10"/>
  <c r="R21" i="10"/>
  <c r="R19" i="10"/>
  <c r="R18" i="10"/>
  <c r="R5" i="10"/>
  <c r="R29" i="10"/>
  <c r="R14" i="10"/>
  <c r="R15" i="10"/>
  <c r="R26" i="10"/>
  <c r="R9" i="10"/>
  <c r="R10" i="10"/>
  <c r="R17" i="10"/>
  <c r="R27" i="10"/>
  <c r="R28" i="10"/>
  <c r="R16" i="10"/>
  <c r="R20" i="10"/>
  <c r="R13" i="10"/>
  <c r="R12" i="10"/>
  <c r="R11" i="10"/>
  <c r="R23" i="10"/>
  <c r="R24" i="10"/>
  <c r="O26" i="10"/>
  <c r="O15" i="10"/>
  <c r="O23" i="10"/>
  <c r="O22" i="10"/>
  <c r="O10" i="10"/>
  <c r="O16" i="10"/>
  <c r="O11" i="10"/>
  <c r="O5" i="10"/>
  <c r="O9" i="10"/>
  <c r="O28" i="10"/>
  <c r="O14" i="10"/>
  <c r="O18" i="10"/>
  <c r="O19" i="10"/>
  <c r="O17" i="10"/>
  <c r="O25" i="10"/>
  <c r="O20" i="10"/>
  <c r="O27" i="10"/>
  <c r="O24" i="10"/>
  <c r="O12" i="10"/>
  <c r="O13" i="10"/>
  <c r="O21" i="10"/>
  <c r="O29" i="10"/>
  <c r="T28" i="10"/>
  <c r="T27" i="10"/>
  <c r="T5" i="10"/>
  <c r="T20" i="10"/>
  <c r="T13" i="10"/>
  <c r="T11" i="10"/>
  <c r="T12" i="10"/>
  <c r="T24" i="10"/>
  <c r="T18" i="10"/>
  <c r="T23" i="10"/>
  <c r="T25" i="10"/>
  <c r="T10" i="10"/>
  <c r="T9" i="10"/>
  <c r="T17" i="10"/>
  <c r="T19" i="10"/>
  <c r="T14" i="10"/>
  <c r="T22" i="10"/>
  <c r="T26" i="10"/>
  <c r="T21" i="10"/>
  <c r="T15" i="10"/>
  <c r="T16" i="10"/>
  <c r="T29" i="10"/>
  <c r="N29" i="10"/>
  <c r="N21" i="10"/>
  <c r="N26" i="10"/>
  <c r="N25" i="10"/>
  <c r="N22" i="10"/>
  <c r="N14" i="10"/>
  <c r="N5" i="10"/>
  <c r="N18" i="10"/>
  <c r="N15" i="10"/>
  <c r="N19" i="10"/>
  <c r="N9" i="10"/>
  <c r="N10" i="10"/>
  <c r="N12" i="10"/>
  <c r="N20" i="10"/>
  <c r="N11" i="10"/>
  <c r="N13" i="10"/>
  <c r="N24" i="10"/>
  <c r="N23" i="10"/>
  <c r="N28" i="10"/>
  <c r="N17" i="10"/>
  <c r="N27" i="10"/>
  <c r="N16" i="10"/>
  <c r="AA22" i="10"/>
  <c r="AA23" i="10"/>
  <c r="AA15" i="10"/>
  <c r="AA10" i="10"/>
  <c r="AA27" i="10"/>
  <c r="AA26" i="10"/>
  <c r="AA18" i="10"/>
  <c r="AA11" i="10"/>
  <c r="AA5" i="10"/>
  <c r="AA19" i="10"/>
  <c r="AA9" i="10"/>
  <c r="AA17" i="10"/>
  <c r="AA13" i="10"/>
  <c r="AA16" i="10"/>
  <c r="AA28" i="10"/>
  <c r="AA12" i="10"/>
  <c r="AA21" i="10"/>
  <c r="AA25" i="10"/>
  <c r="AA29" i="10"/>
  <c r="AA20" i="10"/>
  <c r="AA24" i="10"/>
  <c r="AA14" i="10"/>
  <c r="W26" i="10"/>
  <c r="W19" i="10"/>
  <c r="W10" i="10"/>
  <c r="W16" i="10"/>
  <c r="W23" i="10"/>
  <c r="W22" i="10"/>
  <c r="W18" i="10"/>
  <c r="W15" i="10"/>
  <c r="W11" i="10"/>
  <c r="W5" i="10"/>
  <c r="W17" i="10"/>
  <c r="W27" i="10"/>
  <c r="W12" i="10"/>
  <c r="W13" i="10"/>
  <c r="W21" i="10"/>
  <c r="W25" i="10"/>
  <c r="W29" i="10"/>
  <c r="W28" i="10"/>
  <c r="W20" i="10"/>
  <c r="W9" i="10"/>
  <c r="W14" i="10"/>
  <c r="W24" i="10"/>
  <c r="Q26" i="10"/>
  <c r="Q22" i="10"/>
  <c r="Q25" i="10"/>
  <c r="Q10" i="10"/>
  <c r="Q29" i="10"/>
  <c r="Q14" i="10"/>
  <c r="Q24" i="10"/>
  <c r="Q21" i="10"/>
  <c r="Q18" i="10"/>
  <c r="Q5" i="10"/>
  <c r="Q17" i="10"/>
  <c r="Q9" i="10"/>
  <c r="Q27" i="10"/>
  <c r="Q28" i="10"/>
  <c r="Q13" i="10"/>
  <c r="Q20" i="10"/>
  <c r="Q16" i="10"/>
  <c r="Q11" i="10"/>
  <c r="Q12" i="10"/>
  <c r="Q23" i="10"/>
  <c r="Q15" i="10"/>
  <c r="Q19" i="10"/>
  <c r="AG26" i="10"/>
  <c r="AG22" i="10"/>
  <c r="AG25" i="10"/>
  <c r="AG10" i="10"/>
  <c r="AG14" i="10"/>
  <c r="AG24" i="10"/>
  <c r="AG21" i="10"/>
  <c r="AG5" i="10"/>
  <c r="AG17" i="10"/>
  <c r="AG29" i="10"/>
  <c r="AG18" i="10"/>
  <c r="AG9" i="10"/>
  <c r="AG27" i="10"/>
  <c r="AG13" i="10"/>
  <c r="AG16" i="10"/>
  <c r="AG15" i="10"/>
  <c r="AG20" i="10"/>
  <c r="AG12" i="10"/>
  <c r="AG11" i="10"/>
  <c r="AG23" i="10"/>
  <c r="AG28" i="10"/>
  <c r="AG19" i="10"/>
  <c r="V29" i="10"/>
  <c r="V21" i="10"/>
  <c r="V26" i="10"/>
  <c r="V14" i="10"/>
  <c r="V5" i="10"/>
  <c r="V22" i="10"/>
  <c r="V25" i="10"/>
  <c r="V9" i="10"/>
  <c r="V18" i="10"/>
  <c r="V15" i="10"/>
  <c r="V10" i="10"/>
  <c r="V23" i="10"/>
  <c r="V12" i="10"/>
  <c r="V20" i="10"/>
  <c r="V17" i="10"/>
  <c r="V27" i="10"/>
  <c r="V28" i="10"/>
  <c r="V16" i="10"/>
  <c r="V11" i="10"/>
  <c r="V13" i="10"/>
  <c r="V24" i="10"/>
  <c r="V19" i="10"/>
  <c r="K5" i="9"/>
  <c r="D11" i="9"/>
  <c r="C11" i="9"/>
  <c r="AA5" i="9"/>
  <c r="S5" i="9"/>
  <c r="Y5" i="9"/>
  <c r="D10" i="9"/>
  <c r="C10" i="9"/>
  <c r="Q5" i="9"/>
  <c r="A12" i="9"/>
  <c r="AQ2" i="3"/>
  <c r="AQ6" i="3" s="1"/>
  <c r="AP2" i="3"/>
  <c r="AP6" i="3" s="1"/>
  <c r="AO2" i="3"/>
  <c r="AO6" i="3" s="1"/>
  <c r="AN2" i="3"/>
  <c r="AN6" i="3" s="1"/>
  <c r="AM2" i="3"/>
  <c r="AM6" i="3" s="1"/>
  <c r="AL2" i="3"/>
  <c r="AL6" i="3" s="1"/>
  <c r="AK2" i="3"/>
  <c r="AK6" i="3" s="1"/>
  <c r="AJ2" i="3"/>
  <c r="AJ6" i="3" s="1"/>
  <c r="AI2" i="3"/>
  <c r="AI6" i="3" s="1"/>
  <c r="C6976" i="2"/>
  <c r="H35" i="10" l="1"/>
  <c r="H44" i="10"/>
  <c r="H36" i="10"/>
  <c r="H40" i="10"/>
  <c r="H42" i="10"/>
  <c r="H37" i="10"/>
  <c r="H41" i="10"/>
  <c r="H45" i="10"/>
  <c r="H43" i="10"/>
  <c r="H39" i="10"/>
  <c r="H38" i="10"/>
  <c r="H33" i="10"/>
  <c r="H30" i="10"/>
  <c r="H27" i="10"/>
  <c r="H26" i="10"/>
  <c r="H31" i="10"/>
  <c r="H18" i="10"/>
  <c r="H32" i="10"/>
  <c r="H21" i="10"/>
  <c r="H19" i="10"/>
  <c r="H10" i="10"/>
  <c r="H13" i="10"/>
  <c r="H20" i="10"/>
  <c r="H22" i="10"/>
  <c r="H12" i="10"/>
  <c r="H25" i="10"/>
  <c r="H14" i="10"/>
  <c r="H11" i="10"/>
  <c r="H23" i="10"/>
  <c r="H29" i="10"/>
  <c r="H24" i="10"/>
  <c r="H17" i="10"/>
  <c r="H28" i="10"/>
  <c r="H16" i="10"/>
  <c r="H15" i="10"/>
  <c r="H34" i="10"/>
  <c r="AD9" i="10"/>
  <c r="H9" i="10" s="1"/>
  <c r="A13" i="9"/>
  <c r="D12" i="9"/>
  <c r="C12" i="9"/>
  <c r="A10" i="3"/>
  <c r="A14" i="9" l="1"/>
  <c r="D13" i="9"/>
  <c r="C13" i="9"/>
  <c r="A11" i="3"/>
  <c r="B15" i="6"/>
  <c r="W6" i="3"/>
  <c r="T6" i="3"/>
  <c r="U6" i="3"/>
  <c r="V6" i="3"/>
  <c r="X6" i="3"/>
  <c r="Y6" i="3"/>
  <c r="Z6" i="3"/>
  <c r="AA6" i="3"/>
  <c r="AB6" i="3"/>
  <c r="AC6" i="3"/>
  <c r="AD6" i="3"/>
  <c r="AE6" i="3"/>
  <c r="AF6" i="3"/>
  <c r="AG6" i="3"/>
  <c r="AH6" i="3"/>
  <c r="D14" i="9" l="1"/>
  <c r="C14" i="9"/>
  <c r="F9" i="9"/>
  <c r="A15" i="9"/>
  <c r="A12" i="3"/>
  <c r="B9" i="3"/>
  <c r="P8" i="3"/>
  <c r="H5" i="6"/>
  <c r="G5" i="6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J14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  <c r="I6" i="6"/>
  <c r="J6" i="6" s="1"/>
  <c r="K9" i="9" l="1"/>
  <c r="L9" i="9"/>
  <c r="M9" i="9"/>
  <c r="A16" i="9"/>
  <c r="AC9" i="9"/>
  <c r="AG9" i="9"/>
  <c r="N9" i="9"/>
  <c r="O9" i="9"/>
  <c r="AH9" i="9"/>
  <c r="T9" i="9"/>
  <c r="R9" i="9"/>
  <c r="AE9" i="9"/>
  <c r="W9" i="9"/>
  <c r="U9" i="9"/>
  <c r="AB9" i="9"/>
  <c r="Z9" i="9"/>
  <c r="S9" i="9"/>
  <c r="AD9" i="9"/>
  <c r="V9" i="9"/>
  <c r="AF9" i="9"/>
  <c r="P9" i="9"/>
  <c r="X9" i="9"/>
  <c r="Q9" i="9"/>
  <c r="AA9" i="9"/>
  <c r="Y9" i="9"/>
  <c r="D15" i="9"/>
  <c r="C15" i="9"/>
  <c r="Y3" i="3"/>
  <c r="AQ3" i="3"/>
  <c r="AI3" i="3"/>
  <c r="AE3" i="3"/>
  <c r="AA3" i="3"/>
  <c r="AG3" i="3"/>
  <c r="AC3" i="3"/>
  <c r="AN3" i="3"/>
  <c r="AJ3" i="3"/>
  <c r="AF3" i="3"/>
  <c r="AB3" i="3"/>
  <c r="AP3" i="3"/>
  <c r="AL3" i="3"/>
  <c r="AH3" i="3"/>
  <c r="AD3" i="3"/>
  <c r="Z3" i="3"/>
  <c r="AK3" i="3"/>
  <c r="AO3" i="3"/>
  <c r="D9" i="3"/>
  <c r="B10" i="3"/>
  <c r="B11" i="3"/>
  <c r="B12" i="3"/>
  <c r="C9" i="3"/>
  <c r="A13" i="3"/>
  <c r="B13" i="3"/>
  <c r="D13" i="3" s="1"/>
  <c r="I5" i="6"/>
  <c r="J5" i="6" s="1"/>
  <c r="Q5" i="6" s="1"/>
  <c r="I9" i="9" l="1"/>
  <c r="D16" i="9"/>
  <c r="C16" i="9"/>
  <c r="F10" i="9"/>
  <c r="A17" i="9"/>
  <c r="V9" i="3"/>
  <c r="V10" i="3"/>
  <c r="V11" i="3"/>
  <c r="V12" i="3"/>
  <c r="V13" i="3"/>
  <c r="T10" i="3"/>
  <c r="T11" i="3"/>
  <c r="T12" i="3"/>
  <c r="T13" i="3"/>
  <c r="U9" i="3"/>
  <c r="U10" i="3"/>
  <c r="U11" i="3"/>
  <c r="U12" i="3"/>
  <c r="U13" i="3"/>
  <c r="T9" i="3"/>
  <c r="P6" i="6"/>
  <c r="Q6" i="6"/>
  <c r="D12" i="3"/>
  <c r="D11" i="3"/>
  <c r="D10" i="3"/>
  <c r="AK5" i="3"/>
  <c r="AP5" i="3"/>
  <c r="AO5" i="3"/>
  <c r="AI5" i="3"/>
  <c r="AJ5" i="3"/>
  <c r="AM5" i="3"/>
  <c r="AN5" i="3"/>
  <c r="AL5" i="3"/>
  <c r="AQ5" i="3"/>
  <c r="AB5" i="3"/>
  <c r="V5" i="3"/>
  <c r="AA5" i="3"/>
  <c r="AG5" i="3"/>
  <c r="U5" i="3"/>
  <c r="Z5" i="3"/>
  <c r="AE5" i="3"/>
  <c r="X5" i="3"/>
  <c r="AC5" i="3"/>
  <c r="W5" i="3"/>
  <c r="T5" i="3"/>
  <c r="Y5" i="3"/>
  <c r="AD5" i="3"/>
  <c r="AF5" i="3"/>
  <c r="C12" i="3"/>
  <c r="C10" i="3"/>
  <c r="AH5" i="3"/>
  <c r="C13" i="3"/>
  <c r="C11" i="3"/>
  <c r="B14" i="3"/>
  <c r="A14" i="3"/>
  <c r="M10" i="9" l="1"/>
  <c r="L10" i="9"/>
  <c r="K10" i="9"/>
  <c r="D17" i="9"/>
  <c r="C17" i="9"/>
  <c r="F11" i="9"/>
  <c r="A18" i="9"/>
  <c r="V10" i="9"/>
  <c r="T10" i="9"/>
  <c r="AA10" i="9"/>
  <c r="AC10" i="9"/>
  <c r="Y10" i="9"/>
  <c r="W10" i="9"/>
  <c r="U10" i="9"/>
  <c r="AH10" i="9"/>
  <c r="R10" i="9"/>
  <c r="AF10" i="9"/>
  <c r="P10" i="9"/>
  <c r="S10" i="9"/>
  <c r="Q10" i="9"/>
  <c r="O10" i="9"/>
  <c r="AG10" i="9"/>
  <c r="AD10" i="9"/>
  <c r="N10" i="9"/>
  <c r="AB10" i="9"/>
  <c r="Z10" i="9"/>
  <c r="X10" i="9"/>
  <c r="AE10" i="9"/>
  <c r="D14" i="3"/>
  <c r="T14" i="3"/>
  <c r="U14" i="3"/>
  <c r="V14" i="3"/>
  <c r="C14" i="3"/>
  <c r="A15" i="3"/>
  <c r="B15" i="3"/>
  <c r="I10" i="9" l="1"/>
  <c r="M11" i="9"/>
  <c r="L11" i="9"/>
  <c r="K11" i="9"/>
  <c r="A19" i="9"/>
  <c r="AH11" i="9"/>
  <c r="R11" i="9"/>
  <c r="AF11" i="9"/>
  <c r="P11" i="9"/>
  <c r="U11" i="9"/>
  <c r="Q11" i="9"/>
  <c r="AC11" i="9"/>
  <c r="AD11" i="9"/>
  <c r="N11" i="9"/>
  <c r="AB11" i="9"/>
  <c r="AE11" i="9"/>
  <c r="Y11" i="9"/>
  <c r="Z11" i="9"/>
  <c r="X11" i="9"/>
  <c r="AA11" i="9"/>
  <c r="O11" i="9"/>
  <c r="AG11" i="9"/>
  <c r="W11" i="9"/>
  <c r="V11" i="9"/>
  <c r="T11" i="9"/>
  <c r="S11" i="9"/>
  <c r="D18" i="9"/>
  <c r="C18" i="9"/>
  <c r="D15" i="3"/>
  <c r="V15" i="3"/>
  <c r="T15" i="3"/>
  <c r="W15" i="3"/>
  <c r="U15" i="3"/>
  <c r="C15" i="3"/>
  <c r="B16" i="3"/>
  <c r="A16" i="3"/>
  <c r="I11" i="9" l="1"/>
  <c r="A20" i="9"/>
  <c r="F12" i="9"/>
  <c r="D19" i="9"/>
  <c r="C19" i="9"/>
  <c r="D16" i="3"/>
  <c r="V16" i="3"/>
  <c r="T16" i="3"/>
  <c r="U16" i="3"/>
  <c r="W16" i="3"/>
  <c r="C16" i="3"/>
  <c r="A17" i="3"/>
  <c r="B17" i="3"/>
  <c r="B6976" i="2"/>
  <c r="B6969" i="2"/>
  <c r="B6970" i="2" s="1"/>
  <c r="B6962" i="2"/>
  <c r="B6963" i="2" s="1"/>
  <c r="B6955" i="2"/>
  <c r="B6956" i="2" s="1"/>
  <c r="B6948" i="2"/>
  <c r="B6949" i="2" s="1"/>
  <c r="B6941" i="2"/>
  <c r="B6942" i="2" s="1"/>
  <c r="B6934" i="2"/>
  <c r="B6935" i="2" s="1"/>
  <c r="B6927" i="2"/>
  <c r="B6928" i="2" s="1"/>
  <c r="B6920" i="2"/>
  <c r="B6921" i="2" s="1"/>
  <c r="L12" i="9" l="1"/>
  <c r="K12" i="9"/>
  <c r="M12" i="9"/>
  <c r="A21" i="9"/>
  <c r="D20" i="9"/>
  <c r="C20" i="9"/>
  <c r="F13" i="9"/>
  <c r="AD12" i="9"/>
  <c r="N12" i="9"/>
  <c r="AB12" i="9"/>
  <c r="AG12" i="9"/>
  <c r="W12" i="9"/>
  <c r="Z12" i="9"/>
  <c r="X12" i="9"/>
  <c r="AA12" i="9"/>
  <c r="Y12" i="9"/>
  <c r="T12" i="9"/>
  <c r="S12" i="9"/>
  <c r="Q12" i="9"/>
  <c r="AC12" i="9"/>
  <c r="AH12" i="9"/>
  <c r="R12" i="9"/>
  <c r="AF12" i="9"/>
  <c r="P12" i="9"/>
  <c r="AE12" i="9"/>
  <c r="U12" i="9"/>
  <c r="O12" i="9"/>
  <c r="V12" i="9"/>
  <c r="D17" i="3"/>
  <c r="V17" i="3"/>
  <c r="T17" i="3"/>
  <c r="W17" i="3"/>
  <c r="U17" i="3"/>
  <c r="C17" i="3"/>
  <c r="B18" i="3"/>
  <c r="A18" i="3"/>
  <c r="B6913" i="2"/>
  <c r="B6914" i="2" s="1"/>
  <c r="B6906" i="2"/>
  <c r="B6907" i="2" s="1"/>
  <c r="B6899" i="2"/>
  <c r="B6900" i="2" s="1"/>
  <c r="B6892" i="2"/>
  <c r="B6893" i="2" s="1"/>
  <c r="B6885" i="2"/>
  <c r="B6886" i="2" s="1"/>
  <c r="I12" i="9" l="1"/>
  <c r="K13" i="9"/>
  <c r="M13" i="9"/>
  <c r="L13" i="9"/>
  <c r="A22" i="9"/>
  <c r="AD13" i="9"/>
  <c r="N13" i="9"/>
  <c r="AB13" i="9"/>
  <c r="AE13" i="9"/>
  <c r="Z13" i="9"/>
  <c r="X13" i="9"/>
  <c r="AA13" i="9"/>
  <c r="AG13" i="9"/>
  <c r="V13" i="9"/>
  <c r="S13" i="9"/>
  <c r="Y13" i="9"/>
  <c r="AH13" i="9"/>
  <c r="R13" i="9"/>
  <c r="AF13" i="9"/>
  <c r="P13" i="9"/>
  <c r="Q13" i="9"/>
  <c r="U13" i="9"/>
  <c r="O13" i="9"/>
  <c r="W13" i="9"/>
  <c r="T13" i="9"/>
  <c r="AC13" i="9"/>
  <c r="D21" i="9"/>
  <c r="C21" i="9"/>
  <c r="F14" i="9"/>
  <c r="D18" i="3"/>
  <c r="V18" i="3"/>
  <c r="W18" i="3"/>
  <c r="U18" i="3"/>
  <c r="T18" i="3"/>
  <c r="C18" i="3"/>
  <c r="A19" i="3"/>
  <c r="B19" i="3"/>
  <c r="I13" i="9" l="1"/>
  <c r="N14" i="9"/>
  <c r="M14" i="9"/>
  <c r="L14" i="9"/>
  <c r="K14" i="9"/>
  <c r="AH14" i="9"/>
  <c r="R14" i="9"/>
  <c r="AF14" i="9"/>
  <c r="P14" i="9"/>
  <c r="AE14" i="9"/>
  <c r="Y14" i="9"/>
  <c r="V14" i="9"/>
  <c r="T14" i="9"/>
  <c r="S14" i="9"/>
  <c r="U14" i="9"/>
  <c r="Q14" i="9"/>
  <c r="AC14" i="9"/>
  <c r="AD14" i="9"/>
  <c r="AB14" i="9"/>
  <c r="AG14" i="9"/>
  <c r="O14" i="9"/>
  <c r="Z14" i="9"/>
  <c r="X14" i="9"/>
  <c r="AA14" i="9"/>
  <c r="W14" i="9"/>
  <c r="A23" i="9"/>
  <c r="D22" i="9"/>
  <c r="C22" i="9"/>
  <c r="F15" i="9"/>
  <c r="D19" i="3"/>
  <c r="V19" i="3"/>
  <c r="W19" i="3"/>
  <c r="T19" i="3"/>
  <c r="U19" i="3"/>
  <c r="C19" i="3"/>
  <c r="B20" i="3"/>
  <c r="A20" i="3"/>
  <c r="B6857" i="2"/>
  <c r="B6858" i="2" s="1"/>
  <c r="B6864" i="2"/>
  <c r="B6865" i="2" s="1"/>
  <c r="B6871" i="2"/>
  <c r="B6872" i="2" s="1"/>
  <c r="B6878" i="2"/>
  <c r="B6879" i="2" s="1"/>
  <c r="I14" i="9" l="1"/>
  <c r="N15" i="9"/>
  <c r="L15" i="9"/>
  <c r="K15" i="9"/>
  <c r="M15" i="9"/>
  <c r="V15" i="9"/>
  <c r="T15" i="9"/>
  <c r="S15" i="9"/>
  <c r="Q15" i="9"/>
  <c r="AC15" i="9"/>
  <c r="AH15" i="9"/>
  <c r="AF15" i="9"/>
  <c r="AE15" i="9"/>
  <c r="U15" i="9"/>
  <c r="AD15" i="9"/>
  <c r="AB15" i="9"/>
  <c r="AG15" i="9"/>
  <c r="W15" i="9"/>
  <c r="Z15" i="9"/>
  <c r="X15" i="9"/>
  <c r="AA15" i="9"/>
  <c r="O15" i="9"/>
  <c r="Y15" i="9"/>
  <c r="R15" i="9"/>
  <c r="P15" i="9"/>
  <c r="A24" i="9"/>
  <c r="F16" i="9"/>
  <c r="D23" i="9"/>
  <c r="C23" i="9"/>
  <c r="D20" i="3"/>
  <c r="T20" i="3"/>
  <c r="W20" i="3"/>
  <c r="V20" i="3"/>
  <c r="U20" i="3"/>
  <c r="C20" i="3"/>
  <c r="A21" i="3"/>
  <c r="B21" i="3"/>
  <c r="F5" i="6"/>
  <c r="H20" i="3" s="1"/>
  <c r="I15" i="9" l="1"/>
  <c r="N16" i="9"/>
  <c r="M16" i="9"/>
  <c r="L16" i="9"/>
  <c r="K16" i="9"/>
  <c r="AH16" i="9"/>
  <c r="R16" i="9"/>
  <c r="AF16" i="9"/>
  <c r="P16" i="9"/>
  <c r="AC16" i="9"/>
  <c r="Q16" i="9"/>
  <c r="AD16" i="9"/>
  <c r="Z16" i="9"/>
  <c r="X16" i="9"/>
  <c r="AA16" i="9"/>
  <c r="AG16" i="9"/>
  <c r="V16" i="9"/>
  <c r="T16" i="9"/>
  <c r="S16" i="9"/>
  <c r="O16" i="9"/>
  <c r="Y16" i="9"/>
  <c r="U16" i="9"/>
  <c r="AB16" i="9"/>
  <c r="W16" i="9"/>
  <c r="AE16" i="9"/>
  <c r="A25" i="9"/>
  <c r="D24" i="9"/>
  <c r="C24" i="9"/>
  <c r="F17" i="9"/>
  <c r="D21" i="3"/>
  <c r="V21" i="3"/>
  <c r="W21" i="3"/>
  <c r="T21" i="3"/>
  <c r="U21" i="3"/>
  <c r="F20" i="3"/>
  <c r="F9" i="3"/>
  <c r="G9" i="3"/>
  <c r="H9" i="3"/>
  <c r="H12" i="3"/>
  <c r="I12" i="3" s="1"/>
  <c r="F11" i="3"/>
  <c r="F10" i="3"/>
  <c r="H13" i="3"/>
  <c r="I13" i="3" s="1"/>
  <c r="G10" i="3"/>
  <c r="F13" i="3"/>
  <c r="H11" i="3"/>
  <c r="I11" i="3" s="1"/>
  <c r="F12" i="3"/>
  <c r="G13" i="3"/>
  <c r="H10" i="3"/>
  <c r="I10" i="3" s="1"/>
  <c r="G12" i="3"/>
  <c r="G11" i="3"/>
  <c r="F14" i="3"/>
  <c r="G14" i="3"/>
  <c r="H14" i="3"/>
  <c r="I14" i="3" s="1"/>
  <c r="G15" i="3"/>
  <c r="H15" i="3"/>
  <c r="I15" i="3" s="1"/>
  <c r="F15" i="3"/>
  <c r="G16" i="3"/>
  <c r="F16" i="3"/>
  <c r="H16" i="3"/>
  <c r="I16" i="3" s="1"/>
  <c r="H17" i="3"/>
  <c r="I17" i="3" s="1"/>
  <c r="G17" i="3"/>
  <c r="F17" i="3"/>
  <c r="G18" i="3"/>
  <c r="F18" i="3"/>
  <c r="H18" i="3"/>
  <c r="I18" i="3" s="1"/>
  <c r="F19" i="3"/>
  <c r="G19" i="3"/>
  <c r="H19" i="3"/>
  <c r="I19" i="3" s="1"/>
  <c r="G20" i="3"/>
  <c r="A22" i="3"/>
  <c r="G21" i="3"/>
  <c r="F21" i="3"/>
  <c r="H21" i="3"/>
  <c r="I21" i="3" s="1"/>
  <c r="I20" i="3"/>
  <c r="C21" i="3"/>
  <c r="B22" i="3"/>
  <c r="A6777" i="2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A6885" i="2" s="1"/>
  <c r="A6886" i="2" s="1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I16" i="9" l="1"/>
  <c r="L17" i="9"/>
  <c r="K17" i="9"/>
  <c r="N17" i="9"/>
  <c r="M17" i="9"/>
  <c r="F18" i="9"/>
  <c r="A26" i="9"/>
  <c r="AH17" i="9"/>
  <c r="R17" i="9"/>
  <c r="AF17" i="9"/>
  <c r="P17" i="9"/>
  <c r="Y17" i="9"/>
  <c r="AD17" i="9"/>
  <c r="AB17" i="9"/>
  <c r="Q17" i="9"/>
  <c r="AC17" i="9"/>
  <c r="Z17" i="9"/>
  <c r="X17" i="9"/>
  <c r="AA17" i="9"/>
  <c r="O17" i="9"/>
  <c r="AE17" i="9"/>
  <c r="U17" i="9"/>
  <c r="V17" i="9"/>
  <c r="T17" i="9"/>
  <c r="S17" i="9"/>
  <c r="AG17" i="9"/>
  <c r="W17" i="9"/>
  <c r="D25" i="9"/>
  <c r="C25" i="9"/>
  <c r="D22" i="3"/>
  <c r="T22" i="3"/>
  <c r="V22" i="3"/>
  <c r="U22" i="3"/>
  <c r="W22" i="3"/>
  <c r="F22" i="3"/>
  <c r="H22" i="3"/>
  <c r="I22" i="3" s="1"/>
  <c r="G22" i="3"/>
  <c r="O9" i="3"/>
  <c r="I9" i="3"/>
  <c r="K9" i="3" s="1"/>
  <c r="P9" i="3" s="1"/>
  <c r="C22" i="3"/>
  <c r="A23" i="3"/>
  <c r="B23" i="3"/>
  <c r="A6913" i="2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A6977" i="2" s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A7006" i="2" s="1"/>
  <c r="A7007" i="2" s="1"/>
  <c r="A7008" i="2" s="1"/>
  <c r="A7009" i="2" s="1"/>
  <c r="A7010" i="2" s="1"/>
  <c r="A7011" i="2" s="1"/>
  <c r="A7012" i="2" s="1"/>
  <c r="A7013" i="2" s="1"/>
  <c r="A7014" i="2" s="1"/>
  <c r="A7015" i="2" s="1"/>
  <c r="A7016" i="2" s="1"/>
  <c r="A7017" i="2" s="1"/>
  <c r="A7018" i="2" s="1"/>
  <c r="A7019" i="2" s="1"/>
  <c r="A7020" i="2" s="1"/>
  <c r="A7021" i="2" s="1"/>
  <c r="A7022" i="2" s="1"/>
  <c r="A7023" i="2" s="1"/>
  <c r="A7024" i="2" s="1"/>
  <c r="A7025" i="2" s="1"/>
  <c r="A7026" i="2" s="1"/>
  <c r="A7027" i="2" s="1"/>
  <c r="A7028" i="2" s="1"/>
  <c r="A7029" i="2" s="1"/>
  <c r="A7030" i="2" s="1"/>
  <c r="A7031" i="2" s="1"/>
  <c r="A7032" i="2" s="1"/>
  <c r="A7033" i="2" s="1"/>
  <c r="A7034" i="2" s="1"/>
  <c r="A7035" i="2" s="1"/>
  <c r="A7036" i="2" s="1"/>
  <c r="A7037" i="2" s="1"/>
  <c r="A7038" i="2" s="1"/>
  <c r="A7039" i="2" s="1"/>
  <c r="A7040" i="2" s="1"/>
  <c r="A7041" i="2" s="1"/>
  <c r="A7042" i="2" s="1"/>
  <c r="A7043" i="2" s="1"/>
  <c r="A7044" i="2" s="1"/>
  <c r="A7045" i="2" s="1"/>
  <c r="A7046" i="2" s="1"/>
  <c r="A7047" i="2" s="1"/>
  <c r="A7048" i="2" s="1"/>
  <c r="A7049" i="2" s="1"/>
  <c r="A7050" i="2" s="1"/>
  <c r="A7051" i="2" s="1"/>
  <c r="A7052" i="2" s="1"/>
  <c r="A7053" i="2" s="1"/>
  <c r="A7054" i="2" s="1"/>
  <c r="A7055" i="2" s="1"/>
  <c r="A7056" i="2" s="1"/>
  <c r="A7057" i="2" s="1"/>
  <c r="A7058" i="2" s="1"/>
  <c r="A7059" i="2" s="1"/>
  <c r="A7060" i="2" s="1"/>
  <c r="A7061" i="2" s="1"/>
  <c r="A7062" i="2" s="1"/>
  <c r="A7063" i="2" s="1"/>
  <c r="A7064" i="2" s="1"/>
  <c r="A7065" i="2" s="1"/>
  <c r="A7066" i="2" s="1"/>
  <c r="A7067" i="2" s="1"/>
  <c r="A7068" i="2" s="1"/>
  <c r="A7069" i="2" s="1"/>
  <c r="A7070" i="2" s="1"/>
  <c r="A7071" i="2" s="1"/>
  <c r="A7072" i="2" s="1"/>
  <c r="A7073" i="2" s="1"/>
  <c r="A7074" i="2" s="1"/>
  <c r="A7075" i="2" s="1"/>
  <c r="A7076" i="2" s="1"/>
  <c r="A7077" i="2" s="1"/>
  <c r="A7078" i="2" s="1"/>
  <c r="A7079" i="2" s="1"/>
  <c r="A7080" i="2" s="1"/>
  <c r="A7081" i="2" s="1"/>
  <c r="A7082" i="2" s="1"/>
  <c r="A7083" i="2" s="1"/>
  <c r="A7084" i="2" s="1"/>
  <c r="A7085" i="2" s="1"/>
  <c r="A7086" i="2" s="1"/>
  <c r="A7087" i="2" s="1"/>
  <c r="A7088" i="2" s="1"/>
  <c r="A7089" i="2" s="1"/>
  <c r="A7090" i="2" s="1"/>
  <c r="A7091" i="2" s="1"/>
  <c r="A7092" i="2" s="1"/>
  <c r="A7093" i="2" s="1"/>
  <c r="A7094" i="2" s="1"/>
  <c r="A7095" i="2" s="1"/>
  <c r="A7096" i="2" s="1"/>
  <c r="A7097" i="2" s="1"/>
  <c r="A7098" i="2" s="1"/>
  <c r="A7099" i="2" s="1"/>
  <c r="A7100" i="2" s="1"/>
  <c r="A7101" i="2" s="1"/>
  <c r="A7102" i="2" s="1"/>
  <c r="A7103" i="2" s="1"/>
  <c r="A7104" i="2" s="1"/>
  <c r="A7105" i="2" s="1"/>
  <c r="A7106" i="2" s="1"/>
  <c r="A7107" i="2" s="1"/>
  <c r="A7108" i="2" s="1"/>
  <c r="A7109" i="2" s="1"/>
  <c r="A7110" i="2" s="1"/>
  <c r="A7111" i="2" s="1"/>
  <c r="A7112" i="2" s="1"/>
  <c r="A7113" i="2" s="1"/>
  <c r="A7114" i="2" s="1"/>
  <c r="A7115" i="2" s="1"/>
  <c r="A7116" i="2" s="1"/>
  <c r="A7117" i="2" s="1"/>
  <c r="A7118" i="2" s="1"/>
  <c r="A7119" i="2" s="1"/>
  <c r="A7120" i="2" s="1"/>
  <c r="A7121" i="2" s="1"/>
  <c r="A7122" i="2" s="1"/>
  <c r="A7123" i="2" s="1"/>
  <c r="A7124" i="2" s="1"/>
  <c r="A7125" i="2" s="1"/>
  <c r="A7126" i="2" s="1"/>
  <c r="A7127" i="2" s="1"/>
  <c r="A7128" i="2" s="1"/>
  <c r="A7129" i="2" s="1"/>
  <c r="A7130" i="2" s="1"/>
  <c r="A7131" i="2" s="1"/>
  <c r="A7132" i="2" s="1"/>
  <c r="A7133" i="2" s="1"/>
  <c r="A7134" i="2" s="1"/>
  <c r="A7135" i="2" s="1"/>
  <c r="A7136" i="2" s="1"/>
  <c r="A7137" i="2" s="1"/>
  <c r="A7138" i="2" s="1"/>
  <c r="A7139" i="2" s="1"/>
  <c r="A7140" i="2" s="1"/>
  <c r="A7141" i="2" s="1"/>
  <c r="A7142" i="2" s="1"/>
  <c r="A7143" i="2" s="1"/>
  <c r="A7144" i="2" s="1"/>
  <c r="A7145" i="2" s="1"/>
  <c r="A7146" i="2" s="1"/>
  <c r="A7147" i="2" s="1"/>
  <c r="A7148" i="2" s="1"/>
  <c r="A7149" i="2" s="1"/>
  <c r="A7150" i="2" s="1"/>
  <c r="A7151" i="2" s="1"/>
  <c r="A7152" i="2" s="1"/>
  <c r="A7153" i="2" s="1"/>
  <c r="A7154" i="2" s="1"/>
  <c r="A7155" i="2" s="1"/>
  <c r="A7156" i="2" s="1"/>
  <c r="A7157" i="2" s="1"/>
  <c r="A7158" i="2" s="1"/>
  <c r="A7159" i="2" s="1"/>
  <c r="A7160" i="2" s="1"/>
  <c r="A7161" i="2" s="1"/>
  <c r="A7162" i="2" s="1"/>
  <c r="A7163" i="2" s="1"/>
  <c r="A7164" i="2" s="1"/>
  <c r="A7165" i="2" s="1"/>
  <c r="A7166" i="2" s="1"/>
  <c r="A7167" i="2" s="1"/>
  <c r="A7168" i="2" s="1"/>
  <c r="A7169" i="2" s="1"/>
  <c r="A7170" i="2" s="1"/>
  <c r="A7171" i="2" s="1"/>
  <c r="A7172" i="2" s="1"/>
  <c r="A7173" i="2" s="1"/>
  <c r="A7174" i="2" s="1"/>
  <c r="A7175" i="2" s="1"/>
  <c r="A7176" i="2" s="1"/>
  <c r="A7177" i="2" s="1"/>
  <c r="A7178" i="2" s="1"/>
  <c r="A7179" i="2" s="1"/>
  <c r="A7180" i="2" s="1"/>
  <c r="A7181" i="2" s="1"/>
  <c r="A7182" i="2" s="1"/>
  <c r="A7183" i="2" s="1"/>
  <c r="A7184" i="2" s="1"/>
  <c r="A7185" i="2" s="1"/>
  <c r="A7186" i="2" s="1"/>
  <c r="A7187" i="2" s="1"/>
  <c r="A7188" i="2" s="1"/>
  <c r="A7189" i="2" s="1"/>
  <c r="A7190" i="2" s="1"/>
  <c r="A7191" i="2" s="1"/>
  <c r="A7192" i="2" s="1"/>
  <c r="A7193" i="2" s="1"/>
  <c r="A7194" i="2" s="1"/>
  <c r="A7195" i="2" s="1"/>
  <c r="A7196" i="2" s="1"/>
  <c r="A7197" i="2" s="1"/>
  <c r="A7198" i="2" s="1"/>
  <c r="A7199" i="2" s="1"/>
  <c r="A7200" i="2" s="1"/>
  <c r="A7201" i="2" s="1"/>
  <c r="A7202" i="2" s="1"/>
  <c r="A7203" i="2" s="1"/>
  <c r="A7204" i="2" s="1"/>
  <c r="A7205" i="2" s="1"/>
  <c r="A7206" i="2" s="1"/>
  <c r="A7207" i="2" s="1"/>
  <c r="A7208" i="2" s="1"/>
  <c r="A7209" i="2" s="1"/>
  <c r="A7210" i="2" s="1"/>
  <c r="A7211" i="2" s="1"/>
  <c r="A7212" i="2" s="1"/>
  <c r="A7213" i="2" s="1"/>
  <c r="A7214" i="2" s="1"/>
  <c r="A7215" i="2" s="1"/>
  <c r="A7216" i="2" s="1"/>
  <c r="A7217" i="2" s="1"/>
  <c r="A7218" i="2" s="1"/>
  <c r="A7219" i="2" s="1"/>
  <c r="A7220" i="2" s="1"/>
  <c r="A7221" i="2" s="1"/>
  <c r="A7222" i="2" s="1"/>
  <c r="A7223" i="2" s="1"/>
  <c r="A7224" i="2" s="1"/>
  <c r="A7225" i="2" s="1"/>
  <c r="A7226" i="2" s="1"/>
  <c r="A7227" i="2" s="1"/>
  <c r="A7228" i="2" s="1"/>
  <c r="A7229" i="2" s="1"/>
  <c r="A7230" i="2" s="1"/>
  <c r="A7231" i="2" s="1"/>
  <c r="A7232" i="2" s="1"/>
  <c r="A7233" i="2" s="1"/>
  <c r="A7234" i="2" s="1"/>
  <c r="A7235" i="2" s="1"/>
  <c r="A7236" i="2" s="1"/>
  <c r="A7237" i="2" s="1"/>
  <c r="A7238" i="2" s="1"/>
  <c r="A7239" i="2" s="1"/>
  <c r="A7240" i="2" s="1"/>
  <c r="A7241" i="2" s="1"/>
  <c r="A7242" i="2" s="1"/>
  <c r="A7243" i="2" s="1"/>
  <c r="A7244" i="2" s="1"/>
  <c r="A7245" i="2" s="1"/>
  <c r="A7246" i="2" s="1"/>
  <c r="A7247" i="2" s="1"/>
  <c r="A7248" i="2" s="1"/>
  <c r="A7249" i="2" s="1"/>
  <c r="A7250" i="2" s="1"/>
  <c r="A7251" i="2" s="1"/>
  <c r="A7252" i="2" s="1"/>
  <c r="A7253" i="2" s="1"/>
  <c r="A7254" i="2" s="1"/>
  <c r="A7255" i="2" s="1"/>
  <c r="A7256" i="2" s="1"/>
  <c r="A7257" i="2" s="1"/>
  <c r="A7258" i="2" s="1"/>
  <c r="A7259" i="2" s="1"/>
  <c r="A7260" i="2" s="1"/>
  <c r="A7261" i="2" s="1"/>
  <c r="A7262" i="2" s="1"/>
  <c r="A7263" i="2" s="1"/>
  <c r="A7264" i="2" s="1"/>
  <c r="A7265" i="2" s="1"/>
  <c r="A7266" i="2" s="1"/>
  <c r="A7267" i="2" s="1"/>
  <c r="A7268" i="2" s="1"/>
  <c r="A7269" i="2" s="1"/>
  <c r="A7270" i="2" s="1"/>
  <c r="A7271" i="2" s="1"/>
  <c r="A7272" i="2" s="1"/>
  <c r="A7273" i="2" s="1"/>
  <c r="A7274" i="2" s="1"/>
  <c r="A7275" i="2" s="1"/>
  <c r="A7276" i="2" s="1"/>
  <c r="A7277" i="2" s="1"/>
  <c r="A7278" i="2" s="1"/>
  <c r="A7279" i="2" s="1"/>
  <c r="A7280" i="2" s="1"/>
  <c r="A7281" i="2" s="1"/>
  <c r="A7282" i="2" s="1"/>
  <c r="A7283" i="2" s="1"/>
  <c r="A7284" i="2" s="1"/>
  <c r="A7285" i="2" s="1"/>
  <c r="A7286" i="2" s="1"/>
  <c r="A7287" i="2" s="1"/>
  <c r="A7288" i="2" s="1"/>
  <c r="A7289" i="2" s="1"/>
  <c r="A7290" i="2" s="1"/>
  <c r="A7291" i="2" s="1"/>
  <c r="A7292" i="2" s="1"/>
  <c r="A7293" i="2" s="1"/>
  <c r="A7294" i="2" s="1"/>
  <c r="A7295" i="2" s="1"/>
  <c r="A7296" i="2" s="1"/>
  <c r="A7297" i="2" s="1"/>
  <c r="A7298" i="2" s="1"/>
  <c r="A7299" i="2" s="1"/>
  <c r="A7300" i="2" s="1"/>
  <c r="A7301" i="2" s="1"/>
  <c r="A7302" i="2" s="1"/>
  <c r="A7303" i="2" s="1"/>
  <c r="A7304" i="2" s="1"/>
  <c r="A7305" i="2" s="1"/>
  <c r="A7306" i="2" s="1"/>
  <c r="A7307" i="2" s="1"/>
  <c r="A7308" i="2" s="1"/>
  <c r="A7309" i="2" s="1"/>
  <c r="A7310" i="2" s="1"/>
  <c r="A7311" i="2" s="1"/>
  <c r="A7312" i="2" s="1"/>
  <c r="A7313" i="2" s="1"/>
  <c r="A7314" i="2" s="1"/>
  <c r="A7315" i="2" s="1"/>
  <c r="A7316" i="2" s="1"/>
  <c r="A7317" i="2" s="1"/>
  <c r="A7318" i="2" s="1"/>
  <c r="A7319" i="2" s="1"/>
  <c r="A7320" i="2" s="1"/>
  <c r="A7321" i="2" s="1"/>
  <c r="A7322" i="2" s="1"/>
  <c r="A7323" i="2" s="1"/>
  <c r="A7324" i="2" s="1"/>
  <c r="A7325" i="2" s="1"/>
  <c r="A7326" i="2" s="1"/>
  <c r="A7327" i="2" s="1"/>
  <c r="A7328" i="2" s="1"/>
  <c r="A7329" i="2" s="1"/>
  <c r="A7330" i="2" s="1"/>
  <c r="A7331" i="2" s="1"/>
  <c r="A7332" i="2" s="1"/>
  <c r="A7333" i="2" s="1"/>
  <c r="A7334" i="2" s="1"/>
  <c r="A7335" i="2" s="1"/>
  <c r="A7336" i="2" s="1"/>
  <c r="A7337" i="2" s="1"/>
  <c r="A7338" i="2" s="1"/>
  <c r="A7339" i="2" s="1"/>
  <c r="A7340" i="2" s="1"/>
  <c r="A7341" i="2" s="1"/>
  <c r="A7342" i="2" s="1"/>
  <c r="A7343" i="2" s="1"/>
  <c r="A7344" i="2" s="1"/>
  <c r="A7345" i="2" s="1"/>
  <c r="A7346" i="2" s="1"/>
  <c r="A7347" i="2" s="1"/>
  <c r="A7348" i="2" s="1"/>
  <c r="A7349" i="2" s="1"/>
  <c r="A7350" i="2" s="1"/>
  <c r="A7351" i="2" s="1"/>
  <c r="A7352" i="2" s="1"/>
  <c r="A7353" i="2" s="1"/>
  <c r="A7354" i="2" s="1"/>
  <c r="A7355" i="2" s="1"/>
  <c r="A7356" i="2" s="1"/>
  <c r="A7357" i="2" s="1"/>
  <c r="A7358" i="2" s="1"/>
  <c r="A7359" i="2" s="1"/>
  <c r="A7360" i="2" s="1"/>
  <c r="A7361" i="2" s="1"/>
  <c r="A7362" i="2" s="1"/>
  <c r="A7363" i="2" s="1"/>
  <c r="A7364" i="2" s="1"/>
  <c r="A7365" i="2" s="1"/>
  <c r="A7366" i="2" s="1"/>
  <c r="A7367" i="2" s="1"/>
  <c r="A7368" i="2" s="1"/>
  <c r="A7369" i="2" s="1"/>
  <c r="A7370" i="2" s="1"/>
  <c r="A7371" i="2" s="1"/>
  <c r="A7372" i="2" s="1"/>
  <c r="A7373" i="2" s="1"/>
  <c r="A7374" i="2" s="1"/>
  <c r="A7375" i="2" s="1"/>
  <c r="A7376" i="2" s="1"/>
  <c r="A7377" i="2" s="1"/>
  <c r="A7378" i="2" s="1"/>
  <c r="A7379" i="2" s="1"/>
  <c r="A7380" i="2" s="1"/>
  <c r="A7381" i="2" s="1"/>
  <c r="A7382" i="2" s="1"/>
  <c r="A7383" i="2" s="1"/>
  <c r="A7384" i="2" s="1"/>
  <c r="A7385" i="2" s="1"/>
  <c r="A7386" i="2" s="1"/>
  <c r="A7387" i="2" s="1"/>
  <c r="A7388" i="2" s="1"/>
  <c r="A7389" i="2" s="1"/>
  <c r="A7390" i="2" s="1"/>
  <c r="A7391" i="2" s="1"/>
  <c r="A7392" i="2" s="1"/>
  <c r="A7393" i="2" s="1"/>
  <c r="A7394" i="2" s="1"/>
  <c r="A7395" i="2" s="1"/>
  <c r="A7396" i="2" s="1"/>
  <c r="A7397" i="2" s="1"/>
  <c r="A7398" i="2" s="1"/>
  <c r="A7399" i="2" s="1"/>
  <c r="A7400" i="2" s="1"/>
  <c r="A7401" i="2" s="1"/>
  <c r="A7402" i="2" s="1"/>
  <c r="A7403" i="2" s="1"/>
  <c r="A7404" i="2" s="1"/>
  <c r="A7405" i="2" s="1"/>
  <c r="A7406" i="2" s="1"/>
  <c r="A7407" i="2" s="1"/>
  <c r="A7408" i="2" s="1"/>
  <c r="A7409" i="2" s="1"/>
  <c r="A7410" i="2" s="1"/>
  <c r="A7411" i="2" s="1"/>
  <c r="A7412" i="2" s="1"/>
  <c r="A7413" i="2" s="1"/>
  <c r="A7414" i="2" s="1"/>
  <c r="A7415" i="2" s="1"/>
  <c r="A7416" i="2" s="1"/>
  <c r="A7417" i="2" s="1"/>
  <c r="A7418" i="2" s="1"/>
  <c r="A7419" i="2" s="1"/>
  <c r="A7420" i="2" s="1"/>
  <c r="A7421" i="2" s="1"/>
  <c r="A7422" i="2" s="1"/>
  <c r="A7423" i="2" s="1"/>
  <c r="A7424" i="2" s="1"/>
  <c r="A7425" i="2" s="1"/>
  <c r="A7426" i="2" s="1"/>
  <c r="A7427" i="2" s="1"/>
  <c r="A7428" i="2" s="1"/>
  <c r="A7429" i="2" s="1"/>
  <c r="A7430" i="2" s="1"/>
  <c r="A7431" i="2" s="1"/>
  <c r="A7432" i="2" s="1"/>
  <c r="A7433" i="2" s="1"/>
  <c r="A7434" i="2" s="1"/>
  <c r="A7435" i="2" s="1"/>
  <c r="A7436" i="2" s="1"/>
  <c r="A7437" i="2" s="1"/>
  <c r="A7438" i="2" s="1"/>
  <c r="A7439" i="2" s="1"/>
  <c r="A7440" i="2" s="1"/>
  <c r="A7441" i="2" s="1"/>
  <c r="A7442" i="2" s="1"/>
  <c r="A7443" i="2" s="1"/>
  <c r="A7444" i="2" s="1"/>
  <c r="A7445" i="2" s="1"/>
  <c r="A7446" i="2" s="1"/>
  <c r="A7447" i="2" s="1"/>
  <c r="A7448" i="2" s="1"/>
  <c r="A7449" i="2" s="1"/>
  <c r="A7450" i="2" s="1"/>
  <c r="A7451" i="2" s="1"/>
  <c r="A7452" i="2" s="1"/>
  <c r="A7453" i="2" s="1"/>
  <c r="A7454" i="2" s="1"/>
  <c r="A7455" i="2" s="1"/>
  <c r="A7456" i="2" s="1"/>
  <c r="A7457" i="2" s="1"/>
  <c r="A7458" i="2" s="1"/>
  <c r="A7459" i="2" s="1"/>
  <c r="A7460" i="2" s="1"/>
  <c r="A7461" i="2" s="1"/>
  <c r="A7462" i="2" s="1"/>
  <c r="A7463" i="2" s="1"/>
  <c r="A7464" i="2" s="1"/>
  <c r="A7465" i="2" s="1"/>
  <c r="A7466" i="2" s="1"/>
  <c r="A7467" i="2" s="1"/>
  <c r="A7468" i="2" s="1"/>
  <c r="A7469" i="2" s="1"/>
  <c r="A7470" i="2" s="1"/>
  <c r="A7471" i="2" s="1"/>
  <c r="A7472" i="2" s="1"/>
  <c r="A7473" i="2" s="1"/>
  <c r="A7474" i="2" s="1"/>
  <c r="A7475" i="2" s="1"/>
  <c r="A7476" i="2" s="1"/>
  <c r="A7477" i="2" s="1"/>
  <c r="A7478" i="2" s="1"/>
  <c r="A7479" i="2" s="1"/>
  <c r="A7480" i="2" s="1"/>
  <c r="A7481" i="2" s="1"/>
  <c r="A7482" i="2" s="1"/>
  <c r="A7483" i="2" s="1"/>
  <c r="A7484" i="2" s="1"/>
  <c r="A7485" i="2" s="1"/>
  <c r="A7486" i="2" s="1"/>
  <c r="A7487" i="2" s="1"/>
  <c r="A7488" i="2" s="1"/>
  <c r="A7489" i="2" s="1"/>
  <c r="A7490" i="2" s="1"/>
  <c r="A7491" i="2" s="1"/>
  <c r="A7492" i="2" s="1"/>
  <c r="A7493" i="2" s="1"/>
  <c r="A7494" i="2" s="1"/>
  <c r="A7495" i="2" s="1"/>
  <c r="A7496" i="2" s="1"/>
  <c r="A7497" i="2" s="1"/>
  <c r="A7498" i="2" s="1"/>
  <c r="A7499" i="2" s="1"/>
  <c r="A7500" i="2" s="1"/>
  <c r="A7501" i="2" s="1"/>
  <c r="A7502" i="2" s="1"/>
  <c r="A7503" i="2" s="1"/>
  <c r="A7504" i="2" s="1"/>
  <c r="A7505" i="2" s="1"/>
  <c r="A7506" i="2" s="1"/>
  <c r="A7507" i="2" s="1"/>
  <c r="A7508" i="2" s="1"/>
  <c r="A7509" i="2" s="1"/>
  <c r="A7510" i="2" s="1"/>
  <c r="A7511" i="2" s="1"/>
  <c r="A7512" i="2" s="1"/>
  <c r="A7513" i="2" s="1"/>
  <c r="A7514" i="2" s="1"/>
  <c r="A7515" i="2" s="1"/>
  <c r="A7516" i="2" s="1"/>
  <c r="A7517" i="2" s="1"/>
  <c r="A7518" i="2" s="1"/>
  <c r="A7519" i="2" s="1"/>
  <c r="A7520" i="2" s="1"/>
  <c r="A7521" i="2" s="1"/>
  <c r="A7522" i="2" s="1"/>
  <c r="A7523" i="2" s="1"/>
  <c r="A7524" i="2" s="1"/>
  <c r="A7525" i="2" s="1"/>
  <c r="A7526" i="2" s="1"/>
  <c r="A7527" i="2" s="1"/>
  <c r="A7528" i="2" s="1"/>
  <c r="A7529" i="2" s="1"/>
  <c r="A7530" i="2" s="1"/>
  <c r="A7531" i="2" s="1"/>
  <c r="A7532" i="2" s="1"/>
  <c r="A7533" i="2" s="1"/>
  <c r="A7534" i="2" s="1"/>
  <c r="A7535" i="2" s="1"/>
  <c r="A7536" i="2" s="1"/>
  <c r="A7537" i="2" s="1"/>
  <c r="A7538" i="2" s="1"/>
  <c r="A7539" i="2" s="1"/>
  <c r="A7540" i="2" s="1"/>
  <c r="A7541" i="2" s="1"/>
  <c r="A7542" i="2" s="1"/>
  <c r="A7543" i="2" s="1"/>
  <c r="A7544" i="2" s="1"/>
  <c r="A7545" i="2" s="1"/>
  <c r="A7546" i="2" s="1"/>
  <c r="A7547" i="2" s="1"/>
  <c r="A7548" i="2" s="1"/>
  <c r="A7549" i="2" s="1"/>
  <c r="A7550" i="2" s="1"/>
  <c r="A7551" i="2" s="1"/>
  <c r="A7552" i="2" s="1"/>
  <c r="A7553" i="2" s="1"/>
  <c r="A7554" i="2" s="1"/>
  <c r="A7555" i="2" s="1"/>
  <c r="A7556" i="2" s="1"/>
  <c r="A7557" i="2" s="1"/>
  <c r="A7558" i="2" s="1"/>
  <c r="A7559" i="2" s="1"/>
  <c r="A7560" i="2" s="1"/>
  <c r="A7561" i="2" s="1"/>
  <c r="A7562" i="2" s="1"/>
  <c r="A7563" i="2" s="1"/>
  <c r="A7564" i="2" s="1"/>
  <c r="A7565" i="2" s="1"/>
  <c r="A7566" i="2" s="1"/>
  <c r="A7567" i="2" s="1"/>
  <c r="A7568" i="2" s="1"/>
  <c r="A7569" i="2" s="1"/>
  <c r="A7570" i="2" s="1"/>
  <c r="A7571" i="2" s="1"/>
  <c r="A7572" i="2" s="1"/>
  <c r="A7573" i="2" s="1"/>
  <c r="A7574" i="2" s="1"/>
  <c r="A7575" i="2" s="1"/>
  <c r="A7576" i="2" s="1"/>
  <c r="A7577" i="2" s="1"/>
  <c r="A7578" i="2" s="1"/>
  <c r="A7579" i="2" s="1"/>
  <c r="A7580" i="2" s="1"/>
  <c r="A7581" i="2" s="1"/>
  <c r="A7582" i="2" s="1"/>
  <c r="A7583" i="2" s="1"/>
  <c r="A7584" i="2" s="1"/>
  <c r="A7585" i="2" s="1"/>
  <c r="A7586" i="2" s="1"/>
  <c r="A7587" i="2" s="1"/>
  <c r="A7588" i="2" s="1"/>
  <c r="A7589" i="2" s="1"/>
  <c r="A7590" i="2" s="1"/>
  <c r="A7591" i="2" s="1"/>
  <c r="A7592" i="2" s="1"/>
  <c r="A7593" i="2" s="1"/>
  <c r="A7594" i="2" s="1"/>
  <c r="A7595" i="2" s="1"/>
  <c r="A7596" i="2" s="1"/>
  <c r="A7597" i="2" s="1"/>
  <c r="A7598" i="2" s="1"/>
  <c r="A7599" i="2" s="1"/>
  <c r="A7600" i="2" s="1"/>
  <c r="A7601" i="2" s="1"/>
  <c r="A7602" i="2" s="1"/>
  <c r="A7603" i="2" s="1"/>
  <c r="A7604" i="2" s="1"/>
  <c r="A7605" i="2" s="1"/>
  <c r="A7606" i="2" s="1"/>
  <c r="A7607" i="2" s="1"/>
  <c r="A7608" i="2" s="1"/>
  <c r="A7609" i="2" s="1"/>
  <c r="A7610" i="2" s="1"/>
  <c r="A7611" i="2" s="1"/>
  <c r="A7612" i="2" s="1"/>
  <c r="A7613" i="2" s="1"/>
  <c r="A7614" i="2" s="1"/>
  <c r="A7615" i="2" s="1"/>
  <c r="A7616" i="2" s="1"/>
  <c r="A7617" i="2" s="1"/>
  <c r="A7618" i="2" s="1"/>
  <c r="A7619" i="2" s="1"/>
  <c r="A7620" i="2" s="1"/>
  <c r="A7621" i="2" s="1"/>
  <c r="A7622" i="2" s="1"/>
  <c r="A7623" i="2" s="1"/>
  <c r="A7624" i="2" s="1"/>
  <c r="A7625" i="2" s="1"/>
  <c r="A7626" i="2" s="1"/>
  <c r="A7627" i="2" s="1"/>
  <c r="A7628" i="2" s="1"/>
  <c r="A7629" i="2" s="1"/>
  <c r="A7630" i="2" s="1"/>
  <c r="A7631" i="2" s="1"/>
  <c r="A7632" i="2" s="1"/>
  <c r="A7633" i="2" s="1"/>
  <c r="A7634" i="2" s="1"/>
  <c r="A7635" i="2" s="1"/>
  <c r="A7636" i="2" s="1"/>
  <c r="A7637" i="2" s="1"/>
  <c r="A7638" i="2" s="1"/>
  <c r="A7639" i="2" s="1"/>
  <c r="A7640" i="2" s="1"/>
  <c r="A7641" i="2" s="1"/>
  <c r="A7642" i="2" s="1"/>
  <c r="A7643" i="2" s="1"/>
  <c r="A7644" i="2" s="1"/>
  <c r="A7645" i="2" s="1"/>
  <c r="A7646" i="2" s="1"/>
  <c r="A7647" i="2" s="1"/>
  <c r="A7648" i="2" s="1"/>
  <c r="A7649" i="2" s="1"/>
  <c r="A7650" i="2" s="1"/>
  <c r="A7651" i="2" s="1"/>
  <c r="A7652" i="2" s="1"/>
  <c r="A7653" i="2" s="1"/>
  <c r="A7654" i="2" s="1"/>
  <c r="A7655" i="2" s="1"/>
  <c r="A7656" i="2" s="1"/>
  <c r="A7657" i="2" s="1"/>
  <c r="A7658" i="2" s="1"/>
  <c r="A7659" i="2" s="1"/>
  <c r="A7660" i="2" s="1"/>
  <c r="A7661" i="2" s="1"/>
  <c r="A7662" i="2" s="1"/>
  <c r="A7663" i="2" s="1"/>
  <c r="A7664" i="2" s="1"/>
  <c r="A7665" i="2" s="1"/>
  <c r="A7666" i="2" s="1"/>
  <c r="A7667" i="2" s="1"/>
  <c r="A7668" i="2" s="1"/>
  <c r="A7669" i="2" s="1"/>
  <c r="A7670" i="2" s="1"/>
  <c r="A7671" i="2" s="1"/>
  <c r="A7672" i="2" s="1"/>
  <c r="A7673" i="2" s="1"/>
  <c r="A7674" i="2" s="1"/>
  <c r="A7675" i="2" s="1"/>
  <c r="A7676" i="2" s="1"/>
  <c r="A7677" i="2" s="1"/>
  <c r="A7678" i="2" s="1"/>
  <c r="A7679" i="2" s="1"/>
  <c r="A7680" i="2" s="1"/>
  <c r="A7681" i="2" s="1"/>
  <c r="A7682" i="2" s="1"/>
  <c r="A7683" i="2" s="1"/>
  <c r="A7684" i="2" s="1"/>
  <c r="A7685" i="2" s="1"/>
  <c r="A7686" i="2" s="1"/>
  <c r="A7687" i="2" s="1"/>
  <c r="A7688" i="2" s="1"/>
  <c r="A7689" i="2" s="1"/>
  <c r="A7690" i="2" s="1"/>
  <c r="A7691" i="2" s="1"/>
  <c r="A7692" i="2" s="1"/>
  <c r="A7693" i="2" s="1"/>
  <c r="A7694" i="2" s="1"/>
  <c r="A7695" i="2" s="1"/>
  <c r="A7696" i="2" s="1"/>
  <c r="A7697" i="2" s="1"/>
  <c r="A7698" i="2" s="1"/>
  <c r="A7699" i="2" s="1"/>
  <c r="A7700" i="2" s="1"/>
  <c r="A7701" i="2" s="1"/>
  <c r="A7702" i="2" s="1"/>
  <c r="A7703" i="2" s="1"/>
  <c r="A7704" i="2" s="1"/>
  <c r="A7705" i="2" s="1"/>
  <c r="A7706" i="2" s="1"/>
  <c r="A7707" i="2" s="1"/>
  <c r="A7708" i="2" s="1"/>
  <c r="A7709" i="2" s="1"/>
  <c r="A7710" i="2" s="1"/>
  <c r="A7711" i="2" s="1"/>
  <c r="A7712" i="2" s="1"/>
  <c r="A7713" i="2" s="1"/>
  <c r="A7714" i="2" s="1"/>
  <c r="A7715" i="2" s="1"/>
  <c r="A7716" i="2" s="1"/>
  <c r="A7717" i="2" s="1"/>
  <c r="A7718" i="2" s="1"/>
  <c r="A7719" i="2" s="1"/>
  <c r="A7720" i="2" s="1"/>
  <c r="A7721" i="2" s="1"/>
  <c r="I17" i="9" l="1"/>
  <c r="L18" i="9"/>
  <c r="K18" i="9"/>
  <c r="N18" i="9"/>
  <c r="M18" i="9"/>
  <c r="Z18" i="9"/>
  <c r="X18" i="9"/>
  <c r="AA18" i="9"/>
  <c r="AE18" i="9"/>
  <c r="Q18" i="9"/>
  <c r="U18" i="9"/>
  <c r="V18" i="9"/>
  <c r="T18" i="9"/>
  <c r="S18" i="9"/>
  <c r="O18" i="9"/>
  <c r="AH18" i="9"/>
  <c r="R18" i="9"/>
  <c r="AF18" i="9"/>
  <c r="P18" i="9"/>
  <c r="AG18" i="9"/>
  <c r="AD18" i="9"/>
  <c r="AB18" i="9"/>
  <c r="Y18" i="9"/>
  <c r="AC18" i="9"/>
  <c r="W18" i="9"/>
  <c r="A27" i="9"/>
  <c r="D26" i="9"/>
  <c r="C26" i="9"/>
  <c r="D23" i="3"/>
  <c r="V23" i="3"/>
  <c r="W23" i="3"/>
  <c r="T23" i="3"/>
  <c r="U23" i="3"/>
  <c r="G23" i="3"/>
  <c r="H23" i="3"/>
  <c r="I23" i="3" s="1"/>
  <c r="F23" i="3"/>
  <c r="K10" i="3"/>
  <c r="P10" i="3" s="1"/>
  <c r="O10" i="3"/>
  <c r="J9" i="3"/>
  <c r="M9" i="3"/>
  <c r="L9" i="3" s="1"/>
  <c r="N9" i="3"/>
  <c r="C23" i="3"/>
  <c r="B24" i="3"/>
  <c r="A24" i="3"/>
  <c r="I18" i="9" l="1"/>
  <c r="D27" i="9"/>
  <c r="C27" i="9"/>
  <c r="F19" i="9"/>
  <c r="A28" i="9"/>
  <c r="D24" i="3"/>
  <c r="V24" i="3"/>
  <c r="T24" i="3"/>
  <c r="W24" i="3"/>
  <c r="U24" i="3"/>
  <c r="AM9" i="3"/>
  <c r="AN9" i="3"/>
  <c r="AC9" i="3"/>
  <c r="AO9" i="3"/>
  <c r="AQ9" i="3"/>
  <c r="AL9" i="3"/>
  <c r="AD9" i="3"/>
  <c r="AE9" i="3"/>
  <c r="AA9" i="3"/>
  <c r="W9" i="3"/>
  <c r="AI9" i="3"/>
  <c r="AH9" i="3"/>
  <c r="Z9" i="3"/>
  <c r="AJ9" i="3"/>
  <c r="AF9" i="3"/>
  <c r="AB9" i="3"/>
  <c r="X9" i="3"/>
  <c r="AG9" i="3"/>
  <c r="AK9" i="3"/>
  <c r="Y9" i="3"/>
  <c r="AP9" i="3"/>
  <c r="H24" i="3"/>
  <c r="I24" i="3" s="1"/>
  <c r="F24" i="3"/>
  <c r="G24" i="3"/>
  <c r="K11" i="3"/>
  <c r="P11" i="3" s="1"/>
  <c r="O11" i="3"/>
  <c r="N10" i="3"/>
  <c r="J10" i="3"/>
  <c r="M10" i="3"/>
  <c r="L10" i="3" s="1"/>
  <c r="C24" i="3"/>
  <c r="A25" i="3"/>
  <c r="B25" i="3"/>
  <c r="N19" i="9" l="1"/>
  <c r="M19" i="9"/>
  <c r="L19" i="9"/>
  <c r="K19" i="9"/>
  <c r="F20" i="9"/>
  <c r="A29" i="9"/>
  <c r="D28" i="9"/>
  <c r="C28" i="9"/>
  <c r="V19" i="9"/>
  <c r="T19" i="9"/>
  <c r="S19" i="9"/>
  <c r="W19" i="9"/>
  <c r="AH19" i="9"/>
  <c r="R19" i="9"/>
  <c r="AF19" i="9"/>
  <c r="P19" i="9"/>
  <c r="AG19" i="9"/>
  <c r="O19" i="9"/>
  <c r="AA19" i="9"/>
  <c r="Q19" i="9"/>
  <c r="AD19" i="9"/>
  <c r="AB19" i="9"/>
  <c r="Y19" i="9"/>
  <c r="AC19" i="9"/>
  <c r="Z19" i="9"/>
  <c r="X19" i="9"/>
  <c r="AE19" i="9"/>
  <c r="U19" i="9"/>
  <c r="R9" i="3"/>
  <c r="D25" i="3"/>
  <c r="V25" i="3"/>
  <c r="T25" i="3"/>
  <c r="W25" i="3"/>
  <c r="U25" i="3"/>
  <c r="AM10" i="3"/>
  <c r="Z10" i="3"/>
  <c r="AC10" i="3"/>
  <c r="AQ10" i="3"/>
  <c r="AK10" i="3"/>
  <c r="Y10" i="3"/>
  <c r="AO10" i="3"/>
  <c r="AB10" i="3"/>
  <c r="AA10" i="3"/>
  <c r="AP10" i="3"/>
  <c r="AN10" i="3"/>
  <c r="AD10" i="3"/>
  <c r="AI10" i="3"/>
  <c r="X10" i="3"/>
  <c r="AG10" i="3"/>
  <c r="AJ10" i="3"/>
  <c r="AE10" i="3"/>
  <c r="W10" i="3"/>
  <c r="AH10" i="3"/>
  <c r="AF10" i="3"/>
  <c r="AL10" i="3"/>
  <c r="G25" i="3"/>
  <c r="F25" i="3"/>
  <c r="H25" i="3"/>
  <c r="I25" i="3" s="1"/>
  <c r="O12" i="3"/>
  <c r="K12" i="3"/>
  <c r="P12" i="3" s="1"/>
  <c r="N11" i="3"/>
  <c r="M11" i="3"/>
  <c r="L11" i="3" s="1"/>
  <c r="J11" i="3"/>
  <c r="C25" i="3"/>
  <c r="B26" i="3"/>
  <c r="A26" i="3"/>
  <c r="I19" i="9" l="1"/>
  <c r="L20" i="9"/>
  <c r="K20" i="9"/>
  <c r="N20" i="9"/>
  <c r="M20" i="9"/>
  <c r="D29" i="9"/>
  <c r="C29" i="9"/>
  <c r="V20" i="9"/>
  <c r="T20" i="9"/>
  <c r="S20" i="9"/>
  <c r="Q20" i="9"/>
  <c r="X20" i="9"/>
  <c r="AE20" i="9"/>
  <c r="U20" i="9"/>
  <c r="AH20" i="9"/>
  <c r="R20" i="9"/>
  <c r="AF20" i="9"/>
  <c r="P20" i="9"/>
  <c r="AC20" i="9"/>
  <c r="W20" i="9"/>
  <c r="AD20" i="9"/>
  <c r="AB20" i="9"/>
  <c r="AG20" i="9"/>
  <c r="O20" i="9"/>
  <c r="Z20" i="9"/>
  <c r="AA20" i="9"/>
  <c r="Y20" i="9"/>
  <c r="F21" i="9"/>
  <c r="R10" i="3"/>
  <c r="D26" i="3"/>
  <c r="V26" i="3"/>
  <c r="W26" i="3"/>
  <c r="T26" i="3"/>
  <c r="U26" i="3"/>
  <c r="AM11" i="3"/>
  <c r="AH11" i="3"/>
  <c r="AF11" i="3"/>
  <c r="AL11" i="3"/>
  <c r="AQ11" i="3"/>
  <c r="AK11" i="3"/>
  <c r="Y11" i="3"/>
  <c r="AD11" i="3"/>
  <c r="X11" i="3"/>
  <c r="AG11" i="3"/>
  <c r="Z11" i="3"/>
  <c r="AE11" i="3"/>
  <c r="AC11" i="3"/>
  <c r="AA11" i="3"/>
  <c r="W11" i="3"/>
  <c r="AB11" i="3"/>
  <c r="AI11" i="3"/>
  <c r="AO11" i="3"/>
  <c r="AJ11" i="3"/>
  <c r="AP11" i="3"/>
  <c r="AN11" i="3"/>
  <c r="F26" i="3"/>
  <c r="H26" i="3"/>
  <c r="I26" i="3" s="1"/>
  <c r="G26" i="3"/>
  <c r="O13" i="3"/>
  <c r="K13" i="3"/>
  <c r="J12" i="3"/>
  <c r="M12" i="3"/>
  <c r="L12" i="3" s="1"/>
  <c r="N12" i="3"/>
  <c r="C26" i="3"/>
  <c r="B27" i="3"/>
  <c r="A27" i="3"/>
  <c r="I20" i="9" l="1"/>
  <c r="N21" i="9"/>
  <c r="M21" i="9"/>
  <c r="L21" i="9"/>
  <c r="K21" i="9"/>
  <c r="AD21" i="9"/>
  <c r="AB21" i="9"/>
  <c r="Y21" i="9"/>
  <c r="AC21" i="9"/>
  <c r="Z21" i="9"/>
  <c r="X21" i="9"/>
  <c r="AA21" i="9"/>
  <c r="W21" i="9"/>
  <c r="Q21" i="9"/>
  <c r="U21" i="9"/>
  <c r="AH21" i="9"/>
  <c r="AF21" i="9"/>
  <c r="O21" i="9"/>
  <c r="V21" i="9"/>
  <c r="T21" i="9"/>
  <c r="S21" i="9"/>
  <c r="AE21" i="9"/>
  <c r="R21" i="9"/>
  <c r="P21" i="9"/>
  <c r="AG21" i="9"/>
  <c r="R11" i="3"/>
  <c r="D27" i="3"/>
  <c r="V27" i="3"/>
  <c r="T27" i="3"/>
  <c r="X27" i="3"/>
  <c r="W27" i="3"/>
  <c r="U27" i="3"/>
  <c r="AM12" i="3"/>
  <c r="AP12" i="3"/>
  <c r="AN12" i="3"/>
  <c r="AE12" i="3"/>
  <c r="W12" i="3"/>
  <c r="AD12" i="3"/>
  <c r="X12" i="3"/>
  <c r="AG12" i="3"/>
  <c r="AQ12" i="3"/>
  <c r="AJ12" i="3"/>
  <c r="AI12" i="3"/>
  <c r="AH12" i="3"/>
  <c r="AF12" i="3"/>
  <c r="AL12" i="3"/>
  <c r="AB12" i="3"/>
  <c r="AO12" i="3"/>
  <c r="Z12" i="3"/>
  <c r="AC12" i="3"/>
  <c r="AK12" i="3"/>
  <c r="AA12" i="3"/>
  <c r="Y12" i="3"/>
  <c r="G27" i="3"/>
  <c r="H27" i="3"/>
  <c r="I27" i="3" s="1"/>
  <c r="F27" i="3"/>
  <c r="P13" i="3"/>
  <c r="J13" i="3"/>
  <c r="M13" i="3"/>
  <c r="L13" i="3" s="1"/>
  <c r="N13" i="3"/>
  <c r="C27" i="3"/>
  <c r="B28" i="3"/>
  <c r="A28" i="3"/>
  <c r="I21" i="9" l="1"/>
  <c r="F22" i="9"/>
  <c r="R12" i="3"/>
  <c r="D28" i="3"/>
  <c r="V28" i="3"/>
  <c r="T28" i="3"/>
  <c r="W28" i="3"/>
  <c r="X28" i="3"/>
  <c r="U28" i="3"/>
  <c r="AM13" i="3"/>
  <c r="AB13" i="3"/>
  <c r="AO13" i="3"/>
  <c r="X13" i="3"/>
  <c r="AG13" i="3"/>
  <c r="AJ13" i="3"/>
  <c r="AA13" i="3"/>
  <c r="AI13" i="3"/>
  <c r="AP13" i="3"/>
  <c r="AN13" i="3"/>
  <c r="AD13" i="3"/>
  <c r="AE13" i="3"/>
  <c r="AH13" i="3"/>
  <c r="AF13" i="3"/>
  <c r="AQ13" i="3"/>
  <c r="AL13" i="3"/>
  <c r="W13" i="3"/>
  <c r="AC13" i="3"/>
  <c r="AK13" i="3"/>
  <c r="Y13" i="3"/>
  <c r="Z13" i="3"/>
  <c r="H28" i="3"/>
  <c r="I28" i="3" s="1"/>
  <c r="F28" i="3"/>
  <c r="G28" i="3"/>
  <c r="O14" i="3"/>
  <c r="K14" i="3"/>
  <c r="C28" i="3"/>
  <c r="B29" i="3"/>
  <c r="A29" i="3"/>
  <c r="L22" i="9" l="1"/>
  <c r="K22" i="9"/>
  <c r="N22" i="9"/>
  <c r="M22" i="9"/>
  <c r="AD22" i="9"/>
  <c r="AB22" i="9"/>
  <c r="Y22" i="9"/>
  <c r="AC22" i="9"/>
  <c r="Z22" i="9"/>
  <c r="X22" i="9"/>
  <c r="AA22" i="9"/>
  <c r="AE22" i="9"/>
  <c r="Q22" i="9"/>
  <c r="U22" i="9"/>
  <c r="AH22" i="9"/>
  <c r="R22" i="9"/>
  <c r="AF22" i="9"/>
  <c r="P22" i="9"/>
  <c r="O22" i="9"/>
  <c r="V22" i="9"/>
  <c r="T22" i="9"/>
  <c r="S22" i="9"/>
  <c r="W22" i="9"/>
  <c r="AG22" i="9"/>
  <c r="R13" i="3"/>
  <c r="D29" i="3"/>
  <c r="W29" i="3"/>
  <c r="X29" i="3"/>
  <c r="V29" i="3"/>
  <c r="U29" i="3"/>
  <c r="T29" i="3"/>
  <c r="G29" i="3"/>
  <c r="F29" i="3"/>
  <c r="H29" i="3"/>
  <c r="I29" i="3" s="1"/>
  <c r="P14" i="3"/>
  <c r="M14" i="3"/>
  <c r="L14" i="3" s="1"/>
  <c r="J14" i="3"/>
  <c r="W14" i="3" s="1"/>
  <c r="N14" i="3"/>
  <c r="C29" i="3"/>
  <c r="B30" i="3"/>
  <c r="A30" i="3"/>
  <c r="I22" i="9" l="1"/>
  <c r="F23" i="9"/>
  <c r="D30" i="3"/>
  <c r="V30" i="3"/>
  <c r="W30" i="3"/>
  <c r="T30" i="3"/>
  <c r="X30" i="3"/>
  <c r="U30" i="3"/>
  <c r="AM14" i="3"/>
  <c r="Z14" i="3"/>
  <c r="AC14" i="3"/>
  <c r="AK14" i="3"/>
  <c r="Y14" i="3"/>
  <c r="AO14" i="3"/>
  <c r="AQ14" i="3"/>
  <c r="AH14" i="3"/>
  <c r="AF14" i="3"/>
  <c r="AL14" i="3"/>
  <c r="AE14" i="3"/>
  <c r="AB14" i="3"/>
  <c r="AP14" i="3"/>
  <c r="AN14" i="3"/>
  <c r="AD14" i="3"/>
  <c r="AI14" i="3"/>
  <c r="X14" i="3"/>
  <c r="AG14" i="3"/>
  <c r="AJ14" i="3"/>
  <c r="AA14" i="3"/>
  <c r="F30" i="3"/>
  <c r="H30" i="3"/>
  <c r="I30" i="3" s="1"/>
  <c r="G30" i="3"/>
  <c r="K15" i="3"/>
  <c r="O15" i="3"/>
  <c r="C30" i="3"/>
  <c r="B31" i="3"/>
  <c r="A31" i="3"/>
  <c r="K23" i="9" l="1"/>
  <c r="N23" i="9"/>
  <c r="L23" i="9"/>
  <c r="M23" i="9"/>
  <c r="V23" i="9"/>
  <c r="T23" i="9"/>
  <c r="S23" i="9"/>
  <c r="W23" i="9"/>
  <c r="AH23" i="9"/>
  <c r="R23" i="9"/>
  <c r="AF23" i="9"/>
  <c r="P23" i="9"/>
  <c r="AG23" i="9"/>
  <c r="O23" i="9"/>
  <c r="AD23" i="9"/>
  <c r="AB23" i="9"/>
  <c r="Y23" i="9"/>
  <c r="AC23" i="9"/>
  <c r="Z23" i="9"/>
  <c r="X23" i="9"/>
  <c r="AA23" i="9"/>
  <c r="AE23" i="9"/>
  <c r="Q23" i="9"/>
  <c r="U23" i="9"/>
  <c r="F24" i="9"/>
  <c r="R14" i="3"/>
  <c r="D31" i="3"/>
  <c r="V31" i="3"/>
  <c r="T31" i="3"/>
  <c r="X31" i="3"/>
  <c r="U31" i="3"/>
  <c r="W31" i="3"/>
  <c r="G31" i="3"/>
  <c r="H31" i="3"/>
  <c r="I31" i="3" s="1"/>
  <c r="F31" i="3"/>
  <c r="J15" i="3"/>
  <c r="M15" i="3"/>
  <c r="L15" i="3" s="1"/>
  <c r="N15" i="3"/>
  <c r="P15" i="3"/>
  <c r="C31" i="3"/>
  <c r="B32" i="3"/>
  <c r="A32" i="3"/>
  <c r="I23" i="9" l="1"/>
  <c r="N24" i="9"/>
  <c r="M24" i="9"/>
  <c r="K24" i="9"/>
  <c r="L24" i="9"/>
  <c r="F25" i="9"/>
  <c r="O24" i="9"/>
  <c r="AD24" i="9"/>
  <c r="AB24" i="9"/>
  <c r="AC24" i="9"/>
  <c r="Z24" i="9"/>
  <c r="X24" i="9"/>
  <c r="AA24" i="9"/>
  <c r="AE24" i="9"/>
  <c r="Q24" i="9"/>
  <c r="U24" i="9"/>
  <c r="V24" i="9"/>
  <c r="T24" i="9"/>
  <c r="S24" i="9"/>
  <c r="W24" i="9"/>
  <c r="AH24" i="9"/>
  <c r="R24" i="9"/>
  <c r="AF24" i="9"/>
  <c r="P24" i="9"/>
  <c r="AG24" i="9"/>
  <c r="Y24" i="9"/>
  <c r="D32" i="3"/>
  <c r="V32" i="3"/>
  <c r="T32" i="3"/>
  <c r="X32" i="3"/>
  <c r="U32" i="3"/>
  <c r="W32" i="3"/>
  <c r="AM15" i="3"/>
  <c r="AH15" i="3"/>
  <c r="AF15" i="3"/>
  <c r="AQ15" i="3"/>
  <c r="AL15" i="3"/>
  <c r="AA15" i="3"/>
  <c r="AI15" i="3"/>
  <c r="AJ15" i="3"/>
  <c r="Z15" i="3"/>
  <c r="AC15" i="3"/>
  <c r="AK15" i="3"/>
  <c r="Y15" i="3"/>
  <c r="AB15" i="3"/>
  <c r="AO15" i="3"/>
  <c r="AE15" i="3"/>
  <c r="AD15" i="3"/>
  <c r="X15" i="3"/>
  <c r="AG15" i="3"/>
  <c r="AP15" i="3"/>
  <c r="AN15" i="3"/>
  <c r="H32" i="3"/>
  <c r="I32" i="3" s="1"/>
  <c r="F32" i="3"/>
  <c r="G32" i="3"/>
  <c r="K16" i="3"/>
  <c r="O16" i="3"/>
  <c r="C32" i="3"/>
  <c r="B33" i="3"/>
  <c r="A33" i="3"/>
  <c r="I24" i="9" l="1"/>
  <c r="K25" i="9"/>
  <c r="N25" i="9"/>
  <c r="L25" i="9"/>
  <c r="M25" i="9"/>
  <c r="AH25" i="9"/>
  <c r="R25" i="9"/>
  <c r="AF25" i="9"/>
  <c r="P25" i="9"/>
  <c r="AG25" i="9"/>
  <c r="O25" i="9"/>
  <c r="X25" i="9"/>
  <c r="AE25" i="9"/>
  <c r="U25" i="9"/>
  <c r="AD25" i="9"/>
  <c r="AB25" i="9"/>
  <c r="Y25" i="9"/>
  <c r="AC25" i="9"/>
  <c r="Z25" i="9"/>
  <c r="AA25" i="9"/>
  <c r="Q25" i="9"/>
  <c r="V25" i="9"/>
  <c r="T25" i="9"/>
  <c r="S25" i="9"/>
  <c r="W25" i="9"/>
  <c r="R15" i="3"/>
  <c r="D33" i="3"/>
  <c r="W33" i="3"/>
  <c r="T33" i="3"/>
  <c r="V33" i="3"/>
  <c r="X33" i="3"/>
  <c r="U33" i="3"/>
  <c r="G33" i="3"/>
  <c r="F33" i="3"/>
  <c r="H33" i="3"/>
  <c r="I33" i="3" s="1"/>
  <c r="M16" i="3"/>
  <c r="P16" i="3"/>
  <c r="C33" i="3"/>
  <c r="B34" i="3"/>
  <c r="A34" i="3"/>
  <c r="I25" i="9" l="1"/>
  <c r="F26" i="9"/>
  <c r="D34" i="3"/>
  <c r="V34" i="3"/>
  <c r="W34" i="3"/>
  <c r="T34" i="3"/>
  <c r="U34" i="3"/>
  <c r="X34" i="3"/>
  <c r="F34" i="3"/>
  <c r="H34" i="3"/>
  <c r="I34" i="3" s="1"/>
  <c r="G34" i="3"/>
  <c r="O17" i="3"/>
  <c r="K17" i="3"/>
  <c r="P17" i="3" s="1"/>
  <c r="C34" i="3"/>
  <c r="B35" i="3"/>
  <c r="A35" i="3"/>
  <c r="L26" i="9" l="1"/>
  <c r="N26" i="9"/>
  <c r="O26" i="9"/>
  <c r="M26" i="9"/>
  <c r="K26" i="9"/>
  <c r="AD26" i="9"/>
  <c r="AB26" i="9"/>
  <c r="Y26" i="9"/>
  <c r="AC26" i="9"/>
  <c r="AH26" i="9"/>
  <c r="AF26" i="9"/>
  <c r="Z26" i="9"/>
  <c r="X26" i="9"/>
  <c r="AA26" i="9"/>
  <c r="AE26" i="9"/>
  <c r="Q26" i="9"/>
  <c r="U26" i="9"/>
  <c r="V26" i="9"/>
  <c r="T26" i="9"/>
  <c r="S26" i="9"/>
  <c r="W26" i="9"/>
  <c r="R26" i="9"/>
  <c r="P26" i="9"/>
  <c r="AG26" i="9"/>
  <c r="F27" i="9"/>
  <c r="D35" i="3"/>
  <c r="V35" i="3"/>
  <c r="T35" i="3"/>
  <c r="W35" i="3"/>
  <c r="X35" i="3"/>
  <c r="U35" i="3"/>
  <c r="G35" i="3"/>
  <c r="H35" i="3"/>
  <c r="I35" i="3" s="1"/>
  <c r="F35" i="3"/>
  <c r="K18" i="3"/>
  <c r="O18" i="3"/>
  <c r="M17" i="3"/>
  <c r="C35" i="3"/>
  <c r="B36" i="3"/>
  <c r="A36" i="3"/>
  <c r="I26" i="9" l="1"/>
  <c r="K27" i="9"/>
  <c r="M27" i="9"/>
  <c r="N27" i="9"/>
  <c r="O27" i="9"/>
  <c r="L27" i="9"/>
  <c r="V27" i="9"/>
  <c r="T27" i="9"/>
  <c r="S27" i="9"/>
  <c r="AE27" i="9"/>
  <c r="AH27" i="9"/>
  <c r="R27" i="9"/>
  <c r="AF27" i="9"/>
  <c r="P27" i="9"/>
  <c r="AG27" i="9"/>
  <c r="AA27" i="9"/>
  <c r="U27" i="9"/>
  <c r="AD27" i="9"/>
  <c r="AB27" i="9"/>
  <c r="Y27" i="9"/>
  <c r="AC27" i="9"/>
  <c r="Z27" i="9"/>
  <c r="X27" i="9"/>
  <c r="W27" i="9"/>
  <c r="Q27" i="9"/>
  <c r="D36" i="3"/>
  <c r="V36" i="3"/>
  <c r="T36" i="3"/>
  <c r="W36" i="3"/>
  <c r="U36" i="3"/>
  <c r="X36" i="3"/>
  <c r="H36" i="3"/>
  <c r="I36" i="3" s="1"/>
  <c r="F36" i="3"/>
  <c r="G36" i="3"/>
  <c r="P18" i="3"/>
  <c r="M18" i="3"/>
  <c r="C36" i="3"/>
  <c r="B37" i="3"/>
  <c r="A37" i="3"/>
  <c r="I27" i="9" l="1"/>
  <c r="F28" i="9"/>
  <c r="D37" i="3"/>
  <c r="V37" i="3"/>
  <c r="W37" i="3"/>
  <c r="T37" i="3"/>
  <c r="X37" i="3"/>
  <c r="U37" i="3"/>
  <c r="G37" i="3"/>
  <c r="F37" i="3"/>
  <c r="H37" i="3"/>
  <c r="I37" i="3" s="1"/>
  <c r="K19" i="3"/>
  <c r="P19" i="3" s="1"/>
  <c r="O19" i="3"/>
  <c r="C37" i="3"/>
  <c r="B38" i="3"/>
  <c r="A38" i="3"/>
  <c r="M28" i="9" l="1"/>
  <c r="L28" i="9"/>
  <c r="K28" i="9"/>
  <c r="N28" i="9"/>
  <c r="O28" i="9"/>
  <c r="AD28" i="9"/>
  <c r="AB28" i="9"/>
  <c r="Y28" i="9"/>
  <c r="AC28" i="9"/>
  <c r="R28" i="9"/>
  <c r="P28" i="9"/>
  <c r="AG28" i="9"/>
  <c r="Z28" i="9"/>
  <c r="X28" i="9"/>
  <c r="AA28" i="9"/>
  <c r="W28" i="9"/>
  <c r="Q28" i="9"/>
  <c r="U28" i="9"/>
  <c r="V28" i="9"/>
  <c r="T28" i="9"/>
  <c r="S28" i="9"/>
  <c r="AE28" i="9"/>
  <c r="AH28" i="9"/>
  <c r="AF28" i="9"/>
  <c r="F29" i="9"/>
  <c r="D38" i="3"/>
  <c r="V38" i="3"/>
  <c r="T38" i="3"/>
  <c r="W38" i="3"/>
  <c r="X38" i="3"/>
  <c r="U38" i="3"/>
  <c r="F38" i="3"/>
  <c r="H38" i="3"/>
  <c r="I38" i="3" s="1"/>
  <c r="G38" i="3"/>
  <c r="J19" i="3"/>
  <c r="M19" i="3"/>
  <c r="L19" i="3" s="1"/>
  <c r="K20" i="3"/>
  <c r="P20" i="3" s="1"/>
  <c r="O20" i="3"/>
  <c r="N19" i="3"/>
  <c r="C38" i="3"/>
  <c r="B39" i="3"/>
  <c r="A39" i="3"/>
  <c r="I28" i="9" l="1"/>
  <c r="K29" i="9"/>
  <c r="L29" i="9"/>
  <c r="N29" i="9"/>
  <c r="O29" i="9"/>
  <c r="M29" i="9"/>
  <c r="Z29" i="9"/>
  <c r="X29" i="9"/>
  <c r="AA29" i="9"/>
  <c r="AE29" i="9"/>
  <c r="Q29" i="9"/>
  <c r="U29" i="9"/>
  <c r="AD29" i="9"/>
  <c r="AB29" i="9"/>
  <c r="Y29" i="9"/>
  <c r="AC29" i="9"/>
  <c r="V29" i="9"/>
  <c r="T29" i="9"/>
  <c r="S29" i="9"/>
  <c r="W29" i="9"/>
  <c r="AH29" i="9"/>
  <c r="R29" i="9"/>
  <c r="AF29" i="9"/>
  <c r="P29" i="9"/>
  <c r="AG29" i="9"/>
  <c r="D39" i="3"/>
  <c r="V39" i="3"/>
  <c r="X39" i="3"/>
  <c r="T39" i="3"/>
  <c r="W39" i="3"/>
  <c r="Y39" i="3"/>
  <c r="U39" i="3"/>
  <c r="AM19" i="3"/>
  <c r="AI19" i="3"/>
  <c r="AH19" i="3"/>
  <c r="AF19" i="3"/>
  <c r="AL19" i="3"/>
  <c r="AK19" i="3"/>
  <c r="Y19" i="3"/>
  <c r="X19" i="3"/>
  <c r="AG19" i="3"/>
  <c r="Z19" i="3"/>
  <c r="AE19" i="3"/>
  <c r="AC19" i="3"/>
  <c r="AB19" i="3"/>
  <c r="AO19" i="3"/>
  <c r="AQ19" i="3"/>
  <c r="AA19" i="3"/>
  <c r="AD19" i="3"/>
  <c r="AJ19" i="3"/>
  <c r="AP19" i="3"/>
  <c r="AN19" i="3"/>
  <c r="G39" i="3"/>
  <c r="H39" i="3"/>
  <c r="I39" i="3" s="1"/>
  <c r="F39" i="3"/>
  <c r="K21" i="3"/>
  <c r="P21" i="3" s="1"/>
  <c r="O21" i="3"/>
  <c r="J20" i="3"/>
  <c r="M20" i="3"/>
  <c r="L20" i="3" s="1"/>
  <c r="N20" i="3"/>
  <c r="C39" i="3"/>
  <c r="B40" i="3"/>
  <c r="A40" i="3"/>
  <c r="I29" i="9" l="1"/>
  <c r="R19" i="3"/>
  <c r="D40" i="3"/>
  <c r="T40" i="3"/>
  <c r="V40" i="3"/>
  <c r="W40" i="3"/>
  <c r="X40" i="3"/>
  <c r="Y40" i="3"/>
  <c r="U40" i="3"/>
  <c r="AM20" i="3"/>
  <c r="AP20" i="3"/>
  <c r="AN20" i="3"/>
  <c r="AE20" i="3"/>
  <c r="AD20" i="3"/>
  <c r="AI20" i="3"/>
  <c r="X20" i="3"/>
  <c r="AG20" i="3"/>
  <c r="AJ20" i="3"/>
  <c r="AA20" i="3"/>
  <c r="AH20" i="3"/>
  <c r="AF20" i="3"/>
  <c r="AL20" i="3"/>
  <c r="AB20" i="3"/>
  <c r="AO20" i="3"/>
  <c r="Z20" i="3"/>
  <c r="AC20" i="3"/>
  <c r="AQ20" i="3"/>
  <c r="AK20" i="3"/>
  <c r="Y20" i="3"/>
  <c r="H40" i="3"/>
  <c r="I40" i="3" s="1"/>
  <c r="F40" i="3"/>
  <c r="G40" i="3"/>
  <c r="K22" i="3"/>
  <c r="P22" i="3" s="1"/>
  <c r="O22" i="3"/>
  <c r="N21" i="3"/>
  <c r="J21" i="3"/>
  <c r="M21" i="3"/>
  <c r="L21" i="3" s="1"/>
  <c r="C40" i="3"/>
  <c r="B41" i="3"/>
  <c r="A41" i="3"/>
  <c r="R20" i="3" l="1"/>
  <c r="D41" i="3"/>
  <c r="W41" i="3"/>
  <c r="T41" i="3"/>
  <c r="X41" i="3"/>
  <c r="U41" i="3"/>
  <c r="V41" i="3"/>
  <c r="Y41" i="3"/>
  <c r="AM21" i="3"/>
  <c r="AB21" i="3"/>
  <c r="AO21" i="3"/>
  <c r="AI21" i="3"/>
  <c r="X21" i="3"/>
  <c r="AG21" i="3"/>
  <c r="AQ21" i="3"/>
  <c r="AJ21" i="3"/>
  <c r="AP21" i="3"/>
  <c r="AN21" i="3"/>
  <c r="AD21" i="3"/>
  <c r="AE21" i="3"/>
  <c r="AH21" i="3"/>
  <c r="AF21" i="3"/>
  <c r="AL21" i="3"/>
  <c r="AA21" i="3"/>
  <c r="AC21" i="3"/>
  <c r="AK21" i="3"/>
  <c r="Y21" i="3"/>
  <c r="Z21" i="3"/>
  <c r="G41" i="3"/>
  <c r="F41" i="3"/>
  <c r="H41" i="3"/>
  <c r="I41" i="3" s="1"/>
  <c r="K23" i="3"/>
  <c r="P23" i="3" s="1"/>
  <c r="O23" i="3"/>
  <c r="N22" i="3"/>
  <c r="J22" i="3"/>
  <c r="M22" i="3"/>
  <c r="L22" i="3" s="1"/>
  <c r="C41" i="3"/>
  <c r="B42" i="3"/>
  <c r="A42" i="3"/>
  <c r="R21" i="3" l="1"/>
  <c r="D42" i="3"/>
  <c r="V42" i="3"/>
  <c r="T42" i="3"/>
  <c r="W42" i="3"/>
  <c r="Y42" i="3"/>
  <c r="X42" i="3"/>
  <c r="U42" i="3"/>
  <c r="AM22" i="3"/>
  <c r="Z22" i="3"/>
  <c r="AC22" i="3"/>
  <c r="AK22" i="3"/>
  <c r="AA22" i="3"/>
  <c r="Y22" i="3"/>
  <c r="AO22" i="3"/>
  <c r="AI22" i="3"/>
  <c r="AH22" i="3"/>
  <c r="AF22" i="3"/>
  <c r="AL22" i="3"/>
  <c r="AE22" i="3"/>
  <c r="AB22" i="3"/>
  <c r="AP22" i="3"/>
  <c r="AN22" i="3"/>
  <c r="AD22" i="3"/>
  <c r="X22" i="3"/>
  <c r="AG22" i="3"/>
  <c r="AJ22" i="3"/>
  <c r="AQ22" i="3"/>
  <c r="F42" i="3"/>
  <c r="H42" i="3"/>
  <c r="I42" i="3" s="1"/>
  <c r="G42" i="3"/>
  <c r="N23" i="3"/>
  <c r="K24" i="3"/>
  <c r="P24" i="3" s="1"/>
  <c r="O24" i="3"/>
  <c r="J23" i="3"/>
  <c r="M23" i="3"/>
  <c r="L23" i="3" s="1"/>
  <c r="C42" i="3"/>
  <c r="B43" i="3"/>
  <c r="A43" i="3"/>
  <c r="R22" i="3" l="1"/>
  <c r="D43" i="3"/>
  <c r="V43" i="3"/>
  <c r="T43" i="3"/>
  <c r="X43" i="3"/>
  <c r="W43" i="3"/>
  <c r="U43" i="3"/>
  <c r="Y43" i="3"/>
  <c r="AM23" i="3"/>
  <c r="AH23" i="3"/>
  <c r="AF23" i="3"/>
  <c r="AL23" i="3"/>
  <c r="AI23" i="3"/>
  <c r="AJ23" i="3"/>
  <c r="Z23" i="3"/>
  <c r="AC23" i="3"/>
  <c r="AQ23" i="3"/>
  <c r="AK23" i="3"/>
  <c r="Y23" i="3"/>
  <c r="AB23" i="3"/>
  <c r="AO23" i="3"/>
  <c r="AE23" i="3"/>
  <c r="AD23" i="3"/>
  <c r="X23" i="3"/>
  <c r="AG23" i="3"/>
  <c r="AA23" i="3"/>
  <c r="AP23" i="3"/>
  <c r="AN23" i="3"/>
  <c r="G43" i="3"/>
  <c r="H43" i="3"/>
  <c r="I43" i="3" s="1"/>
  <c r="F43" i="3"/>
  <c r="K25" i="3"/>
  <c r="P25" i="3" s="1"/>
  <c r="O25" i="3"/>
  <c r="N24" i="3"/>
  <c r="J24" i="3"/>
  <c r="M24" i="3"/>
  <c r="L24" i="3" s="1"/>
  <c r="C43" i="3"/>
  <c r="B44" i="3"/>
  <c r="A44" i="3"/>
  <c r="R23" i="3" l="1"/>
  <c r="D44" i="3"/>
  <c r="T44" i="3"/>
  <c r="V44" i="3"/>
  <c r="W44" i="3"/>
  <c r="U44" i="3"/>
  <c r="X44" i="3"/>
  <c r="Y44" i="3"/>
  <c r="AM24" i="3"/>
  <c r="Z24" i="3"/>
  <c r="AN24" i="3"/>
  <c r="AE24" i="3"/>
  <c r="AD24" i="3"/>
  <c r="X24" i="3"/>
  <c r="AH24" i="3"/>
  <c r="AG24" i="3"/>
  <c r="AJ24" i="3"/>
  <c r="AF24" i="3"/>
  <c r="AI24" i="3"/>
  <c r="AQ24" i="3"/>
  <c r="AL24" i="3"/>
  <c r="AA24" i="3"/>
  <c r="AO24" i="3"/>
  <c r="Y24" i="3"/>
  <c r="AB24" i="3"/>
  <c r="AC24" i="3"/>
  <c r="AK24" i="3"/>
  <c r="AP24" i="3"/>
  <c r="H44" i="3"/>
  <c r="I44" i="3" s="1"/>
  <c r="F44" i="3"/>
  <c r="G44" i="3"/>
  <c r="N25" i="3"/>
  <c r="K26" i="3"/>
  <c r="P26" i="3" s="1"/>
  <c r="O26" i="3"/>
  <c r="J25" i="3"/>
  <c r="M25" i="3"/>
  <c r="L25" i="3" s="1"/>
  <c r="C44" i="3"/>
  <c r="B45" i="3"/>
  <c r="A45" i="3"/>
  <c r="R24" i="3" l="1"/>
  <c r="D45" i="3"/>
  <c r="V45" i="3"/>
  <c r="W45" i="3"/>
  <c r="X45" i="3"/>
  <c r="T45" i="3"/>
  <c r="U45" i="3"/>
  <c r="Y45" i="3"/>
  <c r="AM25" i="3"/>
  <c r="AP25" i="3"/>
  <c r="AB25" i="3"/>
  <c r="AI25" i="3"/>
  <c r="AG25" i="3"/>
  <c r="X25" i="3"/>
  <c r="AH25" i="3"/>
  <c r="AC25" i="3"/>
  <c r="Z25" i="3"/>
  <c r="AN25" i="3"/>
  <c r="AE25" i="3"/>
  <c r="AD25" i="3"/>
  <c r="AK25" i="3"/>
  <c r="AJ25" i="3"/>
  <c r="AF25" i="3"/>
  <c r="AQ25" i="3"/>
  <c r="AL25" i="3"/>
  <c r="AA25" i="3"/>
  <c r="Y25" i="3"/>
  <c r="AO25" i="3"/>
  <c r="G45" i="3"/>
  <c r="F45" i="3"/>
  <c r="H45" i="3"/>
  <c r="I45" i="3" s="1"/>
  <c r="J26" i="3"/>
  <c r="X26" i="3" s="1"/>
  <c r="M26" i="3"/>
  <c r="L26" i="3" s="1"/>
  <c r="K27" i="3"/>
  <c r="J27" i="3" s="1"/>
  <c r="O27" i="3"/>
  <c r="N26" i="3"/>
  <c r="C45" i="3"/>
  <c r="B46" i="3"/>
  <c r="A46" i="3"/>
  <c r="R25" i="3" l="1"/>
  <c r="D46" i="3"/>
  <c r="V46" i="3"/>
  <c r="T46" i="3"/>
  <c r="W46" i="3"/>
  <c r="Y46" i="3"/>
  <c r="X46" i="3"/>
  <c r="U46" i="3"/>
  <c r="AM26" i="3"/>
  <c r="AC26" i="3"/>
  <c r="AI26" i="3"/>
  <c r="AG26" i="3"/>
  <c r="AO26" i="3"/>
  <c r="AQ26" i="3"/>
  <c r="AA26" i="3"/>
  <c r="AP26" i="3"/>
  <c r="AB26" i="3"/>
  <c r="Z26" i="3"/>
  <c r="AN26" i="3"/>
  <c r="AE26" i="3"/>
  <c r="AD26" i="3"/>
  <c r="AH26" i="3"/>
  <c r="AK26" i="3"/>
  <c r="AJ26" i="3"/>
  <c r="AF26" i="3"/>
  <c r="AL26" i="3"/>
  <c r="Y26" i="3"/>
  <c r="AM27" i="3"/>
  <c r="AC27" i="3"/>
  <c r="AO27" i="3"/>
  <c r="AF27" i="3"/>
  <c r="AQ27" i="3"/>
  <c r="AL27" i="3"/>
  <c r="AA27" i="3"/>
  <c r="AG27" i="3"/>
  <c r="AD27" i="3"/>
  <c r="AH27" i="3"/>
  <c r="Y27" i="3"/>
  <c r="AP27" i="3"/>
  <c r="AB27" i="3"/>
  <c r="AI27" i="3"/>
  <c r="AE27" i="3"/>
  <c r="AK27" i="3"/>
  <c r="AJ27" i="3"/>
  <c r="Z27" i="3"/>
  <c r="AN27" i="3"/>
  <c r="F46" i="3"/>
  <c r="H46" i="3"/>
  <c r="I46" i="3" s="1"/>
  <c r="G46" i="3"/>
  <c r="P27" i="3"/>
  <c r="K28" i="3" s="1"/>
  <c r="M27" i="3"/>
  <c r="L27" i="3" s="1"/>
  <c r="N27" i="3"/>
  <c r="C46" i="3"/>
  <c r="B47" i="3"/>
  <c r="A47" i="3"/>
  <c r="R26" i="3" l="1"/>
  <c r="R27" i="3"/>
  <c r="D47" i="3"/>
  <c r="V47" i="3"/>
  <c r="T47" i="3"/>
  <c r="X47" i="3"/>
  <c r="Y47" i="3"/>
  <c r="U47" i="3"/>
  <c r="W47" i="3"/>
  <c r="G47" i="3"/>
  <c r="H47" i="3"/>
  <c r="I47" i="3" s="1"/>
  <c r="F47" i="3"/>
  <c r="P28" i="3"/>
  <c r="K29" i="3" s="1"/>
  <c r="O28" i="3"/>
  <c r="J28" i="3"/>
  <c r="C47" i="3"/>
  <c r="B48" i="3"/>
  <c r="A48" i="3"/>
  <c r="D48" i="3" l="1"/>
  <c r="V48" i="3"/>
  <c r="T48" i="3"/>
  <c r="W48" i="3"/>
  <c r="X48" i="3"/>
  <c r="U48" i="3"/>
  <c r="Y48" i="3"/>
  <c r="AM28" i="3"/>
  <c r="Z28" i="3"/>
  <c r="AN28" i="3"/>
  <c r="AE28" i="3"/>
  <c r="AD28" i="3"/>
  <c r="AO28" i="3"/>
  <c r="AH28" i="3"/>
  <c r="AK28" i="3"/>
  <c r="AJ28" i="3"/>
  <c r="Y28" i="3"/>
  <c r="AF28" i="3"/>
  <c r="AQ28" i="3"/>
  <c r="AL28" i="3"/>
  <c r="AA28" i="3"/>
  <c r="AB28" i="3"/>
  <c r="AC28" i="3"/>
  <c r="AG28" i="3"/>
  <c r="AI28" i="3"/>
  <c r="AP28" i="3"/>
  <c r="H48" i="3"/>
  <c r="I48" i="3" s="1"/>
  <c r="F48" i="3"/>
  <c r="G48" i="3"/>
  <c r="M28" i="3"/>
  <c r="L28" i="3" s="1"/>
  <c r="P29" i="3"/>
  <c r="K30" i="3" s="1"/>
  <c r="J30" i="3" s="1"/>
  <c r="N28" i="3"/>
  <c r="O29" i="3"/>
  <c r="J29" i="3"/>
  <c r="C48" i="3"/>
  <c r="B49" i="3"/>
  <c r="A49" i="3"/>
  <c r="R28" i="3" l="1"/>
  <c r="D49" i="3"/>
  <c r="W49" i="3"/>
  <c r="T49" i="3"/>
  <c r="X49" i="3"/>
  <c r="V49" i="3"/>
  <c r="U49" i="3"/>
  <c r="Y49" i="3"/>
  <c r="AM30" i="3"/>
  <c r="AI30" i="3"/>
  <c r="AO30" i="3"/>
  <c r="AF30" i="3"/>
  <c r="AG30" i="3"/>
  <c r="AK30" i="3"/>
  <c r="AL30" i="3"/>
  <c r="AP30" i="3"/>
  <c r="AB30" i="3"/>
  <c r="AC30" i="3"/>
  <c r="Y30" i="3"/>
  <c r="Z30" i="3"/>
  <c r="AN30" i="3"/>
  <c r="AE30" i="3"/>
  <c r="AD30" i="3"/>
  <c r="AH30" i="3"/>
  <c r="AJ30" i="3"/>
  <c r="AQ30" i="3"/>
  <c r="AA30" i="3"/>
  <c r="AM29" i="3"/>
  <c r="AP29" i="3"/>
  <c r="AB29" i="3"/>
  <c r="AC29" i="3"/>
  <c r="AI29" i="3"/>
  <c r="Y29" i="3"/>
  <c r="AO29" i="3"/>
  <c r="AH29" i="3"/>
  <c r="AJ29" i="3"/>
  <c r="AK29" i="3"/>
  <c r="Z29" i="3"/>
  <c r="AN29" i="3"/>
  <c r="AE29" i="3"/>
  <c r="AD29" i="3"/>
  <c r="AF29" i="3"/>
  <c r="AG29" i="3"/>
  <c r="AQ29" i="3"/>
  <c r="AL29" i="3"/>
  <c r="AA29" i="3"/>
  <c r="G49" i="3"/>
  <c r="F49" i="3"/>
  <c r="H49" i="3"/>
  <c r="I49" i="3" s="1"/>
  <c r="M29" i="3"/>
  <c r="L29" i="3" s="1"/>
  <c r="O30" i="3"/>
  <c r="P30" i="3"/>
  <c r="O31" i="3" s="1"/>
  <c r="N29" i="3"/>
  <c r="C49" i="3"/>
  <c r="B50" i="3"/>
  <c r="A50" i="3"/>
  <c r="R30" i="3" l="1"/>
  <c r="R29" i="3"/>
  <c r="D50" i="3"/>
  <c r="V50" i="3"/>
  <c r="W50" i="3"/>
  <c r="U50" i="3"/>
  <c r="T50" i="3"/>
  <c r="Y50" i="3"/>
  <c r="X50" i="3"/>
  <c r="F50" i="3"/>
  <c r="H50" i="3"/>
  <c r="I50" i="3" s="1"/>
  <c r="G50" i="3"/>
  <c r="N30" i="3"/>
  <c r="M30" i="3"/>
  <c r="L30" i="3" s="1"/>
  <c r="K31" i="3"/>
  <c r="J31" i="3" s="1"/>
  <c r="N31" i="3"/>
  <c r="C50" i="3"/>
  <c r="B51" i="3"/>
  <c r="A51" i="3"/>
  <c r="D51" i="3" l="1"/>
  <c r="V51" i="3"/>
  <c r="Z51" i="3"/>
  <c r="T51" i="3"/>
  <c r="W51" i="3"/>
  <c r="X51" i="3"/>
  <c r="Y51" i="3"/>
  <c r="U51" i="3"/>
  <c r="AM31" i="3"/>
  <c r="AP31" i="3"/>
  <c r="AF31" i="3"/>
  <c r="AK31" i="3"/>
  <c r="AL31" i="3"/>
  <c r="AA31" i="3"/>
  <c r="AO31" i="3"/>
  <c r="AH31" i="3"/>
  <c r="Y31" i="3"/>
  <c r="AJ31" i="3"/>
  <c r="AB31" i="3"/>
  <c r="AE31" i="3"/>
  <c r="AC31" i="3"/>
  <c r="AI31" i="3"/>
  <c r="AG31" i="3"/>
  <c r="AD31" i="3"/>
  <c r="AQ31" i="3"/>
  <c r="Z31" i="3"/>
  <c r="AN31" i="3"/>
  <c r="G51" i="3"/>
  <c r="H51" i="3"/>
  <c r="I51" i="3" s="1"/>
  <c r="F51" i="3"/>
  <c r="M31" i="3"/>
  <c r="L31" i="3" s="1"/>
  <c r="P31" i="3"/>
  <c r="K32" i="3" s="1"/>
  <c r="C51" i="3"/>
  <c r="B52" i="3"/>
  <c r="A52" i="3"/>
  <c r="R31" i="3" l="1"/>
  <c r="D52" i="3"/>
  <c r="V52" i="3"/>
  <c r="T52" i="3"/>
  <c r="Z52" i="3"/>
  <c r="W52" i="3"/>
  <c r="U52" i="3"/>
  <c r="Y52" i="3"/>
  <c r="X52" i="3"/>
  <c r="H52" i="3"/>
  <c r="I52" i="3" s="1"/>
  <c r="F52" i="3"/>
  <c r="G52" i="3"/>
  <c r="P32" i="3"/>
  <c r="K33" i="3" s="1"/>
  <c r="P33" i="3" s="1"/>
  <c r="O32" i="3"/>
  <c r="J32" i="3"/>
  <c r="C52" i="3"/>
  <c r="B53" i="3"/>
  <c r="A53" i="3"/>
  <c r="D53" i="3" l="1"/>
  <c r="V53" i="3"/>
  <c r="Z53" i="3"/>
  <c r="W53" i="3"/>
  <c r="X53" i="3"/>
  <c r="T53" i="3"/>
  <c r="U53" i="3"/>
  <c r="Y53" i="3"/>
  <c r="AM32" i="3"/>
  <c r="AN32" i="3"/>
  <c r="AD32" i="3"/>
  <c r="AQ32" i="3"/>
  <c r="AJ32" i="3"/>
  <c r="AF32" i="3"/>
  <c r="AG32" i="3"/>
  <c r="AK32" i="3"/>
  <c r="AA32" i="3"/>
  <c r="AP32" i="3"/>
  <c r="AC32" i="3"/>
  <c r="AL32" i="3"/>
  <c r="Y32" i="3"/>
  <c r="Z32" i="3"/>
  <c r="AB32" i="3"/>
  <c r="AO32" i="3"/>
  <c r="AH32" i="3"/>
  <c r="AE32" i="3"/>
  <c r="AI32" i="3"/>
  <c r="G53" i="3"/>
  <c r="F53" i="3"/>
  <c r="H53" i="3"/>
  <c r="I53" i="3" s="1"/>
  <c r="N32" i="3"/>
  <c r="M32" i="3"/>
  <c r="L32" i="3" s="1"/>
  <c r="O33" i="3"/>
  <c r="K34" i="3"/>
  <c r="P34" i="3" s="1"/>
  <c r="O34" i="3"/>
  <c r="J33" i="3"/>
  <c r="C53" i="3"/>
  <c r="B54" i="3"/>
  <c r="A54" i="3"/>
  <c r="R32" i="3" l="1"/>
  <c r="D54" i="3"/>
  <c r="Z54" i="3"/>
  <c r="T54" i="3"/>
  <c r="V54" i="3"/>
  <c r="Y54" i="3"/>
  <c r="U54" i="3"/>
  <c r="X54" i="3"/>
  <c r="W54" i="3"/>
  <c r="AM33" i="3"/>
  <c r="AE33" i="3"/>
  <c r="AI33" i="3"/>
  <c r="AO33" i="3"/>
  <c r="AQ33" i="3"/>
  <c r="AN33" i="3"/>
  <c r="AD33" i="3"/>
  <c r="AC33" i="3"/>
  <c r="AK33" i="3"/>
  <c r="AJ33" i="3"/>
  <c r="Y33" i="3"/>
  <c r="AP33" i="3"/>
  <c r="AF33" i="3"/>
  <c r="AL33" i="3"/>
  <c r="AA33" i="3"/>
  <c r="AB33" i="3"/>
  <c r="AH33" i="3"/>
  <c r="AG33" i="3"/>
  <c r="Z33" i="3"/>
  <c r="N33" i="3"/>
  <c r="F54" i="3"/>
  <c r="H54" i="3"/>
  <c r="I54" i="3" s="1"/>
  <c r="G54" i="3"/>
  <c r="M33" i="3"/>
  <c r="L33" i="3" s="1"/>
  <c r="K35" i="3"/>
  <c r="P35" i="3" s="1"/>
  <c r="O35" i="3"/>
  <c r="N34" i="3"/>
  <c r="J34" i="3"/>
  <c r="M34" i="3"/>
  <c r="L34" i="3" s="1"/>
  <c r="C54" i="3"/>
  <c r="B55" i="3"/>
  <c r="A55" i="3"/>
  <c r="R33" i="3" l="1"/>
  <c r="D55" i="3"/>
  <c r="V55" i="3"/>
  <c r="Z55" i="3"/>
  <c r="W55" i="3"/>
  <c r="X55" i="3"/>
  <c r="U55" i="3"/>
  <c r="T55" i="3"/>
  <c r="Y55" i="3"/>
  <c r="AM34" i="3"/>
  <c r="Z34" i="3"/>
  <c r="AB34" i="3"/>
  <c r="AO34" i="3"/>
  <c r="AH34" i="3"/>
  <c r="AI34" i="3"/>
  <c r="AE34" i="3"/>
  <c r="AN34" i="3"/>
  <c r="AD34" i="3"/>
  <c r="AC34" i="3"/>
  <c r="AQ34" i="3"/>
  <c r="AK34" i="3"/>
  <c r="AJ34" i="3"/>
  <c r="AF34" i="3"/>
  <c r="AG34" i="3"/>
  <c r="AL34" i="3"/>
  <c r="AA34" i="3"/>
  <c r="Y34" i="3"/>
  <c r="AP34" i="3"/>
  <c r="G55" i="3"/>
  <c r="H55" i="3"/>
  <c r="I55" i="3" s="1"/>
  <c r="F55" i="3"/>
  <c r="N35" i="3"/>
  <c r="K36" i="3"/>
  <c r="P36" i="3" s="1"/>
  <c r="O36" i="3"/>
  <c r="J35" i="3"/>
  <c r="M35" i="3"/>
  <c r="L35" i="3" s="1"/>
  <c r="C55" i="3"/>
  <c r="B56" i="3"/>
  <c r="A56" i="3"/>
  <c r="R34" i="3" l="1"/>
  <c r="D56" i="3"/>
  <c r="Z56" i="3"/>
  <c r="V56" i="3"/>
  <c r="T56" i="3"/>
  <c r="W56" i="3"/>
  <c r="X56" i="3"/>
  <c r="U56" i="3"/>
  <c r="Y56" i="3"/>
  <c r="AM35" i="3"/>
  <c r="AP35" i="3"/>
  <c r="AF35" i="3"/>
  <c r="AL35" i="3"/>
  <c r="AA35" i="3"/>
  <c r="AH35" i="3"/>
  <c r="Y35" i="3"/>
  <c r="AD35" i="3"/>
  <c r="AG35" i="3"/>
  <c r="AQ35" i="3"/>
  <c r="Z35" i="3"/>
  <c r="AB35" i="3"/>
  <c r="AE35" i="3"/>
  <c r="AC35" i="3"/>
  <c r="AI35" i="3"/>
  <c r="AO35" i="3"/>
  <c r="AK35" i="3"/>
  <c r="AJ35" i="3"/>
  <c r="AN35" i="3"/>
  <c r="H56" i="3"/>
  <c r="I56" i="3" s="1"/>
  <c r="F56" i="3"/>
  <c r="G56" i="3"/>
  <c r="K37" i="3"/>
  <c r="P37" i="3" s="1"/>
  <c r="O37" i="3"/>
  <c r="J36" i="3"/>
  <c r="M36" i="3"/>
  <c r="L36" i="3" s="1"/>
  <c r="N36" i="3"/>
  <c r="C56" i="3"/>
  <c r="B57" i="3"/>
  <c r="A57" i="3"/>
  <c r="R35" i="3" l="1"/>
  <c r="D57" i="3"/>
  <c r="Z57" i="3"/>
  <c r="W57" i="3"/>
  <c r="V57" i="3"/>
  <c r="T57" i="3"/>
  <c r="X57" i="3"/>
  <c r="Y57" i="3"/>
  <c r="U57" i="3"/>
  <c r="AA57" i="3"/>
  <c r="AM36" i="3"/>
  <c r="AN36" i="3"/>
  <c r="AD36" i="3"/>
  <c r="AQ36" i="3"/>
  <c r="AJ36" i="3"/>
  <c r="AO36" i="3"/>
  <c r="AF36" i="3"/>
  <c r="AL36" i="3"/>
  <c r="AI36" i="3"/>
  <c r="AK36" i="3"/>
  <c r="AP36" i="3"/>
  <c r="AA36" i="3"/>
  <c r="Z36" i="3"/>
  <c r="AB36" i="3"/>
  <c r="AH36" i="3"/>
  <c r="AG36" i="3"/>
  <c r="AE36" i="3"/>
  <c r="AC36" i="3"/>
  <c r="Y36" i="3"/>
  <c r="G57" i="3"/>
  <c r="F57" i="3"/>
  <c r="H57" i="3"/>
  <c r="I57" i="3" s="1"/>
  <c r="N37" i="3"/>
  <c r="K38" i="3"/>
  <c r="P38" i="3" s="1"/>
  <c r="O38" i="3"/>
  <c r="J37" i="3"/>
  <c r="M37" i="3"/>
  <c r="L37" i="3" s="1"/>
  <c r="C57" i="3"/>
  <c r="B58" i="3"/>
  <c r="A58" i="3"/>
  <c r="R36" i="3" l="1"/>
  <c r="D58" i="3"/>
  <c r="V58" i="3"/>
  <c r="Z58" i="3"/>
  <c r="T58" i="3"/>
  <c r="W58" i="3"/>
  <c r="U58" i="3"/>
  <c r="X58" i="3"/>
  <c r="AA58" i="3"/>
  <c r="Y58" i="3"/>
  <c r="AM37" i="3"/>
  <c r="AE37" i="3"/>
  <c r="AI37" i="3"/>
  <c r="AJ37" i="3"/>
  <c r="AB37" i="3"/>
  <c r="AC37" i="3"/>
  <c r="AH37" i="3"/>
  <c r="AN37" i="3"/>
  <c r="AD37" i="3"/>
  <c r="AQ37" i="3"/>
  <c r="AP37" i="3"/>
  <c r="AO37" i="3"/>
  <c r="AF37" i="3"/>
  <c r="AG37" i="3"/>
  <c r="AL37" i="3"/>
  <c r="AA37" i="3"/>
  <c r="Y37" i="3"/>
  <c r="AK37" i="3"/>
  <c r="Z37" i="3"/>
  <c r="F58" i="3"/>
  <c r="H58" i="3"/>
  <c r="I58" i="3" s="1"/>
  <c r="G58" i="3"/>
  <c r="K39" i="3"/>
  <c r="P39" i="3" s="1"/>
  <c r="O39" i="3"/>
  <c r="N38" i="3"/>
  <c r="J38" i="3"/>
  <c r="Y38" i="3" s="1"/>
  <c r="M38" i="3"/>
  <c r="L38" i="3" s="1"/>
  <c r="C58" i="3"/>
  <c r="B59" i="3"/>
  <c r="A59" i="3"/>
  <c r="R37" i="3" l="1"/>
  <c r="D59" i="3"/>
  <c r="V59" i="3"/>
  <c r="T59" i="3"/>
  <c r="W59" i="3"/>
  <c r="X59" i="3"/>
  <c r="AA59" i="3"/>
  <c r="Z59" i="3"/>
  <c r="U59" i="3"/>
  <c r="Y59" i="3"/>
  <c r="AM38" i="3"/>
  <c r="Z38" i="3"/>
  <c r="AB38" i="3"/>
  <c r="AC38" i="3"/>
  <c r="AH38" i="3"/>
  <c r="AG38" i="3"/>
  <c r="AK38" i="3"/>
  <c r="AI38" i="3"/>
  <c r="AF38" i="3"/>
  <c r="AL38" i="3"/>
  <c r="AA38" i="3"/>
  <c r="AE38" i="3"/>
  <c r="AN38" i="3"/>
  <c r="AD38" i="3"/>
  <c r="AO38" i="3"/>
  <c r="AQ38" i="3"/>
  <c r="AJ38" i="3"/>
  <c r="AP38" i="3"/>
  <c r="G59" i="3"/>
  <c r="H59" i="3"/>
  <c r="I59" i="3" s="1"/>
  <c r="F59" i="3"/>
  <c r="N39" i="3"/>
  <c r="K40" i="3"/>
  <c r="P40" i="3" s="1"/>
  <c r="O40" i="3"/>
  <c r="J39" i="3"/>
  <c r="M39" i="3"/>
  <c r="L39" i="3" s="1"/>
  <c r="C59" i="3"/>
  <c r="B60" i="3"/>
  <c r="A60" i="3"/>
  <c r="R38" i="3" l="1"/>
  <c r="D60" i="3"/>
  <c r="V60" i="3"/>
  <c r="Z60" i="3"/>
  <c r="T60" i="3"/>
  <c r="U60" i="3"/>
  <c r="X60" i="3"/>
  <c r="W60" i="3"/>
  <c r="AA60" i="3"/>
  <c r="Y60" i="3"/>
  <c r="AM39" i="3"/>
  <c r="AP39" i="3"/>
  <c r="AC39" i="3"/>
  <c r="AF39" i="3"/>
  <c r="AK39" i="3"/>
  <c r="AL39" i="3"/>
  <c r="AA39" i="3"/>
  <c r="AH39" i="3"/>
  <c r="AO39" i="3"/>
  <c r="AJ39" i="3"/>
  <c r="Z39" i="3"/>
  <c r="AB39" i="3"/>
  <c r="AE39" i="3"/>
  <c r="AI39" i="3"/>
  <c r="AD39" i="3"/>
  <c r="AG39" i="3"/>
  <c r="AQ39" i="3"/>
  <c r="AN39" i="3"/>
  <c r="H60" i="3"/>
  <c r="I60" i="3" s="1"/>
  <c r="F60" i="3"/>
  <c r="G60" i="3"/>
  <c r="K41" i="3"/>
  <c r="P41" i="3" s="1"/>
  <c r="O41" i="3"/>
  <c r="N40" i="3"/>
  <c r="J40" i="3"/>
  <c r="M40" i="3"/>
  <c r="L40" i="3" s="1"/>
  <c r="C60" i="3"/>
  <c r="B61" i="3"/>
  <c r="A61" i="3"/>
  <c r="R39" i="3" l="1"/>
  <c r="D61" i="3"/>
  <c r="Z61" i="3"/>
  <c r="W61" i="3"/>
  <c r="V61" i="3"/>
  <c r="X61" i="3"/>
  <c r="U61" i="3"/>
  <c r="Y61" i="3"/>
  <c r="AA61" i="3"/>
  <c r="T61" i="3"/>
  <c r="AM40" i="3"/>
  <c r="AN40" i="3"/>
  <c r="AD40" i="3"/>
  <c r="AQ40" i="3"/>
  <c r="AJ40" i="3"/>
  <c r="AF40" i="3"/>
  <c r="AA40" i="3"/>
  <c r="AG40" i="3"/>
  <c r="AP40" i="3"/>
  <c r="AC40" i="3"/>
  <c r="AK40" i="3"/>
  <c r="AL40" i="3"/>
  <c r="Z40" i="3"/>
  <c r="AB40" i="3"/>
  <c r="AH40" i="3"/>
  <c r="AE40" i="3"/>
  <c r="AI40" i="3"/>
  <c r="AO40" i="3"/>
  <c r="G61" i="3"/>
  <c r="F61" i="3"/>
  <c r="H61" i="3"/>
  <c r="I61" i="3" s="1"/>
  <c r="N41" i="3"/>
  <c r="K42" i="3"/>
  <c r="J42" i="3" s="1"/>
  <c r="O42" i="3"/>
  <c r="J41" i="3"/>
  <c r="M41" i="3"/>
  <c r="L41" i="3" s="1"/>
  <c r="C61" i="3"/>
  <c r="B62" i="3"/>
  <c r="A62" i="3"/>
  <c r="R40" i="3" l="1"/>
  <c r="D62" i="3"/>
  <c r="Z62" i="3"/>
  <c r="V62" i="3"/>
  <c r="T62" i="3"/>
  <c r="W62" i="3"/>
  <c r="U62" i="3"/>
  <c r="Y62" i="3"/>
  <c r="X62" i="3"/>
  <c r="AA62" i="3"/>
  <c r="AM42" i="3"/>
  <c r="Z42" i="3"/>
  <c r="AB42" i="3"/>
  <c r="AH42" i="3"/>
  <c r="AI42" i="3"/>
  <c r="AO42" i="3"/>
  <c r="AG42" i="3"/>
  <c r="AE42" i="3"/>
  <c r="AN42" i="3"/>
  <c r="AD42" i="3"/>
  <c r="AC42" i="3"/>
  <c r="AQ42" i="3"/>
  <c r="AK42" i="3"/>
  <c r="AJ42" i="3"/>
  <c r="AF42" i="3"/>
  <c r="AL42" i="3"/>
  <c r="AA42" i="3"/>
  <c r="AP42" i="3"/>
  <c r="AM41" i="3"/>
  <c r="AE41" i="3"/>
  <c r="AI41" i="3"/>
  <c r="AQ41" i="3"/>
  <c r="AK41" i="3"/>
  <c r="AO41" i="3"/>
  <c r="AN41" i="3"/>
  <c r="AD41" i="3"/>
  <c r="AC41" i="3"/>
  <c r="AJ41" i="3"/>
  <c r="AP41" i="3"/>
  <c r="AF41" i="3"/>
  <c r="AG41" i="3"/>
  <c r="AL41" i="3"/>
  <c r="AA41" i="3"/>
  <c r="AB41" i="3"/>
  <c r="AH41" i="3"/>
  <c r="Z41" i="3"/>
  <c r="F62" i="3"/>
  <c r="H62" i="3"/>
  <c r="I62" i="3" s="1"/>
  <c r="G62" i="3"/>
  <c r="P42" i="3"/>
  <c r="K43" i="3" s="1"/>
  <c r="M42" i="3"/>
  <c r="L42" i="3" s="1"/>
  <c r="N42" i="3"/>
  <c r="C62" i="3"/>
  <c r="B63" i="3"/>
  <c r="A63" i="3"/>
  <c r="R41" i="3" l="1"/>
  <c r="R42" i="3"/>
  <c r="D63" i="3"/>
  <c r="V63" i="3"/>
  <c r="Z63" i="3"/>
  <c r="T63" i="3"/>
  <c r="W63" i="3"/>
  <c r="X63" i="3"/>
  <c r="AA63" i="3"/>
  <c r="U63" i="3"/>
  <c r="Y63" i="3"/>
  <c r="AB63" i="3"/>
  <c r="G63" i="3"/>
  <c r="H63" i="3"/>
  <c r="I63" i="3" s="1"/>
  <c r="F63" i="3"/>
  <c r="O43" i="3"/>
  <c r="J43" i="3"/>
  <c r="P43" i="3"/>
  <c r="C63" i="3"/>
  <c r="B64" i="3"/>
  <c r="A64" i="3"/>
  <c r="D64" i="3" l="1"/>
  <c r="V64" i="3"/>
  <c r="T64" i="3"/>
  <c r="Z64" i="3"/>
  <c r="AB64" i="3"/>
  <c r="W64" i="3"/>
  <c r="X64" i="3"/>
  <c r="Y64" i="3"/>
  <c r="U64" i="3"/>
  <c r="AA64" i="3"/>
  <c r="AM43" i="3"/>
  <c r="AP43" i="3"/>
  <c r="AO43" i="3"/>
  <c r="AF43" i="3"/>
  <c r="AG43" i="3"/>
  <c r="AL43" i="3"/>
  <c r="AA43" i="3"/>
  <c r="AH43" i="3"/>
  <c r="AD43" i="3"/>
  <c r="AQ43" i="3"/>
  <c r="Z43" i="3"/>
  <c r="AB43" i="3"/>
  <c r="AE43" i="3"/>
  <c r="AC43" i="3"/>
  <c r="AI43" i="3"/>
  <c r="AK43" i="3"/>
  <c r="AJ43" i="3"/>
  <c r="AN43" i="3"/>
  <c r="H64" i="3"/>
  <c r="I64" i="3" s="1"/>
  <c r="F64" i="3"/>
  <c r="G64" i="3"/>
  <c r="M43" i="3"/>
  <c r="L43" i="3" s="1"/>
  <c r="N43" i="3"/>
  <c r="K44" i="3"/>
  <c r="J44" i="3" s="1"/>
  <c r="O44" i="3"/>
  <c r="C64" i="3"/>
  <c r="B65" i="3"/>
  <c r="A65" i="3"/>
  <c r="R43" i="3" l="1"/>
  <c r="D65" i="3"/>
  <c r="Z65" i="3"/>
  <c r="V65" i="3"/>
  <c r="W65" i="3"/>
  <c r="T65" i="3"/>
  <c r="X65" i="3"/>
  <c r="Y65" i="3"/>
  <c r="AB65" i="3"/>
  <c r="AA65" i="3"/>
  <c r="U65" i="3"/>
  <c r="AM44" i="3"/>
  <c r="AN44" i="3"/>
  <c r="AD44" i="3"/>
  <c r="AG44" i="3"/>
  <c r="AQ44" i="3"/>
  <c r="AJ44" i="3"/>
  <c r="AF44" i="3"/>
  <c r="AC44" i="3"/>
  <c r="AI44" i="3"/>
  <c r="AP44" i="3"/>
  <c r="AL44" i="3"/>
  <c r="AA44" i="3"/>
  <c r="Z44" i="3"/>
  <c r="AB44" i="3"/>
  <c r="AO44" i="3"/>
  <c r="AH44" i="3"/>
  <c r="AE44" i="3"/>
  <c r="AK44" i="3"/>
  <c r="G65" i="3"/>
  <c r="F65" i="3"/>
  <c r="H65" i="3"/>
  <c r="I65" i="3" s="1"/>
  <c r="P44" i="3"/>
  <c r="M44" i="3"/>
  <c r="L44" i="3" s="1"/>
  <c r="N44" i="3"/>
  <c r="C65" i="3"/>
  <c r="B66" i="3"/>
  <c r="A66" i="3"/>
  <c r="R44" i="3" l="1"/>
  <c r="D66" i="3"/>
  <c r="V66" i="3"/>
  <c r="Z66" i="3"/>
  <c r="W66" i="3"/>
  <c r="AB66" i="3"/>
  <c r="T66" i="3"/>
  <c r="U66" i="3"/>
  <c r="AA66" i="3"/>
  <c r="Y66" i="3"/>
  <c r="X66" i="3"/>
  <c r="F66" i="3"/>
  <c r="H66" i="3"/>
  <c r="I66" i="3" s="1"/>
  <c r="G66" i="3"/>
  <c r="K45" i="3"/>
  <c r="O45" i="3"/>
  <c r="C66" i="3"/>
  <c r="B67" i="3"/>
  <c r="A67" i="3"/>
  <c r="D67" i="3" l="1"/>
  <c r="Z67" i="3"/>
  <c r="V67" i="3"/>
  <c r="T67" i="3"/>
  <c r="W67" i="3"/>
  <c r="X67" i="3"/>
  <c r="AB67" i="3"/>
  <c r="U67" i="3"/>
  <c r="AA67" i="3"/>
  <c r="Y67" i="3"/>
  <c r="G67" i="3"/>
  <c r="H67" i="3"/>
  <c r="I67" i="3" s="1"/>
  <c r="F67" i="3"/>
  <c r="N45" i="3"/>
  <c r="J45" i="3"/>
  <c r="M45" i="3"/>
  <c r="L45" i="3" s="1"/>
  <c r="P45" i="3"/>
  <c r="C67" i="3"/>
  <c r="B68" i="3"/>
  <c r="A68" i="3"/>
  <c r="D68" i="3" l="1"/>
  <c r="V68" i="3"/>
  <c r="Z68" i="3"/>
  <c r="T68" i="3"/>
  <c r="AB68" i="3"/>
  <c r="Y68" i="3"/>
  <c r="X68" i="3"/>
  <c r="U68" i="3"/>
  <c r="W68" i="3"/>
  <c r="AA68" i="3"/>
  <c r="AM45" i="3"/>
  <c r="AE45" i="3"/>
  <c r="AI45" i="3"/>
  <c r="AO45" i="3"/>
  <c r="AJ45" i="3"/>
  <c r="AB45" i="3"/>
  <c r="AH45" i="3"/>
  <c r="AK45" i="3"/>
  <c r="AN45" i="3"/>
  <c r="AD45" i="3"/>
  <c r="AQ45" i="3"/>
  <c r="AP45" i="3"/>
  <c r="AF45" i="3"/>
  <c r="AG45" i="3"/>
  <c r="AL45" i="3"/>
  <c r="AA45" i="3"/>
  <c r="AC45" i="3"/>
  <c r="Z45" i="3"/>
  <c r="H68" i="3"/>
  <c r="I68" i="3" s="1"/>
  <c r="F68" i="3"/>
  <c r="G68" i="3"/>
  <c r="K46" i="3"/>
  <c r="P46" i="3" s="1"/>
  <c r="O46" i="3"/>
  <c r="C68" i="3"/>
  <c r="B69" i="3"/>
  <c r="A69" i="3"/>
  <c r="R45" i="3" l="1"/>
  <c r="D69" i="3"/>
  <c r="V69" i="3"/>
  <c r="W69" i="3"/>
  <c r="T69" i="3"/>
  <c r="X69" i="3"/>
  <c r="AB69" i="3"/>
  <c r="AA69" i="3"/>
  <c r="Z69" i="3"/>
  <c r="U69" i="3"/>
  <c r="Y69" i="3"/>
  <c r="G69" i="3"/>
  <c r="F69" i="3"/>
  <c r="H69" i="3"/>
  <c r="I69" i="3" s="1"/>
  <c r="K47" i="3"/>
  <c r="P47" i="3" s="1"/>
  <c r="O47" i="3"/>
  <c r="N46" i="3"/>
  <c r="J46" i="3"/>
  <c r="M46" i="3"/>
  <c r="L46" i="3" s="1"/>
  <c r="C69" i="3"/>
  <c r="B70" i="3"/>
  <c r="A70" i="3"/>
  <c r="D70" i="3" l="1"/>
  <c r="Z70" i="3"/>
  <c r="T70" i="3"/>
  <c r="AB70" i="3"/>
  <c r="W70" i="3"/>
  <c r="U70" i="3"/>
  <c r="X70" i="3"/>
  <c r="Y70" i="3"/>
  <c r="V70" i="3"/>
  <c r="AA70" i="3"/>
  <c r="AM46" i="3"/>
  <c r="Z46" i="3"/>
  <c r="AB46" i="3"/>
  <c r="AC46" i="3"/>
  <c r="AH46" i="3"/>
  <c r="AK46" i="3"/>
  <c r="AI46" i="3"/>
  <c r="AO46" i="3"/>
  <c r="AF46" i="3"/>
  <c r="AL46" i="3"/>
  <c r="AA46" i="3"/>
  <c r="AE46" i="3"/>
  <c r="AN46" i="3"/>
  <c r="AD46" i="3"/>
  <c r="AG46" i="3"/>
  <c r="AQ46" i="3"/>
  <c r="AJ46" i="3"/>
  <c r="AP46" i="3"/>
  <c r="F70" i="3"/>
  <c r="H70" i="3"/>
  <c r="I70" i="3" s="1"/>
  <c r="G70" i="3"/>
  <c r="K48" i="3"/>
  <c r="P48" i="3" s="1"/>
  <c r="O48" i="3"/>
  <c r="N47" i="3"/>
  <c r="J47" i="3"/>
  <c r="M47" i="3"/>
  <c r="L47" i="3" s="1"/>
  <c r="C70" i="3"/>
  <c r="B71" i="3"/>
  <c r="A71" i="3"/>
  <c r="R46" i="3" l="1"/>
  <c r="D71" i="3"/>
  <c r="Z71" i="3"/>
  <c r="X71" i="3"/>
  <c r="W71" i="3"/>
  <c r="AA71" i="3"/>
  <c r="V71" i="3"/>
  <c r="AB71" i="3"/>
  <c r="Y71" i="3"/>
  <c r="T71" i="3"/>
  <c r="U71" i="3"/>
  <c r="AM47" i="3"/>
  <c r="AP47" i="3"/>
  <c r="AC47" i="3"/>
  <c r="AF47" i="3"/>
  <c r="AG47" i="3"/>
  <c r="AK47" i="3"/>
  <c r="AL47" i="3"/>
  <c r="AA47" i="3"/>
  <c r="AO47" i="3"/>
  <c r="AH47" i="3"/>
  <c r="AJ47" i="3"/>
  <c r="Z47" i="3"/>
  <c r="AB47" i="3"/>
  <c r="AE47" i="3"/>
  <c r="AI47" i="3"/>
  <c r="AD47" i="3"/>
  <c r="AQ47" i="3"/>
  <c r="AN47" i="3"/>
  <c r="G71" i="3"/>
  <c r="H71" i="3"/>
  <c r="I71" i="3" s="1"/>
  <c r="F71" i="3"/>
  <c r="K49" i="3"/>
  <c r="P49" i="3" s="1"/>
  <c r="O49" i="3"/>
  <c r="N48" i="3"/>
  <c r="J48" i="3"/>
  <c r="M48" i="3"/>
  <c r="L48" i="3" s="1"/>
  <c r="C71" i="3"/>
  <c r="B72" i="3"/>
  <c r="A72" i="3"/>
  <c r="R47" i="3" l="1"/>
  <c r="D72" i="3"/>
  <c r="V72" i="3"/>
  <c r="T72" i="3"/>
  <c r="Z72" i="3"/>
  <c r="W72" i="3"/>
  <c r="AB72" i="3"/>
  <c r="X72" i="3"/>
  <c r="Y72" i="3"/>
  <c r="U72" i="3"/>
  <c r="AA72" i="3"/>
  <c r="AM48" i="3"/>
  <c r="AN48" i="3"/>
  <c r="AD48" i="3"/>
  <c r="AO48" i="3"/>
  <c r="AQ48" i="3"/>
  <c r="AJ48" i="3"/>
  <c r="AF48" i="3"/>
  <c r="AG48" i="3"/>
  <c r="AK48" i="3"/>
  <c r="AL48" i="3"/>
  <c r="AA48" i="3"/>
  <c r="AP48" i="3"/>
  <c r="AC48" i="3"/>
  <c r="Z48" i="3"/>
  <c r="AB48" i="3"/>
  <c r="AH48" i="3"/>
  <c r="AE48" i="3"/>
  <c r="AI48" i="3"/>
  <c r="H72" i="3"/>
  <c r="I72" i="3" s="1"/>
  <c r="F72" i="3"/>
  <c r="G72" i="3"/>
  <c r="K50" i="3"/>
  <c r="J50" i="3" s="1"/>
  <c r="Z50" i="3" s="1"/>
  <c r="O50" i="3"/>
  <c r="N49" i="3"/>
  <c r="J49" i="3"/>
  <c r="M49" i="3"/>
  <c r="L49" i="3" s="1"/>
  <c r="C72" i="3"/>
  <c r="B73" i="3"/>
  <c r="A73" i="3"/>
  <c r="R48" i="3" l="1"/>
  <c r="D73" i="3"/>
  <c r="V73" i="3"/>
  <c r="W73" i="3"/>
  <c r="Z73" i="3"/>
  <c r="T73" i="3"/>
  <c r="X73" i="3"/>
  <c r="AA73" i="3"/>
  <c r="AB73" i="3"/>
  <c r="U73" i="3"/>
  <c r="Y73" i="3"/>
  <c r="AM50" i="3"/>
  <c r="AB50" i="3"/>
  <c r="AO50" i="3"/>
  <c r="AH50" i="3"/>
  <c r="AI50" i="3"/>
  <c r="AG50" i="3"/>
  <c r="AE50" i="3"/>
  <c r="AN50" i="3"/>
  <c r="AD50" i="3"/>
  <c r="AC50" i="3"/>
  <c r="AQ50" i="3"/>
  <c r="AK50" i="3"/>
  <c r="AJ50" i="3"/>
  <c r="AF50" i="3"/>
  <c r="AL50" i="3"/>
  <c r="AA50" i="3"/>
  <c r="AP50" i="3"/>
  <c r="AM49" i="3"/>
  <c r="AE49" i="3"/>
  <c r="AI49" i="3"/>
  <c r="AG49" i="3"/>
  <c r="AO49" i="3"/>
  <c r="AN49" i="3"/>
  <c r="AD49" i="3"/>
  <c r="AC49" i="3"/>
  <c r="AQ49" i="3"/>
  <c r="AK49" i="3"/>
  <c r="AJ49" i="3"/>
  <c r="AP49" i="3"/>
  <c r="AF49" i="3"/>
  <c r="AL49" i="3"/>
  <c r="AA49" i="3"/>
  <c r="AB49" i="3"/>
  <c r="AH49" i="3"/>
  <c r="Z49" i="3"/>
  <c r="G73" i="3"/>
  <c r="F73" i="3"/>
  <c r="H73" i="3"/>
  <c r="I73" i="3" s="1"/>
  <c r="P50" i="3"/>
  <c r="M50" i="3"/>
  <c r="L50" i="3" s="1"/>
  <c r="N50" i="3"/>
  <c r="C73" i="3"/>
  <c r="B74" i="3"/>
  <c r="A74" i="3"/>
  <c r="R50" i="3" l="1"/>
  <c r="R49" i="3"/>
  <c r="D74" i="3"/>
  <c r="Z74" i="3"/>
  <c r="V74" i="3"/>
  <c r="W74" i="3"/>
  <c r="AB74" i="3"/>
  <c r="T74" i="3"/>
  <c r="U74" i="3"/>
  <c r="X74" i="3"/>
  <c r="AA74" i="3"/>
  <c r="Y74" i="3"/>
  <c r="F74" i="3"/>
  <c r="H74" i="3"/>
  <c r="I74" i="3" s="1"/>
  <c r="G74" i="3"/>
  <c r="K51" i="3"/>
  <c r="P51" i="3" s="1"/>
  <c r="O51" i="3"/>
  <c r="C74" i="3"/>
  <c r="B75" i="3"/>
  <c r="A75" i="3"/>
  <c r="D75" i="3" l="1"/>
  <c r="T75" i="3"/>
  <c r="V75" i="3"/>
  <c r="Z75" i="3"/>
  <c r="AC75" i="3"/>
  <c r="X75" i="3"/>
  <c r="Y75" i="3"/>
  <c r="U75" i="3"/>
  <c r="W75" i="3"/>
  <c r="AB75" i="3"/>
  <c r="AA75" i="3"/>
  <c r="G75" i="3"/>
  <c r="H75" i="3"/>
  <c r="I75" i="3" s="1"/>
  <c r="F75" i="3"/>
  <c r="K52" i="3"/>
  <c r="P52" i="3" s="1"/>
  <c r="O52" i="3"/>
  <c r="N51" i="3"/>
  <c r="J51" i="3"/>
  <c r="M51" i="3"/>
  <c r="L51" i="3" s="1"/>
  <c r="C75" i="3"/>
  <c r="B76" i="3"/>
  <c r="A76" i="3"/>
  <c r="D76" i="3" l="1"/>
  <c r="V76" i="3"/>
  <c r="T76" i="3"/>
  <c r="W76" i="3"/>
  <c r="AB76" i="3"/>
  <c r="Z76" i="3"/>
  <c r="Y76" i="3"/>
  <c r="X76" i="3"/>
  <c r="U76" i="3"/>
  <c r="AA76" i="3"/>
  <c r="AC76" i="3"/>
  <c r="AM51" i="3"/>
  <c r="AP51" i="3"/>
  <c r="AF51" i="3"/>
  <c r="AL51" i="3"/>
  <c r="AA51" i="3"/>
  <c r="AH51" i="3"/>
  <c r="AG51" i="3"/>
  <c r="AD51" i="3"/>
  <c r="AQ51" i="3"/>
  <c r="AB51" i="3"/>
  <c r="AE51" i="3"/>
  <c r="AC51" i="3"/>
  <c r="AI51" i="3"/>
  <c r="AO51" i="3"/>
  <c r="AK51" i="3"/>
  <c r="AJ51" i="3"/>
  <c r="AN51" i="3"/>
  <c r="N52" i="3"/>
  <c r="H76" i="3"/>
  <c r="I76" i="3" s="1"/>
  <c r="F76" i="3"/>
  <c r="G76" i="3"/>
  <c r="K53" i="3"/>
  <c r="P53" i="3" s="1"/>
  <c r="O53" i="3"/>
  <c r="J52" i="3"/>
  <c r="M52" i="3"/>
  <c r="L52" i="3" s="1"/>
  <c r="C76" i="3"/>
  <c r="B77" i="3"/>
  <c r="A77" i="3"/>
  <c r="R51" i="3" l="1"/>
  <c r="D77" i="3"/>
  <c r="Z77" i="3"/>
  <c r="V77" i="3"/>
  <c r="W77" i="3"/>
  <c r="X77" i="3"/>
  <c r="AC77" i="3"/>
  <c r="AB77" i="3"/>
  <c r="AA77" i="3"/>
  <c r="T77" i="3"/>
  <c r="Y77" i="3"/>
  <c r="U77" i="3"/>
  <c r="AM52" i="3"/>
  <c r="AN52" i="3"/>
  <c r="AD52" i="3"/>
  <c r="AI52" i="3"/>
  <c r="AK52" i="3"/>
  <c r="AJ52" i="3"/>
  <c r="AF52" i="3"/>
  <c r="AP52" i="3"/>
  <c r="AL52" i="3"/>
  <c r="AA52" i="3"/>
  <c r="AB52" i="3"/>
  <c r="AH52" i="3"/>
  <c r="AG52" i="3"/>
  <c r="AE52" i="3"/>
  <c r="AC52" i="3"/>
  <c r="AO52" i="3"/>
  <c r="AQ52" i="3"/>
  <c r="G77" i="3"/>
  <c r="F77" i="3"/>
  <c r="H77" i="3"/>
  <c r="I77" i="3" s="1"/>
  <c r="N53" i="3"/>
  <c r="K54" i="3"/>
  <c r="J54" i="3" s="1"/>
  <c r="O54" i="3"/>
  <c r="J53" i="3"/>
  <c r="M53" i="3"/>
  <c r="L53" i="3" s="1"/>
  <c r="C77" i="3"/>
  <c r="B78" i="3"/>
  <c r="A78" i="3"/>
  <c r="R52" i="3" l="1"/>
  <c r="D78" i="3"/>
  <c r="Z78" i="3"/>
  <c r="T78" i="3"/>
  <c r="W78" i="3"/>
  <c r="AB78" i="3"/>
  <c r="V78" i="3"/>
  <c r="AC78" i="3"/>
  <c r="U78" i="3"/>
  <c r="AA78" i="3"/>
  <c r="X78" i="3"/>
  <c r="Y78" i="3"/>
  <c r="AM53" i="3"/>
  <c r="AE53" i="3"/>
  <c r="AC53" i="3"/>
  <c r="AG53" i="3"/>
  <c r="AQ53" i="3"/>
  <c r="AI53" i="3"/>
  <c r="AB53" i="3"/>
  <c r="AH53" i="3"/>
  <c r="AN53" i="3"/>
  <c r="AD53" i="3"/>
  <c r="AJ53" i="3"/>
  <c r="AP53" i="3"/>
  <c r="AO53" i="3"/>
  <c r="AF53" i="3"/>
  <c r="AL53" i="3"/>
  <c r="AK53" i="3"/>
  <c r="AA53" i="3"/>
  <c r="AM54" i="3"/>
  <c r="AB54" i="3"/>
  <c r="AO54" i="3"/>
  <c r="AH54" i="3"/>
  <c r="AK54" i="3"/>
  <c r="AA54" i="3"/>
  <c r="AC54" i="3"/>
  <c r="AF54" i="3"/>
  <c r="AL54" i="3"/>
  <c r="AE54" i="3"/>
  <c r="AQ54" i="3"/>
  <c r="AN54" i="3"/>
  <c r="AD54" i="3"/>
  <c r="AI54" i="3"/>
  <c r="AJ54" i="3"/>
  <c r="AG54" i="3"/>
  <c r="AP54" i="3"/>
  <c r="F78" i="3"/>
  <c r="H78" i="3"/>
  <c r="I78" i="3" s="1"/>
  <c r="G78" i="3"/>
  <c r="P54" i="3"/>
  <c r="M54" i="3"/>
  <c r="L54" i="3" s="1"/>
  <c r="N54" i="3"/>
  <c r="C78" i="3"/>
  <c r="B79" i="3"/>
  <c r="A79" i="3"/>
  <c r="R53" i="3" l="1"/>
  <c r="R54" i="3"/>
  <c r="D79" i="3"/>
  <c r="V79" i="3"/>
  <c r="Z79" i="3"/>
  <c r="T79" i="3"/>
  <c r="AC79" i="3"/>
  <c r="X79" i="3"/>
  <c r="W79" i="3"/>
  <c r="AA79" i="3"/>
  <c r="AB79" i="3"/>
  <c r="U79" i="3"/>
  <c r="Y79" i="3"/>
  <c r="G79" i="3"/>
  <c r="H79" i="3"/>
  <c r="I79" i="3" s="1"/>
  <c r="F79" i="3"/>
  <c r="K55" i="3"/>
  <c r="P55" i="3" s="1"/>
  <c r="O55" i="3"/>
  <c r="C79" i="3"/>
  <c r="B80" i="3"/>
  <c r="A80" i="3"/>
  <c r="D80" i="3" l="1"/>
  <c r="V80" i="3"/>
  <c r="T80" i="3"/>
  <c r="Z80" i="3"/>
  <c r="W80" i="3"/>
  <c r="AB80" i="3"/>
  <c r="X80" i="3"/>
  <c r="Y80" i="3"/>
  <c r="U80" i="3"/>
  <c r="AC80" i="3"/>
  <c r="AA80" i="3"/>
  <c r="H80" i="3"/>
  <c r="I80" i="3" s="1"/>
  <c r="F80" i="3"/>
  <c r="G80" i="3"/>
  <c r="N55" i="3"/>
  <c r="K56" i="3"/>
  <c r="P56" i="3" s="1"/>
  <c r="O56" i="3"/>
  <c r="J55" i="3"/>
  <c r="M55" i="3"/>
  <c r="L55" i="3" s="1"/>
  <c r="C80" i="3"/>
  <c r="B81" i="3"/>
  <c r="A81" i="3"/>
  <c r="D81" i="3" l="1"/>
  <c r="V81" i="3"/>
  <c r="W81" i="3"/>
  <c r="Z81" i="3"/>
  <c r="T81" i="3"/>
  <c r="X81" i="3"/>
  <c r="AC81" i="3"/>
  <c r="AA81" i="3"/>
  <c r="AB81" i="3"/>
  <c r="U81" i="3"/>
  <c r="Y81" i="3"/>
  <c r="AM55" i="3"/>
  <c r="AP55" i="3"/>
  <c r="AF55" i="3"/>
  <c r="AL55" i="3"/>
  <c r="AH55" i="3"/>
  <c r="AG55" i="3"/>
  <c r="AJ55" i="3"/>
  <c r="AB55" i="3"/>
  <c r="AC55" i="3"/>
  <c r="AA55" i="3"/>
  <c r="AE55" i="3"/>
  <c r="AQ55" i="3"/>
  <c r="AK55" i="3"/>
  <c r="AD55" i="3"/>
  <c r="AI55" i="3"/>
  <c r="AO55" i="3"/>
  <c r="AN55" i="3"/>
  <c r="G81" i="3"/>
  <c r="F81" i="3"/>
  <c r="H81" i="3"/>
  <c r="I81" i="3" s="1"/>
  <c r="N56" i="3"/>
  <c r="K57" i="3"/>
  <c r="O57" i="3"/>
  <c r="J56" i="3"/>
  <c r="AA56" i="3" s="1"/>
  <c r="M56" i="3"/>
  <c r="L56" i="3" s="1"/>
  <c r="C81" i="3"/>
  <c r="B82" i="3"/>
  <c r="A82" i="3"/>
  <c r="R55" i="3" l="1"/>
  <c r="D82" i="3"/>
  <c r="V82" i="3"/>
  <c r="AB82" i="3"/>
  <c r="U82" i="3"/>
  <c r="AC82" i="3"/>
  <c r="Z82" i="3"/>
  <c r="T82" i="3"/>
  <c r="AA82" i="3"/>
  <c r="Y82" i="3"/>
  <c r="W82" i="3"/>
  <c r="X82" i="3"/>
  <c r="AM56" i="3"/>
  <c r="AN56" i="3"/>
  <c r="AD56" i="3"/>
  <c r="AI56" i="3"/>
  <c r="AG56" i="3"/>
  <c r="AJ56" i="3"/>
  <c r="AO56" i="3"/>
  <c r="AF56" i="3"/>
  <c r="AK56" i="3"/>
  <c r="AL56" i="3"/>
  <c r="AQ56" i="3"/>
  <c r="AP56" i="3"/>
  <c r="AB56" i="3"/>
  <c r="AH56" i="3"/>
  <c r="AE56" i="3"/>
  <c r="AC56" i="3"/>
  <c r="F82" i="3"/>
  <c r="H82" i="3"/>
  <c r="I82" i="3" s="1"/>
  <c r="G82" i="3"/>
  <c r="N57" i="3"/>
  <c r="J57" i="3"/>
  <c r="M57" i="3"/>
  <c r="L57" i="3" s="1"/>
  <c r="P57" i="3"/>
  <c r="C82" i="3"/>
  <c r="B83" i="3"/>
  <c r="A83" i="3"/>
  <c r="R56" i="3" l="1"/>
  <c r="D83" i="3"/>
  <c r="V83" i="3"/>
  <c r="Z83" i="3"/>
  <c r="T83" i="3"/>
  <c r="W83" i="3"/>
  <c r="AC83" i="3"/>
  <c r="X83" i="3"/>
  <c r="AB83" i="3"/>
  <c r="U83" i="3"/>
  <c r="AA83" i="3"/>
  <c r="Y83" i="3"/>
  <c r="AM57" i="3"/>
  <c r="AE57" i="3"/>
  <c r="AO57" i="3"/>
  <c r="AQ57" i="3"/>
  <c r="AI57" i="3"/>
  <c r="AJ57" i="3"/>
  <c r="AN57" i="3"/>
  <c r="AD57" i="3"/>
  <c r="AC57" i="3"/>
  <c r="AK57" i="3"/>
  <c r="AP57" i="3"/>
  <c r="AF57" i="3"/>
  <c r="AG57" i="3"/>
  <c r="AL57" i="3"/>
  <c r="AB57" i="3"/>
  <c r="AH57" i="3"/>
  <c r="G83" i="3"/>
  <c r="H83" i="3"/>
  <c r="I83" i="3" s="1"/>
  <c r="F83" i="3"/>
  <c r="K58" i="3"/>
  <c r="P58" i="3" s="1"/>
  <c r="O58" i="3"/>
  <c r="C83" i="3"/>
  <c r="B84" i="3"/>
  <c r="A84" i="3"/>
  <c r="R57" i="3" l="1"/>
  <c r="D84" i="3"/>
  <c r="V84" i="3"/>
  <c r="Z84" i="3"/>
  <c r="T84" i="3"/>
  <c r="W84" i="3"/>
  <c r="AB84" i="3"/>
  <c r="Y84" i="3"/>
  <c r="X84" i="3"/>
  <c r="U84" i="3"/>
  <c r="AC84" i="3"/>
  <c r="AA84" i="3"/>
  <c r="H84" i="3"/>
  <c r="I84" i="3" s="1"/>
  <c r="F84" i="3"/>
  <c r="G84" i="3"/>
  <c r="N58" i="3"/>
  <c r="K59" i="3"/>
  <c r="P59" i="3" s="1"/>
  <c r="O59" i="3"/>
  <c r="J58" i="3"/>
  <c r="M58" i="3"/>
  <c r="L58" i="3" s="1"/>
  <c r="C84" i="3"/>
  <c r="B85" i="3"/>
  <c r="A85" i="3"/>
  <c r="D85" i="3" l="1"/>
  <c r="Z85" i="3"/>
  <c r="W85" i="3"/>
  <c r="X85" i="3"/>
  <c r="V85" i="3"/>
  <c r="T85" i="3"/>
  <c r="AC85" i="3"/>
  <c r="AB85" i="3"/>
  <c r="AA85" i="3"/>
  <c r="U85" i="3"/>
  <c r="Y85" i="3"/>
  <c r="AM58" i="3"/>
  <c r="AB58" i="3"/>
  <c r="AH58" i="3"/>
  <c r="AG58" i="3"/>
  <c r="AQ58" i="3"/>
  <c r="AE58" i="3"/>
  <c r="AC58" i="3"/>
  <c r="AK58" i="3"/>
  <c r="AN58" i="3"/>
  <c r="AD58" i="3"/>
  <c r="AI58" i="3"/>
  <c r="AO58" i="3"/>
  <c r="AJ58" i="3"/>
  <c r="AF58" i="3"/>
  <c r="AL58" i="3"/>
  <c r="AP58" i="3"/>
  <c r="G85" i="3"/>
  <c r="F85" i="3"/>
  <c r="H85" i="3"/>
  <c r="I85" i="3" s="1"/>
  <c r="N59" i="3"/>
  <c r="K60" i="3"/>
  <c r="J60" i="3" s="1"/>
  <c r="O60" i="3"/>
  <c r="J59" i="3"/>
  <c r="M59" i="3"/>
  <c r="L59" i="3" s="1"/>
  <c r="C85" i="3"/>
  <c r="B86" i="3"/>
  <c r="A86" i="3"/>
  <c r="R58" i="3" l="1"/>
  <c r="D86" i="3"/>
  <c r="Z86" i="3"/>
  <c r="V86" i="3"/>
  <c r="T86" i="3"/>
  <c r="AB86" i="3"/>
  <c r="AC86" i="3"/>
  <c r="U86" i="3"/>
  <c r="W86" i="3"/>
  <c r="X86" i="3"/>
  <c r="Y86" i="3"/>
  <c r="AA86" i="3"/>
  <c r="AM59" i="3"/>
  <c r="AP59" i="3"/>
  <c r="AF59" i="3"/>
  <c r="AL59" i="3"/>
  <c r="AO59" i="3"/>
  <c r="AH59" i="3"/>
  <c r="AD59" i="3"/>
  <c r="AI59" i="3"/>
  <c r="AB59" i="3"/>
  <c r="AE59" i="3"/>
  <c r="AC59" i="3"/>
  <c r="AQ59" i="3"/>
  <c r="AK59" i="3"/>
  <c r="AG59" i="3"/>
  <c r="AJ59" i="3"/>
  <c r="AN59" i="3"/>
  <c r="AM60" i="3"/>
  <c r="AN60" i="3"/>
  <c r="AD60" i="3"/>
  <c r="AI60" i="3"/>
  <c r="AJ60" i="3"/>
  <c r="AF60" i="3"/>
  <c r="AO60" i="3"/>
  <c r="AP60" i="3"/>
  <c r="AL60" i="3"/>
  <c r="AB60" i="3"/>
  <c r="AC60" i="3"/>
  <c r="AH60" i="3"/>
  <c r="AG60" i="3"/>
  <c r="AK60" i="3"/>
  <c r="AE60" i="3"/>
  <c r="AQ60" i="3"/>
  <c r="F86" i="3"/>
  <c r="H86" i="3"/>
  <c r="I86" i="3" s="1"/>
  <c r="G86" i="3"/>
  <c r="N60" i="3"/>
  <c r="M60" i="3"/>
  <c r="L60" i="3" s="1"/>
  <c r="P60" i="3"/>
  <c r="K61" i="3" s="1"/>
  <c r="J61" i="3" s="1"/>
  <c r="C86" i="3"/>
  <c r="B87" i="3"/>
  <c r="A87" i="3"/>
  <c r="R60" i="3" l="1"/>
  <c r="R59" i="3"/>
  <c r="D87" i="3"/>
  <c r="Z87" i="3"/>
  <c r="AD87" i="3"/>
  <c r="V87" i="3"/>
  <c r="W87" i="3"/>
  <c r="AC87" i="3"/>
  <c r="X87" i="3"/>
  <c r="T87" i="3"/>
  <c r="AA87" i="3"/>
  <c r="AB87" i="3"/>
  <c r="Y87" i="3"/>
  <c r="U87" i="3"/>
  <c r="AM61" i="3"/>
  <c r="AE61" i="3"/>
  <c r="AG61" i="3"/>
  <c r="AQ61" i="3"/>
  <c r="AK61" i="3"/>
  <c r="AI61" i="3"/>
  <c r="AB61" i="3"/>
  <c r="AH61" i="3"/>
  <c r="AN61" i="3"/>
  <c r="AD61" i="3"/>
  <c r="AJ61" i="3"/>
  <c r="AP61" i="3"/>
  <c r="AC61" i="3"/>
  <c r="AO61" i="3"/>
  <c r="AF61" i="3"/>
  <c r="AL61" i="3"/>
  <c r="G87" i="3"/>
  <c r="H87" i="3"/>
  <c r="I87" i="3" s="1"/>
  <c r="F87" i="3"/>
  <c r="O61" i="3"/>
  <c r="P61" i="3"/>
  <c r="K62" i="3" s="1"/>
  <c r="J62" i="3" s="1"/>
  <c r="AB62" i="3" s="1"/>
  <c r="C87" i="3"/>
  <c r="B88" i="3"/>
  <c r="A88" i="3"/>
  <c r="R61" i="3" l="1"/>
  <c r="D88" i="3"/>
  <c r="Z88" i="3"/>
  <c r="T88" i="3"/>
  <c r="V88" i="3"/>
  <c r="W88" i="3"/>
  <c r="AB88" i="3"/>
  <c r="X88" i="3"/>
  <c r="Y88" i="3"/>
  <c r="U88" i="3"/>
  <c r="AC88" i="3"/>
  <c r="AA88" i="3"/>
  <c r="AD88" i="3"/>
  <c r="AM62" i="3"/>
  <c r="AO62" i="3"/>
  <c r="AH62" i="3"/>
  <c r="AF62" i="3"/>
  <c r="AG62" i="3"/>
  <c r="AL62" i="3"/>
  <c r="AE62" i="3"/>
  <c r="AQ62" i="3"/>
  <c r="AN62" i="3"/>
  <c r="AD62" i="3"/>
  <c r="AI62" i="3"/>
  <c r="AK62" i="3"/>
  <c r="AJ62" i="3"/>
  <c r="AC62" i="3"/>
  <c r="AP62" i="3"/>
  <c r="H88" i="3"/>
  <c r="I88" i="3" s="1"/>
  <c r="F88" i="3"/>
  <c r="G88" i="3"/>
  <c r="M61" i="3"/>
  <c r="L61" i="3" s="1"/>
  <c r="N61" i="3"/>
  <c r="O62" i="3"/>
  <c r="P62" i="3"/>
  <c r="K63" i="3" s="1"/>
  <c r="J63" i="3" s="1"/>
  <c r="C88" i="3"/>
  <c r="B89" i="3"/>
  <c r="A89" i="3"/>
  <c r="R62" i="3" l="1"/>
  <c r="D89" i="3"/>
  <c r="V89" i="3"/>
  <c r="W89" i="3"/>
  <c r="Z89" i="3"/>
  <c r="T89" i="3"/>
  <c r="X89" i="3"/>
  <c r="AD89" i="3"/>
  <c r="AC89" i="3"/>
  <c r="AA89" i="3"/>
  <c r="AB89" i="3"/>
  <c r="U89" i="3"/>
  <c r="Y89" i="3"/>
  <c r="AM63" i="3"/>
  <c r="AP63" i="3"/>
  <c r="AF63" i="3"/>
  <c r="AK63" i="3"/>
  <c r="AL63" i="3"/>
  <c r="AH63" i="3"/>
  <c r="AG63" i="3"/>
  <c r="AO63" i="3"/>
  <c r="AJ63" i="3"/>
  <c r="AE63" i="3"/>
  <c r="AQ63" i="3"/>
  <c r="AD63" i="3"/>
  <c r="AC63" i="3"/>
  <c r="AI63" i="3"/>
  <c r="AN63" i="3"/>
  <c r="G89" i="3"/>
  <c r="F89" i="3"/>
  <c r="H89" i="3"/>
  <c r="I89" i="3" s="1"/>
  <c r="N62" i="3"/>
  <c r="M62" i="3"/>
  <c r="L62" i="3" s="1"/>
  <c r="O63" i="3"/>
  <c r="P63" i="3"/>
  <c r="K64" i="3" s="1"/>
  <c r="J64" i="3" s="1"/>
  <c r="C89" i="3"/>
  <c r="B90" i="3"/>
  <c r="A90" i="3"/>
  <c r="R63" i="3" l="1"/>
  <c r="D90" i="3"/>
  <c r="Z90" i="3"/>
  <c r="AD90" i="3"/>
  <c r="T90" i="3"/>
  <c r="AB90" i="3"/>
  <c r="U90" i="3"/>
  <c r="V90" i="3"/>
  <c r="AC90" i="3"/>
  <c r="W90" i="3"/>
  <c r="X90" i="3"/>
  <c r="AA90" i="3"/>
  <c r="Y90" i="3"/>
  <c r="AM64" i="3"/>
  <c r="AN64" i="3"/>
  <c r="AD64" i="3"/>
  <c r="AC64" i="3"/>
  <c r="AI64" i="3"/>
  <c r="AG64" i="3"/>
  <c r="AJ64" i="3"/>
  <c r="AO64" i="3"/>
  <c r="AF64" i="3"/>
  <c r="AL64" i="3"/>
  <c r="AQ64" i="3"/>
  <c r="AK64" i="3"/>
  <c r="AP64" i="3"/>
  <c r="AH64" i="3"/>
  <c r="AE64" i="3"/>
  <c r="F90" i="3"/>
  <c r="H90" i="3"/>
  <c r="I90" i="3" s="1"/>
  <c r="G90" i="3"/>
  <c r="P64" i="3"/>
  <c r="K65" i="3" s="1"/>
  <c r="J65" i="3" s="1"/>
  <c r="O64" i="3"/>
  <c r="M63" i="3"/>
  <c r="L63" i="3" s="1"/>
  <c r="N63" i="3"/>
  <c r="C90" i="3"/>
  <c r="B91" i="3"/>
  <c r="A91" i="3"/>
  <c r="R64" i="3" l="1"/>
  <c r="D91" i="3"/>
  <c r="V91" i="3"/>
  <c r="Z91" i="3"/>
  <c r="T91" i="3"/>
  <c r="AC91" i="3"/>
  <c r="W91" i="3"/>
  <c r="X91" i="3"/>
  <c r="AD91" i="3"/>
  <c r="Y91" i="3"/>
  <c r="U91" i="3"/>
  <c r="AB91" i="3"/>
  <c r="AA91" i="3"/>
  <c r="AM65" i="3"/>
  <c r="AE65" i="3"/>
  <c r="AO65" i="3"/>
  <c r="AQ65" i="3"/>
  <c r="AI65" i="3"/>
  <c r="AJ65" i="3"/>
  <c r="AC65" i="3"/>
  <c r="AN65" i="3"/>
  <c r="AD65" i="3"/>
  <c r="AP65" i="3"/>
  <c r="AF65" i="3"/>
  <c r="AG65" i="3"/>
  <c r="AK65" i="3"/>
  <c r="AL65" i="3"/>
  <c r="AH65" i="3"/>
  <c r="N64" i="3"/>
  <c r="G91" i="3"/>
  <c r="H91" i="3"/>
  <c r="I91" i="3" s="1"/>
  <c r="F91" i="3"/>
  <c r="O65" i="3"/>
  <c r="P65" i="3"/>
  <c r="K66" i="3" s="1"/>
  <c r="J66" i="3" s="1"/>
  <c r="M64" i="3"/>
  <c r="L64" i="3" s="1"/>
  <c r="C91" i="3"/>
  <c r="B92" i="3"/>
  <c r="A92" i="3"/>
  <c r="R65" i="3" l="1"/>
  <c r="D92" i="3"/>
  <c r="V92" i="3"/>
  <c r="Z92" i="3"/>
  <c r="T92" i="3"/>
  <c r="AD92" i="3"/>
  <c r="AB92" i="3"/>
  <c r="W92" i="3"/>
  <c r="Y92" i="3"/>
  <c r="X92" i="3"/>
  <c r="U92" i="3"/>
  <c r="AA92" i="3"/>
  <c r="AC92" i="3"/>
  <c r="AM66" i="3"/>
  <c r="AH66" i="3"/>
  <c r="AG66" i="3"/>
  <c r="AE66" i="3"/>
  <c r="AP66" i="3"/>
  <c r="AN66" i="3"/>
  <c r="AD66" i="3"/>
  <c r="AC66" i="3"/>
  <c r="AI66" i="3"/>
  <c r="AO66" i="3"/>
  <c r="AQ66" i="3"/>
  <c r="AJ66" i="3"/>
  <c r="AF66" i="3"/>
  <c r="AK66" i="3"/>
  <c r="AL66" i="3"/>
  <c r="H92" i="3"/>
  <c r="I92" i="3" s="1"/>
  <c r="F92" i="3"/>
  <c r="G92" i="3"/>
  <c r="P66" i="3"/>
  <c r="K67" i="3" s="1"/>
  <c r="J67" i="3" s="1"/>
  <c r="O66" i="3"/>
  <c r="M65" i="3"/>
  <c r="L65" i="3" s="1"/>
  <c r="N65" i="3"/>
  <c r="C92" i="3"/>
  <c r="B93" i="3"/>
  <c r="A93" i="3"/>
  <c r="R66" i="3" l="1"/>
  <c r="D93" i="3"/>
  <c r="W93" i="3"/>
  <c r="Z93" i="3"/>
  <c r="AD93" i="3"/>
  <c r="X93" i="3"/>
  <c r="AC93" i="3"/>
  <c r="AB93" i="3"/>
  <c r="AA93" i="3"/>
  <c r="V93" i="3"/>
  <c r="T93" i="3"/>
  <c r="Y93" i="3"/>
  <c r="U93" i="3"/>
  <c r="AM67" i="3"/>
  <c r="AI67" i="3"/>
  <c r="AF67" i="3"/>
  <c r="AD67" i="3"/>
  <c r="AC67" i="3"/>
  <c r="AQ67" i="3"/>
  <c r="AK67" i="3"/>
  <c r="AP67" i="3"/>
  <c r="AE67" i="3"/>
  <c r="AH67" i="3"/>
  <c r="AL67" i="3"/>
  <c r="AO67" i="3"/>
  <c r="AG67" i="3"/>
  <c r="AJ67" i="3"/>
  <c r="AN67" i="3"/>
  <c r="G93" i="3"/>
  <c r="F93" i="3"/>
  <c r="H93" i="3"/>
  <c r="I93" i="3" s="1"/>
  <c r="M66" i="3"/>
  <c r="L66" i="3" s="1"/>
  <c r="O67" i="3"/>
  <c r="N66" i="3"/>
  <c r="C93" i="3"/>
  <c r="P67" i="3"/>
  <c r="K68" i="3" s="1"/>
  <c r="J68" i="3" s="1"/>
  <c r="B94" i="3"/>
  <c r="A94" i="3"/>
  <c r="R67" i="3" l="1"/>
  <c r="D94" i="3"/>
  <c r="V94" i="3"/>
  <c r="Z94" i="3"/>
  <c r="AD94" i="3"/>
  <c r="T94" i="3"/>
  <c r="W94" i="3"/>
  <c r="AB94" i="3"/>
  <c r="AC94" i="3"/>
  <c r="U94" i="3"/>
  <c r="AA94" i="3"/>
  <c r="X94" i="3"/>
  <c r="Y94" i="3"/>
  <c r="AM68" i="3"/>
  <c r="AN68" i="3"/>
  <c r="AC68" i="3"/>
  <c r="AO68" i="3"/>
  <c r="AG68" i="3"/>
  <c r="AQ68" i="3"/>
  <c r="AK68" i="3"/>
  <c r="AL68" i="3"/>
  <c r="AJ68" i="3"/>
  <c r="AI68" i="3"/>
  <c r="AF68" i="3"/>
  <c r="AH68" i="3"/>
  <c r="AD68" i="3"/>
  <c r="AE68" i="3"/>
  <c r="AP68" i="3"/>
  <c r="N67" i="3"/>
  <c r="M67" i="3"/>
  <c r="L67" i="3" s="1"/>
  <c r="F94" i="3"/>
  <c r="H94" i="3"/>
  <c r="I94" i="3" s="1"/>
  <c r="G94" i="3"/>
  <c r="C94" i="3"/>
  <c r="B95" i="3"/>
  <c r="A95" i="3"/>
  <c r="P68" i="3"/>
  <c r="K69" i="3" s="1"/>
  <c r="J69" i="3" s="1"/>
  <c r="O68" i="3"/>
  <c r="R68" i="3" l="1"/>
  <c r="D95" i="3"/>
  <c r="V95" i="3"/>
  <c r="AD95" i="3"/>
  <c r="W95" i="3"/>
  <c r="AC95" i="3"/>
  <c r="T95" i="3"/>
  <c r="X95" i="3"/>
  <c r="Z95" i="3"/>
  <c r="AA95" i="3"/>
  <c r="AB95" i="3"/>
  <c r="U95" i="3"/>
  <c r="Y95" i="3"/>
  <c r="AM69" i="3"/>
  <c r="AE69" i="3"/>
  <c r="AD69" i="3"/>
  <c r="AO69" i="3"/>
  <c r="AH69" i="3"/>
  <c r="AG69" i="3"/>
  <c r="AQ69" i="3"/>
  <c r="AL69" i="3"/>
  <c r="AP69" i="3"/>
  <c r="AN69" i="3"/>
  <c r="AC69" i="3"/>
  <c r="AK69" i="3"/>
  <c r="AJ69" i="3"/>
  <c r="AI69" i="3"/>
  <c r="AF69" i="3"/>
  <c r="G95" i="3"/>
  <c r="H95" i="3"/>
  <c r="I95" i="3" s="1"/>
  <c r="F95" i="3"/>
  <c r="N68" i="3"/>
  <c r="C95" i="3"/>
  <c r="O69" i="3"/>
  <c r="M68" i="3"/>
  <c r="L68" i="3" s="1"/>
  <c r="B96" i="3"/>
  <c r="A96" i="3"/>
  <c r="R69" i="3" l="1"/>
  <c r="D96" i="3"/>
  <c r="V96" i="3"/>
  <c r="T96" i="3"/>
  <c r="Z96" i="3"/>
  <c r="AB96" i="3"/>
  <c r="AD96" i="3"/>
  <c r="X96" i="3"/>
  <c r="Y96" i="3"/>
  <c r="U96" i="3"/>
  <c r="W96" i="3"/>
  <c r="AC96" i="3"/>
  <c r="AA96" i="3"/>
  <c r="H96" i="3"/>
  <c r="I96" i="3" s="1"/>
  <c r="F96" i="3"/>
  <c r="G96" i="3"/>
  <c r="C96" i="3"/>
  <c r="N69" i="3"/>
  <c r="M69" i="3"/>
  <c r="L69" i="3" s="1"/>
  <c r="B97" i="3"/>
  <c r="A97" i="3"/>
  <c r="P69" i="3"/>
  <c r="K70" i="3" s="1"/>
  <c r="J70" i="3" s="1"/>
  <c r="D97" i="3" l="1"/>
  <c r="V97" i="3"/>
  <c r="W97" i="3"/>
  <c r="T97" i="3"/>
  <c r="AD97" i="3"/>
  <c r="X97" i="3"/>
  <c r="AC97" i="3"/>
  <c r="AA97" i="3"/>
  <c r="AB97" i="3"/>
  <c r="Z97" i="3"/>
  <c r="U97" i="3"/>
  <c r="Y97" i="3"/>
  <c r="AM70" i="3"/>
  <c r="AI70" i="3"/>
  <c r="AF70" i="3"/>
  <c r="AE70" i="3"/>
  <c r="AL70" i="3"/>
  <c r="AN70" i="3"/>
  <c r="AD70" i="3"/>
  <c r="AC70" i="3"/>
  <c r="AO70" i="3"/>
  <c r="AG70" i="3"/>
  <c r="AQ70" i="3"/>
  <c r="AK70" i="3"/>
  <c r="AJ70" i="3"/>
  <c r="AH70" i="3"/>
  <c r="AP70" i="3"/>
  <c r="G97" i="3"/>
  <c r="F97" i="3"/>
  <c r="H97" i="3"/>
  <c r="I97" i="3" s="1"/>
  <c r="C97" i="3"/>
  <c r="O70" i="3"/>
  <c r="P70" i="3"/>
  <c r="K71" i="3" s="1"/>
  <c r="J71" i="3" s="1"/>
  <c r="B98" i="3"/>
  <c r="A98" i="3"/>
  <c r="R70" i="3" l="1"/>
  <c r="D98" i="3"/>
  <c r="V98" i="3"/>
  <c r="AD98" i="3"/>
  <c r="AB98" i="3"/>
  <c r="Z98" i="3"/>
  <c r="W98" i="3"/>
  <c r="U98" i="3"/>
  <c r="T98" i="3"/>
  <c r="AC98" i="3"/>
  <c r="AA98" i="3"/>
  <c r="Y98" i="3"/>
  <c r="X98" i="3"/>
  <c r="AM71" i="3"/>
  <c r="AI71" i="3"/>
  <c r="AF71" i="3"/>
  <c r="AL71" i="3"/>
  <c r="AO71" i="3"/>
  <c r="AG71" i="3"/>
  <c r="AJ71" i="3"/>
  <c r="AP71" i="3"/>
  <c r="AD71" i="3"/>
  <c r="AE71" i="3"/>
  <c r="AC71" i="3"/>
  <c r="AH71" i="3"/>
  <c r="AQ71" i="3"/>
  <c r="AK71" i="3"/>
  <c r="AN71" i="3"/>
  <c r="F98" i="3"/>
  <c r="H98" i="3"/>
  <c r="I98" i="3" s="1"/>
  <c r="G98" i="3"/>
  <c r="C98" i="3"/>
  <c r="N70" i="3"/>
  <c r="O71" i="3"/>
  <c r="B99" i="3"/>
  <c r="A99" i="3"/>
  <c r="M70" i="3"/>
  <c r="L70" i="3" s="1"/>
  <c r="R71" i="3" l="1"/>
  <c r="D99" i="3"/>
  <c r="Z99" i="3"/>
  <c r="V99" i="3"/>
  <c r="AE99" i="3"/>
  <c r="T99" i="3"/>
  <c r="W99" i="3"/>
  <c r="AC99" i="3"/>
  <c r="X99" i="3"/>
  <c r="AB99" i="3"/>
  <c r="AD99" i="3"/>
  <c r="U99" i="3"/>
  <c r="AA99" i="3"/>
  <c r="Y99" i="3"/>
  <c r="G99" i="3"/>
  <c r="H99" i="3"/>
  <c r="I99" i="3" s="1"/>
  <c r="F99" i="3"/>
  <c r="M71" i="3"/>
  <c r="L71" i="3" s="1"/>
  <c r="N71" i="3"/>
  <c r="C99" i="3"/>
  <c r="B100" i="3"/>
  <c r="A100" i="3"/>
  <c r="P71" i="3"/>
  <c r="K72" i="3" s="1"/>
  <c r="J72" i="3" s="1"/>
  <c r="D100" i="3" l="1"/>
  <c r="V100" i="3"/>
  <c r="Z100" i="3"/>
  <c r="T100" i="3"/>
  <c r="AE100" i="3"/>
  <c r="AD100" i="3"/>
  <c r="AB100" i="3"/>
  <c r="Y100" i="3"/>
  <c r="W100" i="3"/>
  <c r="X100" i="3"/>
  <c r="U100" i="3"/>
  <c r="AC100" i="3"/>
  <c r="AA100" i="3"/>
  <c r="AM72" i="3"/>
  <c r="AP72" i="3"/>
  <c r="AN72" i="3"/>
  <c r="AC72" i="3"/>
  <c r="AO72" i="3"/>
  <c r="AG72" i="3"/>
  <c r="AQ72" i="3"/>
  <c r="AK72" i="3"/>
  <c r="AJ72" i="3"/>
  <c r="AI72" i="3"/>
  <c r="AF72" i="3"/>
  <c r="AH72" i="3"/>
  <c r="AL72" i="3"/>
  <c r="AE72" i="3"/>
  <c r="AD72" i="3"/>
  <c r="H100" i="3"/>
  <c r="I100" i="3" s="1"/>
  <c r="F100" i="3"/>
  <c r="G100" i="3"/>
  <c r="C100" i="3"/>
  <c r="P72" i="3"/>
  <c r="K73" i="3" s="1"/>
  <c r="J73" i="3" s="1"/>
  <c r="O72" i="3"/>
  <c r="B101" i="3"/>
  <c r="A101" i="3"/>
  <c r="R72" i="3" l="1"/>
  <c r="D101" i="3"/>
  <c r="V101" i="3"/>
  <c r="Z101" i="3"/>
  <c r="W101" i="3"/>
  <c r="T101" i="3"/>
  <c r="X101" i="3"/>
  <c r="AE101" i="3"/>
  <c r="AD101" i="3"/>
  <c r="AC101" i="3"/>
  <c r="AB101" i="3"/>
  <c r="AA101" i="3"/>
  <c r="U101" i="3"/>
  <c r="Y101" i="3"/>
  <c r="AM73" i="3"/>
  <c r="AP73" i="3"/>
  <c r="AE73" i="3"/>
  <c r="AO73" i="3"/>
  <c r="AG73" i="3"/>
  <c r="AK73" i="3"/>
  <c r="AJ73" i="3"/>
  <c r="AN73" i="3"/>
  <c r="AC73" i="3"/>
  <c r="AQ73" i="3"/>
  <c r="AL73" i="3"/>
  <c r="AD73" i="3"/>
  <c r="AI73" i="3"/>
  <c r="AH73" i="3"/>
  <c r="AF73" i="3"/>
  <c r="G101" i="3"/>
  <c r="F101" i="3"/>
  <c r="H101" i="3"/>
  <c r="I101" i="3" s="1"/>
  <c r="N72" i="3"/>
  <c r="C101" i="3"/>
  <c r="P73" i="3"/>
  <c r="K74" i="3" s="1"/>
  <c r="J74" i="3" s="1"/>
  <c r="AC74" i="3" s="1"/>
  <c r="O73" i="3"/>
  <c r="B102" i="3"/>
  <c r="A102" i="3"/>
  <c r="M72" i="3"/>
  <c r="L72" i="3" s="1"/>
  <c r="R73" i="3" l="1"/>
  <c r="D102" i="3"/>
  <c r="V102" i="3"/>
  <c r="Z102" i="3"/>
  <c r="AD102" i="3"/>
  <c r="AE102" i="3"/>
  <c r="T102" i="3"/>
  <c r="W102" i="3"/>
  <c r="AB102" i="3"/>
  <c r="AC102" i="3"/>
  <c r="U102" i="3"/>
  <c r="X102" i="3"/>
  <c r="Y102" i="3"/>
  <c r="AA102" i="3"/>
  <c r="AM74" i="3"/>
  <c r="AP74" i="3"/>
  <c r="AD74" i="3"/>
  <c r="AH74" i="3"/>
  <c r="AL74" i="3"/>
  <c r="AE74" i="3"/>
  <c r="AN74" i="3"/>
  <c r="AO74" i="3"/>
  <c r="AG74" i="3"/>
  <c r="AQ74" i="3"/>
  <c r="AK74" i="3"/>
  <c r="AJ74" i="3"/>
  <c r="AI74" i="3"/>
  <c r="AF74" i="3"/>
  <c r="F102" i="3"/>
  <c r="H102" i="3"/>
  <c r="I102" i="3" s="1"/>
  <c r="G102" i="3"/>
  <c r="C102" i="3"/>
  <c r="N73" i="3"/>
  <c r="P74" i="3"/>
  <c r="K75" i="3" s="1"/>
  <c r="J75" i="3" s="1"/>
  <c r="O74" i="3"/>
  <c r="B103" i="3"/>
  <c r="A103" i="3"/>
  <c r="M73" i="3"/>
  <c r="L73" i="3" s="1"/>
  <c r="R74" i="3" l="1"/>
  <c r="D103" i="3"/>
  <c r="Z103" i="3"/>
  <c r="AE103" i="3"/>
  <c r="AD103" i="3"/>
  <c r="V103" i="3"/>
  <c r="AC103" i="3"/>
  <c r="X103" i="3"/>
  <c r="AA103" i="3"/>
  <c r="AB103" i="3"/>
  <c r="Y103" i="3"/>
  <c r="T103" i="3"/>
  <c r="W103" i="3"/>
  <c r="U103" i="3"/>
  <c r="AM75" i="3"/>
  <c r="AI75" i="3"/>
  <c r="AH75" i="3"/>
  <c r="AF75" i="3"/>
  <c r="AQ75" i="3"/>
  <c r="AK75" i="3"/>
  <c r="AP75" i="3"/>
  <c r="AE75" i="3"/>
  <c r="AL75" i="3"/>
  <c r="AD75" i="3"/>
  <c r="AO75" i="3"/>
  <c r="AG75" i="3"/>
  <c r="AJ75" i="3"/>
  <c r="AN75" i="3"/>
  <c r="M74" i="3"/>
  <c r="L74" i="3" s="1"/>
  <c r="G103" i="3"/>
  <c r="H103" i="3"/>
  <c r="I103" i="3" s="1"/>
  <c r="F103" i="3"/>
  <c r="C103" i="3"/>
  <c r="N74" i="3"/>
  <c r="O75" i="3"/>
  <c r="B104" i="3"/>
  <c r="A104" i="3"/>
  <c r="R75" i="3" l="1"/>
  <c r="D104" i="3"/>
  <c r="V104" i="3"/>
  <c r="T104" i="3"/>
  <c r="Z104" i="3"/>
  <c r="W104" i="3"/>
  <c r="AB104" i="3"/>
  <c r="X104" i="3"/>
  <c r="Y104" i="3"/>
  <c r="AE104" i="3"/>
  <c r="U104" i="3"/>
  <c r="AC104" i="3"/>
  <c r="AA104" i="3"/>
  <c r="AD104" i="3"/>
  <c r="H104" i="3"/>
  <c r="I104" i="3" s="1"/>
  <c r="F104" i="3"/>
  <c r="G104" i="3"/>
  <c r="C104" i="3"/>
  <c r="M75" i="3"/>
  <c r="L75" i="3" s="1"/>
  <c r="N75" i="3"/>
  <c r="B105" i="3"/>
  <c r="A105" i="3"/>
  <c r="P75" i="3"/>
  <c r="K76" i="3" s="1"/>
  <c r="J76" i="3" s="1"/>
  <c r="D105" i="3" l="1"/>
  <c r="V105" i="3"/>
  <c r="Z105" i="3"/>
  <c r="W105" i="3"/>
  <c r="AE105" i="3"/>
  <c r="T105" i="3"/>
  <c r="X105" i="3"/>
  <c r="AC105" i="3"/>
  <c r="AA105" i="3"/>
  <c r="AD105" i="3"/>
  <c r="AB105" i="3"/>
  <c r="U105" i="3"/>
  <c r="Y105" i="3"/>
  <c r="AM76" i="3"/>
  <c r="AN76" i="3"/>
  <c r="AO76" i="3"/>
  <c r="AH76" i="3"/>
  <c r="AG76" i="3"/>
  <c r="AQ76" i="3"/>
  <c r="AK76" i="3"/>
  <c r="AL76" i="3"/>
  <c r="AJ76" i="3"/>
  <c r="AI76" i="3"/>
  <c r="AF76" i="3"/>
  <c r="AP76" i="3"/>
  <c r="AD76" i="3"/>
  <c r="AE76" i="3"/>
  <c r="G105" i="3"/>
  <c r="F105" i="3"/>
  <c r="H105" i="3"/>
  <c r="I105" i="3" s="1"/>
  <c r="C105" i="3"/>
  <c r="O76" i="3"/>
  <c r="P76" i="3"/>
  <c r="K77" i="3" s="1"/>
  <c r="J77" i="3" s="1"/>
  <c r="B106" i="3"/>
  <c r="A106" i="3"/>
  <c r="R76" i="3" l="1"/>
  <c r="D106" i="3"/>
  <c r="Z106" i="3"/>
  <c r="V106" i="3"/>
  <c r="AE106" i="3"/>
  <c r="AB106" i="3"/>
  <c r="T106" i="3"/>
  <c r="W106" i="3"/>
  <c r="AD106" i="3"/>
  <c r="U106" i="3"/>
  <c r="AC106" i="3"/>
  <c r="AF106" i="3"/>
  <c r="X106" i="3"/>
  <c r="AA106" i="3"/>
  <c r="Y106" i="3"/>
  <c r="AM77" i="3"/>
  <c r="AE77" i="3"/>
  <c r="AD77" i="3"/>
  <c r="AO77" i="3"/>
  <c r="AG77" i="3"/>
  <c r="AQ77" i="3"/>
  <c r="AH77" i="3"/>
  <c r="AN77" i="3"/>
  <c r="AK77" i="3"/>
  <c r="AJ77" i="3"/>
  <c r="AP77" i="3"/>
  <c r="AI77" i="3"/>
  <c r="AF77" i="3"/>
  <c r="AL77" i="3"/>
  <c r="F106" i="3"/>
  <c r="H106" i="3"/>
  <c r="I106" i="3" s="1"/>
  <c r="G106" i="3"/>
  <c r="M76" i="3"/>
  <c r="L76" i="3" s="1"/>
  <c r="C106" i="3"/>
  <c r="N76" i="3"/>
  <c r="O77" i="3"/>
  <c r="B107" i="3"/>
  <c r="A107" i="3"/>
  <c r="R77" i="3" l="1"/>
  <c r="D107" i="3"/>
  <c r="AE107" i="3"/>
  <c r="T107" i="3"/>
  <c r="AD107" i="3"/>
  <c r="V107" i="3"/>
  <c r="Z107" i="3"/>
  <c r="AC107" i="3"/>
  <c r="X107" i="3"/>
  <c r="W107" i="3"/>
  <c r="Y107" i="3"/>
  <c r="U107" i="3"/>
  <c r="AB107" i="3"/>
  <c r="AF107" i="3"/>
  <c r="AA107" i="3"/>
  <c r="G107" i="3"/>
  <c r="H107" i="3"/>
  <c r="I107" i="3" s="1"/>
  <c r="F107" i="3"/>
  <c r="N77" i="3"/>
  <c r="C107" i="3"/>
  <c r="M77" i="3"/>
  <c r="L77" i="3" s="1"/>
  <c r="B108" i="3"/>
  <c r="A108" i="3"/>
  <c r="P77" i="3"/>
  <c r="K78" i="3" s="1"/>
  <c r="J78" i="3" s="1"/>
  <c r="D108" i="3" l="1"/>
  <c r="V108" i="3"/>
  <c r="Z108" i="3"/>
  <c r="T108" i="3"/>
  <c r="AE108" i="3"/>
  <c r="W108" i="3"/>
  <c r="AB108" i="3"/>
  <c r="AF108" i="3"/>
  <c r="Y108" i="3"/>
  <c r="AD108" i="3"/>
  <c r="X108" i="3"/>
  <c r="U108" i="3"/>
  <c r="AA108" i="3"/>
  <c r="AC108" i="3"/>
  <c r="AM78" i="3"/>
  <c r="AH78" i="3"/>
  <c r="AL78" i="3"/>
  <c r="AI78" i="3"/>
  <c r="AF78" i="3"/>
  <c r="AP78" i="3"/>
  <c r="AE78" i="3"/>
  <c r="AN78" i="3"/>
  <c r="AD78" i="3"/>
  <c r="AO78" i="3"/>
  <c r="AG78" i="3"/>
  <c r="AQ78" i="3"/>
  <c r="AK78" i="3"/>
  <c r="AJ78" i="3"/>
  <c r="H108" i="3"/>
  <c r="I108" i="3" s="1"/>
  <c r="F108" i="3"/>
  <c r="G108" i="3"/>
  <c r="C108" i="3"/>
  <c r="P78" i="3"/>
  <c r="K79" i="3" s="1"/>
  <c r="J79" i="3" s="1"/>
  <c r="O78" i="3"/>
  <c r="B109" i="3"/>
  <c r="A109" i="3"/>
  <c r="R78" i="3" l="1"/>
  <c r="D109" i="3"/>
  <c r="Z109" i="3"/>
  <c r="V109" i="3"/>
  <c r="W109" i="3"/>
  <c r="AD109" i="3"/>
  <c r="X109" i="3"/>
  <c r="AC109" i="3"/>
  <c r="T109" i="3"/>
  <c r="AB109" i="3"/>
  <c r="AF109" i="3"/>
  <c r="AA109" i="3"/>
  <c r="Y109" i="3"/>
  <c r="AE109" i="3"/>
  <c r="U109" i="3"/>
  <c r="AM79" i="3"/>
  <c r="AI79" i="3"/>
  <c r="AF79" i="3"/>
  <c r="AL79" i="3"/>
  <c r="AH79" i="3"/>
  <c r="AO79" i="3"/>
  <c r="AG79" i="3"/>
  <c r="AJ79" i="3"/>
  <c r="AD79" i="3"/>
  <c r="AP79" i="3"/>
  <c r="AE79" i="3"/>
  <c r="AQ79" i="3"/>
  <c r="AK79" i="3"/>
  <c r="AN79" i="3"/>
  <c r="G109" i="3"/>
  <c r="F109" i="3"/>
  <c r="H109" i="3"/>
  <c r="I109" i="3" s="1"/>
  <c r="N78" i="3"/>
  <c r="C109" i="3"/>
  <c r="O79" i="3"/>
  <c r="B110" i="3"/>
  <c r="A110" i="3"/>
  <c r="M78" i="3"/>
  <c r="L78" i="3" s="1"/>
  <c r="R79" i="3" l="1"/>
  <c r="D110" i="3"/>
  <c r="V110" i="3"/>
  <c r="Z110" i="3"/>
  <c r="AD110" i="3"/>
  <c r="AE110" i="3"/>
  <c r="W110" i="3"/>
  <c r="X110" i="3"/>
  <c r="AB110" i="3"/>
  <c r="AC110" i="3"/>
  <c r="AA110" i="3"/>
  <c r="T110" i="3"/>
  <c r="Y110" i="3"/>
  <c r="AF110" i="3"/>
  <c r="U110" i="3"/>
  <c r="M79" i="3"/>
  <c r="L79" i="3" s="1"/>
  <c r="F110" i="3"/>
  <c r="H110" i="3"/>
  <c r="I110" i="3" s="1"/>
  <c r="G110" i="3"/>
  <c r="C110" i="3"/>
  <c r="N79" i="3"/>
  <c r="B111" i="3"/>
  <c r="A111" i="3"/>
  <c r="P79" i="3"/>
  <c r="K80" i="3" s="1"/>
  <c r="J80" i="3" s="1"/>
  <c r="D111" i="3" l="1"/>
  <c r="Z111" i="3"/>
  <c r="AE111" i="3"/>
  <c r="T111" i="3"/>
  <c r="V111" i="3"/>
  <c r="AC111" i="3"/>
  <c r="AG111" i="3"/>
  <c r="U111" i="3"/>
  <c r="AB111" i="3"/>
  <c r="AF111" i="3"/>
  <c r="AD111" i="3"/>
  <c r="X111" i="3"/>
  <c r="AA111" i="3"/>
  <c r="W111" i="3"/>
  <c r="Y111" i="3"/>
  <c r="AM80" i="3"/>
  <c r="AN80" i="3"/>
  <c r="AO80" i="3"/>
  <c r="AG80" i="3"/>
  <c r="AQ80" i="3"/>
  <c r="AK80" i="3"/>
  <c r="AJ80" i="3"/>
  <c r="AI80" i="3"/>
  <c r="AF80" i="3"/>
  <c r="AD80" i="3"/>
  <c r="AH80" i="3"/>
  <c r="AP80" i="3"/>
  <c r="AL80" i="3"/>
  <c r="AE80" i="3"/>
  <c r="G111" i="3"/>
  <c r="H111" i="3"/>
  <c r="I111" i="3" s="1"/>
  <c r="F111" i="3"/>
  <c r="C111" i="3"/>
  <c r="B112" i="3"/>
  <c r="A112" i="3"/>
  <c r="P80" i="3"/>
  <c r="K81" i="3" s="1"/>
  <c r="J81" i="3" s="1"/>
  <c r="O80" i="3"/>
  <c r="R80" i="3" l="1"/>
  <c r="D112" i="3"/>
  <c r="V112" i="3"/>
  <c r="Z112" i="3"/>
  <c r="T112" i="3"/>
  <c r="AE112" i="3"/>
  <c r="W112" i="3"/>
  <c r="AD112" i="3"/>
  <c r="AB112" i="3"/>
  <c r="AF112" i="3"/>
  <c r="U112" i="3"/>
  <c r="Y112" i="3"/>
  <c r="AG112" i="3"/>
  <c r="AC112" i="3"/>
  <c r="X112" i="3"/>
  <c r="AA112" i="3"/>
  <c r="AM81" i="3"/>
  <c r="AE81" i="3"/>
  <c r="AH81" i="3"/>
  <c r="AO81" i="3"/>
  <c r="AG81" i="3"/>
  <c r="AK81" i="3"/>
  <c r="AL81" i="3"/>
  <c r="AJ81" i="3"/>
  <c r="AP81" i="3"/>
  <c r="AN81" i="3"/>
  <c r="AQ81" i="3"/>
  <c r="AD81" i="3"/>
  <c r="AI81" i="3"/>
  <c r="AF81" i="3"/>
  <c r="H112" i="3"/>
  <c r="I112" i="3" s="1"/>
  <c r="F112" i="3"/>
  <c r="G112" i="3"/>
  <c r="N80" i="3"/>
  <c r="C112" i="3"/>
  <c r="B113" i="3"/>
  <c r="A113" i="3"/>
  <c r="P81" i="3"/>
  <c r="K82" i="3" s="1"/>
  <c r="J82" i="3" s="1"/>
  <c r="O81" i="3"/>
  <c r="M80" i="3"/>
  <c r="L80" i="3" s="1"/>
  <c r="R81" i="3" l="1"/>
  <c r="D113" i="3"/>
  <c r="V113" i="3"/>
  <c r="W113" i="3"/>
  <c r="AE113" i="3"/>
  <c r="AD113" i="3"/>
  <c r="AC113" i="3"/>
  <c r="X113" i="3"/>
  <c r="Z113" i="3"/>
  <c r="AG113" i="3"/>
  <c r="U113" i="3"/>
  <c r="Y113" i="3"/>
  <c r="AF113" i="3"/>
  <c r="AB113" i="3"/>
  <c r="AA113" i="3"/>
  <c r="T113" i="3"/>
  <c r="AM82" i="3"/>
  <c r="AD82" i="3"/>
  <c r="AH82" i="3"/>
  <c r="AE82" i="3"/>
  <c r="AP82" i="3"/>
  <c r="AN82" i="3"/>
  <c r="AO82" i="3"/>
  <c r="AG82" i="3"/>
  <c r="AQ82" i="3"/>
  <c r="AK82" i="3"/>
  <c r="AJ82" i="3"/>
  <c r="AI82" i="3"/>
  <c r="AF82" i="3"/>
  <c r="AL82" i="3"/>
  <c r="G113" i="3"/>
  <c r="F113" i="3"/>
  <c r="H113" i="3"/>
  <c r="I113" i="3" s="1"/>
  <c r="C113" i="3"/>
  <c r="N81" i="3"/>
  <c r="O82" i="3"/>
  <c r="M81" i="3"/>
  <c r="L81" i="3" s="1"/>
  <c r="B114" i="3"/>
  <c r="A114" i="3"/>
  <c r="R82" i="3" l="1"/>
  <c r="D114" i="3"/>
  <c r="AD114" i="3"/>
  <c r="Z114" i="3"/>
  <c r="X114" i="3"/>
  <c r="AE114" i="3"/>
  <c r="T114" i="3"/>
  <c r="AA114" i="3"/>
  <c r="W114" i="3"/>
  <c r="AC114" i="3"/>
  <c r="V114" i="3"/>
  <c r="AF114" i="3"/>
  <c r="U114" i="3"/>
  <c r="Y114" i="3"/>
  <c r="AB114" i="3"/>
  <c r="AG114" i="3"/>
  <c r="F114" i="3"/>
  <c r="H114" i="3"/>
  <c r="I114" i="3" s="1"/>
  <c r="G114" i="3"/>
  <c r="N82" i="3"/>
  <c r="C114" i="3"/>
  <c r="M82" i="3"/>
  <c r="L82" i="3" s="1"/>
  <c r="P82" i="3"/>
  <c r="K83" i="3" s="1"/>
  <c r="J83" i="3" s="1"/>
  <c r="B115" i="3"/>
  <c r="A115" i="3"/>
  <c r="D115" i="3" l="1"/>
  <c r="Z115" i="3"/>
  <c r="V115" i="3"/>
  <c r="AE115" i="3"/>
  <c r="T115" i="3"/>
  <c r="W115" i="3"/>
  <c r="AB115" i="3"/>
  <c r="AC115" i="3"/>
  <c r="AD115" i="3"/>
  <c r="X115" i="3"/>
  <c r="AG115" i="3"/>
  <c r="U115" i="3"/>
  <c r="AA115" i="3"/>
  <c r="AF115" i="3"/>
  <c r="Y115" i="3"/>
  <c r="AM83" i="3"/>
  <c r="AI83" i="3"/>
  <c r="AF83" i="3"/>
  <c r="AD83" i="3"/>
  <c r="AQ83" i="3"/>
  <c r="AK83" i="3"/>
  <c r="AP83" i="3"/>
  <c r="AE83" i="3"/>
  <c r="AH83" i="3"/>
  <c r="AL83" i="3"/>
  <c r="AO83" i="3"/>
  <c r="AG83" i="3"/>
  <c r="AJ83" i="3"/>
  <c r="AN83" i="3"/>
  <c r="G115" i="3"/>
  <c r="H115" i="3"/>
  <c r="I115" i="3" s="1"/>
  <c r="F115" i="3"/>
  <c r="C115" i="3"/>
  <c r="B116" i="3"/>
  <c r="A116" i="3"/>
  <c r="O83" i="3"/>
  <c r="R83" i="3" l="1"/>
  <c r="D116" i="3"/>
  <c r="Z116" i="3"/>
  <c r="V116" i="3"/>
  <c r="AE116" i="3"/>
  <c r="T116" i="3"/>
  <c r="W116" i="3"/>
  <c r="AD116" i="3"/>
  <c r="AF116" i="3"/>
  <c r="AB116" i="3"/>
  <c r="X116" i="3"/>
  <c r="AC116" i="3"/>
  <c r="AG116" i="3"/>
  <c r="U116" i="3"/>
  <c r="AA116" i="3"/>
  <c r="Y116" i="3"/>
  <c r="H116" i="3"/>
  <c r="I116" i="3" s="1"/>
  <c r="F116" i="3"/>
  <c r="G116" i="3"/>
  <c r="M83" i="3"/>
  <c r="L83" i="3" s="1"/>
  <c r="N83" i="3"/>
  <c r="C116" i="3"/>
  <c r="P83" i="3"/>
  <c r="K84" i="3" s="1"/>
  <c r="J84" i="3" s="1"/>
  <c r="B117" i="3"/>
  <c r="A117" i="3"/>
  <c r="D117" i="3" l="1"/>
  <c r="V117" i="3"/>
  <c r="W117" i="3"/>
  <c r="Z117" i="3"/>
  <c r="AE117" i="3"/>
  <c r="T117" i="3"/>
  <c r="X117" i="3"/>
  <c r="AB117" i="3"/>
  <c r="AC117" i="3"/>
  <c r="AH117" i="3"/>
  <c r="AF117" i="3"/>
  <c r="AG117" i="3"/>
  <c r="U117" i="3"/>
  <c r="Y117" i="3"/>
  <c r="AD117" i="3"/>
  <c r="AA117" i="3"/>
  <c r="AM84" i="3"/>
  <c r="AN84" i="3"/>
  <c r="AO84" i="3"/>
  <c r="AG84" i="3"/>
  <c r="AQ84" i="3"/>
  <c r="AK84" i="3"/>
  <c r="AL84" i="3"/>
  <c r="AJ84" i="3"/>
  <c r="AI84" i="3"/>
  <c r="AF84" i="3"/>
  <c r="AD84" i="3"/>
  <c r="AH84" i="3"/>
  <c r="AE84" i="3"/>
  <c r="AP84" i="3"/>
  <c r="G117" i="3"/>
  <c r="F117" i="3"/>
  <c r="H117" i="3"/>
  <c r="I117" i="3" s="1"/>
  <c r="C117" i="3"/>
  <c r="O84" i="3"/>
  <c r="P84" i="3"/>
  <c r="K85" i="3" s="1"/>
  <c r="J85" i="3" s="1"/>
  <c r="B118" i="3"/>
  <c r="A118" i="3"/>
  <c r="R84" i="3" l="1"/>
  <c r="D118" i="3"/>
  <c r="V118" i="3"/>
  <c r="Z118" i="3"/>
  <c r="AD118" i="3"/>
  <c r="AE118" i="3"/>
  <c r="T118" i="3"/>
  <c r="X118" i="3"/>
  <c r="AB118" i="3"/>
  <c r="AC118" i="3"/>
  <c r="AH118" i="3"/>
  <c r="AA118" i="3"/>
  <c r="W118" i="3"/>
  <c r="Y118" i="3"/>
  <c r="AF118" i="3"/>
  <c r="AG118" i="3"/>
  <c r="U118" i="3"/>
  <c r="AM85" i="3"/>
  <c r="AE85" i="3"/>
  <c r="AD85" i="3"/>
  <c r="AO85" i="3"/>
  <c r="AH85" i="3"/>
  <c r="AG85" i="3"/>
  <c r="AQ85" i="3"/>
  <c r="AL85" i="3"/>
  <c r="AN85" i="3"/>
  <c r="AK85" i="3"/>
  <c r="AJ85" i="3"/>
  <c r="AI85" i="3"/>
  <c r="AF85" i="3"/>
  <c r="AP85" i="3"/>
  <c r="F118" i="3"/>
  <c r="H118" i="3"/>
  <c r="I118" i="3" s="1"/>
  <c r="G118" i="3"/>
  <c r="N84" i="3"/>
  <c r="C118" i="3"/>
  <c r="O85" i="3"/>
  <c r="B119" i="3"/>
  <c r="A119" i="3"/>
  <c r="M84" i="3"/>
  <c r="L84" i="3" s="1"/>
  <c r="R85" i="3" l="1"/>
  <c r="D119" i="3"/>
  <c r="AE119" i="3"/>
  <c r="Z119" i="3"/>
  <c r="V119" i="3"/>
  <c r="AD119" i="3"/>
  <c r="AC119" i="3"/>
  <c r="W119" i="3"/>
  <c r="AB119" i="3"/>
  <c r="AG119" i="3"/>
  <c r="U119" i="3"/>
  <c r="T119" i="3"/>
  <c r="AA119" i="3"/>
  <c r="AH119" i="3"/>
  <c r="Y119" i="3"/>
  <c r="X119" i="3"/>
  <c r="AF119" i="3"/>
  <c r="G119" i="3"/>
  <c r="H119" i="3"/>
  <c r="I119" i="3" s="1"/>
  <c r="F119" i="3"/>
  <c r="M85" i="3"/>
  <c r="L85" i="3" s="1"/>
  <c r="N85" i="3"/>
  <c r="C119" i="3"/>
  <c r="B120" i="3"/>
  <c r="A120" i="3"/>
  <c r="P85" i="3"/>
  <c r="K86" i="3" s="1"/>
  <c r="J86" i="3" s="1"/>
  <c r="AD86" i="3" s="1"/>
  <c r="D120" i="3" l="1"/>
  <c r="Z120" i="3"/>
  <c r="T120" i="3"/>
  <c r="W120" i="3"/>
  <c r="AB120" i="3"/>
  <c r="V120" i="3"/>
  <c r="AD120" i="3"/>
  <c r="AH120" i="3"/>
  <c r="AF120" i="3"/>
  <c r="X120" i="3"/>
  <c r="U120" i="3"/>
  <c r="AC120" i="3"/>
  <c r="AA120" i="3"/>
  <c r="AG120" i="3"/>
  <c r="Y120" i="3"/>
  <c r="AE120" i="3"/>
  <c r="AM86" i="3"/>
  <c r="AH86" i="3"/>
  <c r="AI86" i="3"/>
  <c r="AF86" i="3"/>
  <c r="AE86" i="3"/>
  <c r="AL86" i="3"/>
  <c r="AN86" i="3"/>
  <c r="AO86" i="3"/>
  <c r="AG86" i="3"/>
  <c r="AQ86" i="3"/>
  <c r="AK86" i="3"/>
  <c r="AJ86" i="3"/>
  <c r="AP86" i="3"/>
  <c r="H120" i="3"/>
  <c r="I120" i="3" s="1"/>
  <c r="F120" i="3"/>
  <c r="G120" i="3"/>
  <c r="C120" i="3"/>
  <c r="O86" i="3"/>
  <c r="P86" i="3"/>
  <c r="K87" i="3" s="1"/>
  <c r="J87" i="3" s="1"/>
  <c r="B121" i="3"/>
  <c r="A121" i="3"/>
  <c r="R86" i="3" l="1"/>
  <c r="D121" i="3"/>
  <c r="V121" i="3"/>
  <c r="Z121" i="3"/>
  <c r="W121" i="3"/>
  <c r="AE121" i="3"/>
  <c r="T121" i="3"/>
  <c r="AC121" i="3"/>
  <c r="X121" i="3"/>
  <c r="AH121" i="3"/>
  <c r="AB121" i="3"/>
  <c r="AG121" i="3"/>
  <c r="U121" i="3"/>
  <c r="Y121" i="3"/>
  <c r="AD121" i="3"/>
  <c r="AF121" i="3"/>
  <c r="AA121" i="3"/>
  <c r="AM87" i="3"/>
  <c r="AI87" i="3"/>
  <c r="AF87" i="3"/>
  <c r="AL87" i="3"/>
  <c r="AO87" i="3"/>
  <c r="AH87" i="3"/>
  <c r="AG87" i="3"/>
  <c r="AJ87" i="3"/>
  <c r="AE87" i="3"/>
  <c r="AQ87" i="3"/>
  <c r="AK87" i="3"/>
  <c r="AP87" i="3"/>
  <c r="AN87" i="3"/>
  <c r="G121" i="3"/>
  <c r="F121" i="3"/>
  <c r="H121" i="3"/>
  <c r="I121" i="3" s="1"/>
  <c r="M86" i="3"/>
  <c r="L86" i="3" s="1"/>
  <c r="N86" i="3"/>
  <c r="C121" i="3"/>
  <c r="O87" i="3"/>
  <c r="B122" i="3"/>
  <c r="A122" i="3"/>
  <c r="R87" i="3" l="1"/>
  <c r="T122" i="3"/>
  <c r="AD122" i="3"/>
  <c r="V122" i="3"/>
  <c r="AE122" i="3"/>
  <c r="AB122" i="3"/>
  <c r="X122" i="3"/>
  <c r="W122" i="3"/>
  <c r="AA122" i="3"/>
  <c r="AC122" i="3"/>
  <c r="U122" i="3"/>
  <c r="AH122" i="3"/>
  <c r="AF122" i="3"/>
  <c r="Z122" i="3"/>
  <c r="AG122" i="3"/>
  <c r="Y122" i="3"/>
  <c r="D122" i="3"/>
  <c r="M87" i="3"/>
  <c r="L87" i="3" s="1"/>
  <c r="F122" i="3"/>
  <c r="H122" i="3"/>
  <c r="I122" i="3" s="1"/>
  <c r="G122" i="3"/>
  <c r="N87" i="3"/>
  <c r="C122" i="3"/>
  <c r="B123" i="3"/>
  <c r="A123" i="3"/>
  <c r="P87" i="3"/>
  <c r="K88" i="3" s="1"/>
  <c r="J88" i="3" s="1"/>
  <c r="V123" i="3" l="1"/>
  <c r="AE123" i="3"/>
  <c r="Z123" i="3"/>
  <c r="T123" i="3"/>
  <c r="W123" i="3"/>
  <c r="AD123" i="3"/>
  <c r="AB123" i="3"/>
  <c r="AC123" i="3"/>
  <c r="AH123" i="3"/>
  <c r="AI123" i="3"/>
  <c r="X123" i="3"/>
  <c r="AG123" i="3"/>
  <c r="U123" i="3"/>
  <c r="AF123" i="3"/>
  <c r="Y123" i="3"/>
  <c r="AA123" i="3"/>
  <c r="AM88" i="3"/>
  <c r="AP88" i="3"/>
  <c r="AN88" i="3"/>
  <c r="AO88" i="3"/>
  <c r="AH88" i="3"/>
  <c r="AG88" i="3"/>
  <c r="AQ88" i="3"/>
  <c r="AK88" i="3"/>
  <c r="AJ88" i="3"/>
  <c r="AI88" i="3"/>
  <c r="AF88" i="3"/>
  <c r="AL88" i="3"/>
  <c r="AE88" i="3"/>
  <c r="D123" i="3"/>
  <c r="G123" i="3"/>
  <c r="H123" i="3"/>
  <c r="I123" i="3" s="1"/>
  <c r="F123" i="3"/>
  <c r="C123" i="3"/>
  <c r="O88" i="3"/>
  <c r="P88" i="3"/>
  <c r="K89" i="3" s="1"/>
  <c r="J89" i="3" s="1"/>
  <c r="B124" i="3"/>
  <c r="A124" i="3"/>
  <c r="R88" i="3" l="1"/>
  <c r="Z124" i="3"/>
  <c r="V124" i="3"/>
  <c r="AE124" i="3"/>
  <c r="AD124" i="3"/>
  <c r="AI124" i="3"/>
  <c r="X124" i="3"/>
  <c r="AF124" i="3"/>
  <c r="AB124" i="3"/>
  <c r="AG124" i="3"/>
  <c r="AA124" i="3"/>
  <c r="W124" i="3"/>
  <c r="Y124" i="3"/>
  <c r="AC124" i="3"/>
  <c r="U124" i="3"/>
  <c r="T124" i="3"/>
  <c r="AH124" i="3"/>
  <c r="AM89" i="3"/>
  <c r="AE89" i="3"/>
  <c r="AO89" i="3"/>
  <c r="AG89" i="3"/>
  <c r="AK89" i="3"/>
  <c r="AJ89" i="3"/>
  <c r="AP89" i="3"/>
  <c r="AN89" i="3"/>
  <c r="AQ89" i="3"/>
  <c r="AL89" i="3"/>
  <c r="AI89" i="3"/>
  <c r="AH89" i="3"/>
  <c r="AF89" i="3"/>
  <c r="D124" i="3"/>
  <c r="H124" i="3"/>
  <c r="I124" i="3" s="1"/>
  <c r="F124" i="3"/>
  <c r="G124" i="3"/>
  <c r="N88" i="3"/>
  <c r="C124" i="3"/>
  <c r="O89" i="3"/>
  <c r="P89" i="3"/>
  <c r="K90" i="3" s="1"/>
  <c r="J90" i="3" s="1"/>
  <c r="B125" i="3"/>
  <c r="A125" i="3"/>
  <c r="M88" i="3"/>
  <c r="L88" i="3" s="1"/>
  <c r="R89" i="3" l="1"/>
  <c r="V125" i="3"/>
  <c r="Z125" i="3"/>
  <c r="W125" i="3"/>
  <c r="T125" i="3"/>
  <c r="AB125" i="3"/>
  <c r="X125" i="3"/>
  <c r="AC125" i="3"/>
  <c r="AH125" i="3"/>
  <c r="AF125" i="3"/>
  <c r="AG125" i="3"/>
  <c r="U125" i="3"/>
  <c r="Y125" i="3"/>
  <c r="AE125" i="3"/>
  <c r="AD125" i="3"/>
  <c r="AA125" i="3"/>
  <c r="AI125" i="3"/>
  <c r="AM90" i="3"/>
  <c r="AP90" i="3"/>
  <c r="AH90" i="3"/>
  <c r="AL90" i="3"/>
  <c r="AE90" i="3"/>
  <c r="AN90" i="3"/>
  <c r="AO90" i="3"/>
  <c r="AG90" i="3"/>
  <c r="AQ90" i="3"/>
  <c r="AK90" i="3"/>
  <c r="AJ90" i="3"/>
  <c r="AI90" i="3"/>
  <c r="AF90" i="3"/>
  <c r="D125" i="3"/>
  <c r="M89" i="3"/>
  <c r="L89" i="3" s="1"/>
  <c r="G125" i="3"/>
  <c r="F125" i="3"/>
  <c r="H125" i="3"/>
  <c r="I125" i="3" s="1"/>
  <c r="C125" i="3"/>
  <c r="N89" i="3"/>
  <c r="P90" i="3"/>
  <c r="K91" i="3" s="1"/>
  <c r="J91" i="3" s="1"/>
  <c r="O90" i="3"/>
  <c r="B126" i="3"/>
  <c r="A126" i="3"/>
  <c r="R90" i="3" l="1"/>
  <c r="Z126" i="3"/>
  <c r="V126" i="3"/>
  <c r="AD126" i="3"/>
  <c r="AE126" i="3"/>
  <c r="T126" i="3"/>
  <c r="W126" i="3"/>
  <c r="AB126" i="3"/>
  <c r="X126" i="3"/>
  <c r="AI126" i="3"/>
  <c r="AC126" i="3"/>
  <c r="AA126" i="3"/>
  <c r="AH126" i="3"/>
  <c r="AG126" i="3"/>
  <c r="Y126" i="3"/>
  <c r="AF126" i="3"/>
  <c r="U126" i="3"/>
  <c r="AM91" i="3"/>
  <c r="AI91" i="3"/>
  <c r="AH91" i="3"/>
  <c r="AF91" i="3"/>
  <c r="AQ91" i="3"/>
  <c r="AK91" i="3"/>
  <c r="AE91" i="3"/>
  <c r="AL91" i="3"/>
  <c r="AO91" i="3"/>
  <c r="AG91" i="3"/>
  <c r="AJ91" i="3"/>
  <c r="AP91" i="3"/>
  <c r="AN91" i="3"/>
  <c r="D126" i="3"/>
  <c r="F126" i="3"/>
  <c r="H126" i="3"/>
  <c r="I126" i="3" s="1"/>
  <c r="G126" i="3"/>
  <c r="C126" i="3"/>
  <c r="N90" i="3"/>
  <c r="B127" i="3"/>
  <c r="A127" i="3"/>
  <c r="P91" i="3"/>
  <c r="K92" i="3" s="1"/>
  <c r="J92" i="3" s="1"/>
  <c r="O91" i="3"/>
  <c r="M90" i="3"/>
  <c r="L90" i="3" s="1"/>
  <c r="R91" i="3" l="1"/>
  <c r="AE127" i="3"/>
  <c r="T127" i="3"/>
  <c r="AC127" i="3"/>
  <c r="Z127" i="3"/>
  <c r="W127" i="3"/>
  <c r="AD127" i="3"/>
  <c r="V127" i="3"/>
  <c r="AI127" i="3"/>
  <c r="AB127" i="3"/>
  <c r="AG127" i="3"/>
  <c r="U127" i="3"/>
  <c r="X127" i="3"/>
  <c r="AH127" i="3"/>
  <c r="AF127" i="3"/>
  <c r="AA127" i="3"/>
  <c r="Y127" i="3"/>
  <c r="AM92" i="3"/>
  <c r="AN92" i="3"/>
  <c r="AO92" i="3"/>
  <c r="AG92" i="3"/>
  <c r="AQ92" i="3"/>
  <c r="AK92" i="3"/>
  <c r="AL92" i="3"/>
  <c r="AJ92" i="3"/>
  <c r="AI92" i="3"/>
  <c r="AH92" i="3"/>
  <c r="AF92" i="3"/>
  <c r="AP92" i="3"/>
  <c r="AE92" i="3"/>
  <c r="D127" i="3"/>
  <c r="G127" i="3"/>
  <c r="H127" i="3"/>
  <c r="I127" i="3" s="1"/>
  <c r="F127" i="3"/>
  <c r="N91" i="3"/>
  <c r="M91" i="3"/>
  <c r="L91" i="3" s="1"/>
  <c r="C127" i="3"/>
  <c r="O92" i="3"/>
  <c r="B128" i="3"/>
  <c r="A128" i="3"/>
  <c r="R92" i="3" l="1"/>
  <c r="D128" i="3"/>
  <c r="V128" i="3"/>
  <c r="Z128" i="3"/>
  <c r="T128" i="3"/>
  <c r="AE128" i="3"/>
  <c r="AI128" i="3"/>
  <c r="AB128" i="3"/>
  <c r="AD128" i="3"/>
  <c r="AH128" i="3"/>
  <c r="W128" i="3"/>
  <c r="AF128" i="3"/>
  <c r="U128" i="3"/>
  <c r="Y128" i="3"/>
  <c r="X128" i="3"/>
  <c r="AG128" i="3"/>
  <c r="AC128" i="3"/>
  <c r="AA128" i="3"/>
  <c r="H128" i="3"/>
  <c r="I128" i="3" s="1"/>
  <c r="F128" i="3"/>
  <c r="G128" i="3"/>
  <c r="C128" i="3"/>
  <c r="M92" i="3"/>
  <c r="L92" i="3" s="1"/>
  <c r="N92" i="3"/>
  <c r="P92" i="3"/>
  <c r="K93" i="3" s="1"/>
  <c r="J93" i="3" s="1"/>
  <c r="B129" i="3"/>
  <c r="A129" i="3"/>
  <c r="D129" i="3" l="1"/>
  <c r="V129" i="3"/>
  <c r="W129" i="3"/>
  <c r="Z129" i="3"/>
  <c r="AE129" i="3"/>
  <c r="AD129" i="3"/>
  <c r="AC129" i="3"/>
  <c r="X129" i="3"/>
  <c r="AH129" i="3"/>
  <c r="AG129" i="3"/>
  <c r="U129" i="3"/>
  <c r="Y129" i="3"/>
  <c r="AF129" i="3"/>
  <c r="T129" i="3"/>
  <c r="AA129" i="3"/>
  <c r="AB129" i="3"/>
  <c r="AJ129" i="3"/>
  <c r="AI129" i="3"/>
  <c r="AM93" i="3"/>
  <c r="AP93" i="3"/>
  <c r="AE93" i="3"/>
  <c r="AO93" i="3"/>
  <c r="AG93" i="3"/>
  <c r="AQ93" i="3"/>
  <c r="AN93" i="3"/>
  <c r="AK93" i="3"/>
  <c r="AJ93" i="3"/>
  <c r="AI93" i="3"/>
  <c r="AF93" i="3"/>
  <c r="AH93" i="3"/>
  <c r="AL93" i="3"/>
  <c r="G129" i="3"/>
  <c r="F129" i="3"/>
  <c r="H129" i="3"/>
  <c r="I129" i="3" s="1"/>
  <c r="C129" i="3"/>
  <c r="B130" i="3"/>
  <c r="A130" i="3"/>
  <c r="O93" i="3"/>
  <c r="R93" i="3" l="1"/>
  <c r="D130" i="3"/>
  <c r="AD130" i="3"/>
  <c r="V130" i="3"/>
  <c r="T130" i="3"/>
  <c r="W130" i="3"/>
  <c r="AI130" i="3"/>
  <c r="X130" i="3"/>
  <c r="AB130" i="3"/>
  <c r="AA130" i="3"/>
  <c r="Z130" i="3"/>
  <c r="AC130" i="3"/>
  <c r="AE130" i="3"/>
  <c r="AF130" i="3"/>
  <c r="AH130" i="3"/>
  <c r="U130" i="3"/>
  <c r="Y130" i="3"/>
  <c r="AJ130" i="3"/>
  <c r="AG130" i="3"/>
  <c r="F130" i="3"/>
  <c r="H130" i="3"/>
  <c r="I130" i="3" s="1"/>
  <c r="G130" i="3"/>
  <c r="M93" i="3"/>
  <c r="L93" i="3" s="1"/>
  <c r="C130" i="3"/>
  <c r="N93" i="3"/>
  <c r="P93" i="3"/>
  <c r="K94" i="3" s="1"/>
  <c r="J94" i="3" s="1"/>
  <c r="B131" i="3"/>
  <c r="A131" i="3"/>
  <c r="D131" i="3" l="1"/>
  <c r="V131" i="3"/>
  <c r="Z131" i="3"/>
  <c r="AE131" i="3"/>
  <c r="W131" i="3"/>
  <c r="AD131" i="3"/>
  <c r="AC131" i="3"/>
  <c r="T131" i="3"/>
  <c r="X131" i="3"/>
  <c r="AJ131" i="3"/>
  <c r="AI131" i="3"/>
  <c r="AH131" i="3"/>
  <c r="AG131" i="3"/>
  <c r="U131" i="3"/>
  <c r="AA131" i="3"/>
  <c r="AF131" i="3"/>
  <c r="Y131" i="3"/>
  <c r="AB131" i="3"/>
  <c r="AM94" i="3"/>
  <c r="AH94" i="3"/>
  <c r="AL94" i="3"/>
  <c r="AI94" i="3"/>
  <c r="AF94" i="3"/>
  <c r="AP94" i="3"/>
  <c r="AE94" i="3"/>
  <c r="AN94" i="3"/>
  <c r="AO94" i="3"/>
  <c r="AG94" i="3"/>
  <c r="AQ94" i="3"/>
  <c r="AK94" i="3"/>
  <c r="AJ94" i="3"/>
  <c r="G131" i="3"/>
  <c r="H131" i="3"/>
  <c r="I131" i="3" s="1"/>
  <c r="F131" i="3"/>
  <c r="C131" i="3"/>
  <c r="O94" i="3"/>
  <c r="B132" i="3"/>
  <c r="A132" i="3"/>
  <c r="R94" i="3" l="1"/>
  <c r="D132" i="3"/>
  <c r="Z132" i="3"/>
  <c r="AE132" i="3"/>
  <c r="T132" i="3"/>
  <c r="V132" i="3"/>
  <c r="AI132" i="3"/>
  <c r="AB132" i="3"/>
  <c r="AF132" i="3"/>
  <c r="AJ132" i="3"/>
  <c r="X132" i="3"/>
  <c r="AC132" i="3"/>
  <c r="AG132" i="3"/>
  <c r="AD132" i="3"/>
  <c r="W132" i="3"/>
  <c r="AH132" i="3"/>
  <c r="U132" i="3"/>
  <c r="AA132" i="3"/>
  <c r="Y132" i="3"/>
  <c r="H132" i="3"/>
  <c r="I132" i="3" s="1"/>
  <c r="F132" i="3"/>
  <c r="G132" i="3"/>
  <c r="C132" i="3"/>
  <c r="N94" i="3"/>
  <c r="B133" i="3"/>
  <c r="A133" i="3"/>
  <c r="M94" i="3"/>
  <c r="L94" i="3" s="1"/>
  <c r="P94" i="3"/>
  <c r="K95" i="3" s="1"/>
  <c r="J95" i="3" s="1"/>
  <c r="D133" i="3" l="1"/>
  <c r="V133" i="3"/>
  <c r="Z133" i="3"/>
  <c r="T133" i="3"/>
  <c r="W133" i="3"/>
  <c r="X133" i="3"/>
  <c r="AE133" i="3"/>
  <c r="AD133" i="3"/>
  <c r="AB133" i="3"/>
  <c r="AC133" i="3"/>
  <c r="AH133" i="3"/>
  <c r="AF133" i="3"/>
  <c r="AG133" i="3"/>
  <c r="U133" i="3"/>
  <c r="Y133" i="3"/>
  <c r="AI133" i="3"/>
  <c r="AJ133" i="3"/>
  <c r="AA133" i="3"/>
  <c r="AM95" i="3"/>
  <c r="AP95" i="3"/>
  <c r="AI95" i="3"/>
  <c r="AF95" i="3"/>
  <c r="AL95" i="3"/>
  <c r="AH95" i="3"/>
  <c r="AO95" i="3"/>
  <c r="AG95" i="3"/>
  <c r="AJ95" i="3"/>
  <c r="AE95" i="3"/>
  <c r="AQ95" i="3"/>
  <c r="AK95" i="3"/>
  <c r="AN95" i="3"/>
  <c r="G133" i="3"/>
  <c r="F133" i="3"/>
  <c r="H133" i="3"/>
  <c r="I133" i="3" s="1"/>
  <c r="C133" i="3"/>
  <c r="P95" i="3"/>
  <c r="K96" i="3" s="1"/>
  <c r="J96" i="3" s="1"/>
  <c r="O95" i="3"/>
  <c r="B134" i="3"/>
  <c r="A134" i="3"/>
  <c r="R95" i="3" l="1"/>
  <c r="D134" i="3"/>
  <c r="V134" i="3"/>
  <c r="AD134" i="3"/>
  <c r="AE134" i="3"/>
  <c r="Z134" i="3"/>
  <c r="X134" i="3"/>
  <c r="W134" i="3"/>
  <c r="AI134" i="3"/>
  <c r="AB134" i="3"/>
  <c r="AC134" i="3"/>
  <c r="AH134" i="3"/>
  <c r="AA134" i="3"/>
  <c r="Y134" i="3"/>
  <c r="AF134" i="3"/>
  <c r="AG134" i="3"/>
  <c r="T134" i="3"/>
  <c r="U134" i="3"/>
  <c r="AJ134" i="3"/>
  <c r="AM96" i="3"/>
  <c r="AN96" i="3"/>
  <c r="AO96" i="3"/>
  <c r="AG96" i="3"/>
  <c r="AQ96" i="3"/>
  <c r="AK96" i="3"/>
  <c r="AJ96" i="3"/>
  <c r="AI96" i="3"/>
  <c r="AH96" i="3"/>
  <c r="AF96" i="3"/>
  <c r="AP96" i="3"/>
  <c r="AL96" i="3"/>
  <c r="AE96" i="3"/>
  <c r="F134" i="3"/>
  <c r="H134" i="3"/>
  <c r="I134" i="3" s="1"/>
  <c r="G134" i="3"/>
  <c r="N95" i="3"/>
  <c r="C134" i="3"/>
  <c r="B135" i="3"/>
  <c r="A135" i="3"/>
  <c r="O96" i="3"/>
  <c r="P96" i="3"/>
  <c r="K97" i="3" s="1"/>
  <c r="J97" i="3" s="1"/>
  <c r="M95" i="3"/>
  <c r="L95" i="3" s="1"/>
  <c r="R96" i="3" l="1"/>
  <c r="D135" i="3"/>
  <c r="V135" i="3"/>
  <c r="AE135" i="3"/>
  <c r="T135" i="3"/>
  <c r="AD135" i="3"/>
  <c r="Z135" i="3"/>
  <c r="AB135" i="3"/>
  <c r="AC135" i="3"/>
  <c r="W135" i="3"/>
  <c r="AI135" i="3"/>
  <c r="AG135" i="3"/>
  <c r="U135" i="3"/>
  <c r="AK135" i="3"/>
  <c r="AA135" i="3"/>
  <c r="X135" i="3"/>
  <c r="Y135" i="3"/>
  <c r="AJ135" i="3"/>
  <c r="AH135" i="3"/>
  <c r="AF135" i="3"/>
  <c r="AM97" i="3"/>
  <c r="AE97" i="3"/>
  <c r="AH97" i="3"/>
  <c r="AO97" i="3"/>
  <c r="AG97" i="3"/>
  <c r="AK97" i="3"/>
  <c r="AL97" i="3"/>
  <c r="AJ97" i="3"/>
  <c r="AN97" i="3"/>
  <c r="AQ97" i="3"/>
  <c r="AP97" i="3"/>
  <c r="AI97" i="3"/>
  <c r="AF97" i="3"/>
  <c r="G135" i="3"/>
  <c r="H135" i="3"/>
  <c r="I135" i="3" s="1"/>
  <c r="F135" i="3"/>
  <c r="N96" i="3"/>
  <c r="C135" i="3"/>
  <c r="O97" i="3"/>
  <c r="M96" i="3"/>
  <c r="L96" i="3" s="1"/>
  <c r="B136" i="3"/>
  <c r="A136" i="3"/>
  <c r="R97" i="3" l="1"/>
  <c r="Z136" i="3"/>
  <c r="V136" i="3"/>
  <c r="W136" i="3"/>
  <c r="AB136" i="3"/>
  <c r="AI136" i="3"/>
  <c r="T136" i="3"/>
  <c r="AE136" i="3"/>
  <c r="AD136" i="3"/>
  <c r="AH136" i="3"/>
  <c r="AF136" i="3"/>
  <c r="U136" i="3"/>
  <c r="AC136" i="3"/>
  <c r="AK136" i="3"/>
  <c r="AA136" i="3"/>
  <c r="X136" i="3"/>
  <c r="AG136" i="3"/>
  <c r="Y136" i="3"/>
  <c r="AJ136" i="3"/>
  <c r="D136" i="3"/>
  <c r="H136" i="3"/>
  <c r="I136" i="3" s="1"/>
  <c r="F136" i="3"/>
  <c r="G136" i="3"/>
  <c r="M97" i="3"/>
  <c r="L97" i="3" s="1"/>
  <c r="N97" i="3"/>
  <c r="C136" i="3"/>
  <c r="B137" i="3"/>
  <c r="A137" i="3"/>
  <c r="P97" i="3"/>
  <c r="K98" i="3" s="1"/>
  <c r="J98" i="3" s="1"/>
  <c r="AE98" i="3" s="1"/>
  <c r="V137" i="3" l="1"/>
  <c r="Z137" i="3"/>
  <c r="W137" i="3"/>
  <c r="T137" i="3"/>
  <c r="AE137" i="3"/>
  <c r="AD137" i="3"/>
  <c r="AC137" i="3"/>
  <c r="X137" i="3"/>
  <c r="AH137" i="3"/>
  <c r="AG137" i="3"/>
  <c r="U137" i="3"/>
  <c r="AK137" i="3"/>
  <c r="Y137" i="3"/>
  <c r="AB137" i="3"/>
  <c r="AF137" i="3"/>
  <c r="AI137" i="3"/>
  <c r="AJ137" i="3"/>
  <c r="AA137" i="3"/>
  <c r="AM98" i="3"/>
  <c r="AP98" i="3"/>
  <c r="AN98" i="3"/>
  <c r="AO98" i="3"/>
  <c r="AH98" i="3"/>
  <c r="AG98" i="3"/>
  <c r="AQ98" i="3"/>
  <c r="AK98" i="3"/>
  <c r="AJ98" i="3"/>
  <c r="AI98" i="3"/>
  <c r="AF98" i="3"/>
  <c r="AL98" i="3"/>
  <c r="D137" i="3"/>
  <c r="N137" i="3" s="1"/>
  <c r="G137" i="3"/>
  <c r="F137" i="3"/>
  <c r="H137" i="3"/>
  <c r="I137" i="3" s="1"/>
  <c r="C137" i="3"/>
  <c r="O98" i="3"/>
  <c r="P98" i="3"/>
  <c r="K99" i="3" s="1"/>
  <c r="J99" i="3" s="1"/>
  <c r="B138" i="3"/>
  <c r="A138" i="3"/>
  <c r="J137" i="3" l="1"/>
  <c r="AQ137" i="3" s="1"/>
  <c r="L137" i="3"/>
  <c r="R98" i="3"/>
  <c r="AD138" i="3"/>
  <c r="V138" i="3"/>
  <c r="T138" i="3"/>
  <c r="AE138" i="3"/>
  <c r="W138" i="3"/>
  <c r="AB138" i="3"/>
  <c r="Z138" i="3"/>
  <c r="AI138" i="3"/>
  <c r="AA138" i="3"/>
  <c r="AC138" i="3"/>
  <c r="X138" i="3"/>
  <c r="U138" i="3"/>
  <c r="AH138" i="3"/>
  <c r="AF138" i="3"/>
  <c r="AK138" i="3"/>
  <c r="AJ138" i="3"/>
  <c r="Y138" i="3"/>
  <c r="AG138" i="3"/>
  <c r="AM99" i="3"/>
  <c r="AI99" i="3"/>
  <c r="AF99" i="3"/>
  <c r="AQ99" i="3"/>
  <c r="AK99" i="3"/>
  <c r="AH99" i="3"/>
  <c r="AL99" i="3"/>
  <c r="AO99" i="3"/>
  <c r="AG99" i="3"/>
  <c r="AJ99" i="3"/>
  <c r="AP99" i="3"/>
  <c r="AN99" i="3"/>
  <c r="D138" i="3"/>
  <c r="J138" i="3" s="1"/>
  <c r="F138" i="3"/>
  <c r="H138" i="3"/>
  <c r="I138" i="3" s="1"/>
  <c r="G138" i="3"/>
  <c r="M98" i="3"/>
  <c r="L98" i="3" s="1"/>
  <c r="C138" i="3"/>
  <c r="N98" i="3"/>
  <c r="O99" i="3"/>
  <c r="B139" i="3"/>
  <c r="A139" i="3"/>
  <c r="AM137" i="3" l="1"/>
  <c r="AP137" i="3"/>
  <c r="AN137" i="3"/>
  <c r="AM138" i="3"/>
  <c r="AP138" i="3"/>
  <c r="AO138" i="3"/>
  <c r="AQ138" i="3"/>
  <c r="AL137" i="3"/>
  <c r="N138" i="3"/>
  <c r="L138" i="3"/>
  <c r="AO137" i="3"/>
  <c r="AL138" i="3"/>
  <c r="AN138" i="3"/>
  <c r="R99" i="3"/>
  <c r="V139" i="3"/>
  <c r="Z139" i="3"/>
  <c r="AE139" i="3"/>
  <c r="AD139" i="3"/>
  <c r="T139" i="3"/>
  <c r="AC139" i="3"/>
  <c r="X139" i="3"/>
  <c r="AF139" i="3"/>
  <c r="Y139" i="3"/>
  <c r="AI139" i="3"/>
  <c r="AG139" i="3"/>
  <c r="AH139" i="3"/>
  <c r="AJ139" i="3"/>
  <c r="U139" i="3"/>
  <c r="W139" i="3"/>
  <c r="AB139" i="3"/>
  <c r="AK139" i="3"/>
  <c r="AA139" i="3"/>
  <c r="D139" i="3"/>
  <c r="J139" i="3" s="1"/>
  <c r="AP139" i="3" s="1"/>
  <c r="G139" i="3"/>
  <c r="H139" i="3"/>
  <c r="I139" i="3" s="1"/>
  <c r="F139" i="3"/>
  <c r="C139" i="3"/>
  <c r="N99" i="3"/>
  <c r="M99" i="3"/>
  <c r="L99" i="3" s="1"/>
  <c r="B140" i="3"/>
  <c r="A140" i="3"/>
  <c r="P99" i="3"/>
  <c r="K100" i="3" s="1"/>
  <c r="J100" i="3" s="1"/>
  <c r="R138" i="3" l="1"/>
  <c r="R137" i="3"/>
  <c r="N139" i="3"/>
  <c r="L139" i="3"/>
  <c r="AM139" i="3"/>
  <c r="AL139" i="3"/>
  <c r="AQ139" i="3"/>
  <c r="AO139" i="3"/>
  <c r="AN139" i="3"/>
  <c r="V140" i="3"/>
  <c r="T140" i="3"/>
  <c r="Z140" i="3"/>
  <c r="AE140" i="3"/>
  <c r="AD140" i="3"/>
  <c r="AI140" i="3"/>
  <c r="W140" i="3"/>
  <c r="AB140" i="3"/>
  <c r="U140" i="3"/>
  <c r="AH140" i="3"/>
  <c r="AG140" i="3"/>
  <c r="AK140" i="3"/>
  <c r="AJ140" i="3"/>
  <c r="AA140" i="3"/>
  <c r="AC140" i="3"/>
  <c r="X140" i="3"/>
  <c r="AL140" i="3"/>
  <c r="AF140" i="3"/>
  <c r="Y140" i="3"/>
  <c r="AM100" i="3"/>
  <c r="AN100" i="3"/>
  <c r="AO100" i="3"/>
  <c r="AH100" i="3"/>
  <c r="AG100" i="3"/>
  <c r="AQ100" i="3"/>
  <c r="AK100" i="3"/>
  <c r="AL100" i="3"/>
  <c r="AJ100" i="3"/>
  <c r="AI100" i="3"/>
  <c r="AF100" i="3"/>
  <c r="AP100" i="3"/>
  <c r="D140" i="3"/>
  <c r="J140" i="3" s="1"/>
  <c r="AP140" i="3" s="1"/>
  <c r="H140" i="3"/>
  <c r="I140" i="3" s="1"/>
  <c r="F140" i="3"/>
  <c r="G140" i="3"/>
  <c r="C140" i="3"/>
  <c r="O100" i="3"/>
  <c r="P100" i="3"/>
  <c r="K101" i="3" s="1"/>
  <c r="J101" i="3" s="1"/>
  <c r="B141" i="3"/>
  <c r="A141" i="3"/>
  <c r="R139" i="3" l="1"/>
  <c r="L140" i="3"/>
  <c r="N140" i="3"/>
  <c r="AM140" i="3"/>
  <c r="AQ140" i="3"/>
  <c r="AN140" i="3"/>
  <c r="AO140" i="3"/>
  <c r="R100" i="3"/>
  <c r="V141" i="3"/>
  <c r="W141" i="3"/>
  <c r="Z141" i="3"/>
  <c r="T141" i="3"/>
  <c r="AC141" i="3"/>
  <c r="X141" i="3"/>
  <c r="AH141" i="3"/>
  <c r="AG141" i="3"/>
  <c r="AK141" i="3"/>
  <c r="AJ141" i="3"/>
  <c r="AB141" i="3"/>
  <c r="AF141" i="3"/>
  <c r="AL141" i="3"/>
  <c r="Y141" i="3"/>
  <c r="AE141" i="3"/>
  <c r="AA141" i="3"/>
  <c r="AD141" i="3"/>
  <c r="AI141" i="3"/>
  <c r="U141" i="3"/>
  <c r="AM101" i="3"/>
  <c r="AO101" i="3"/>
  <c r="AH101" i="3"/>
  <c r="AG101" i="3"/>
  <c r="AQ101" i="3"/>
  <c r="AL101" i="3"/>
  <c r="AP101" i="3"/>
  <c r="AN101" i="3"/>
  <c r="AK101" i="3"/>
  <c r="AJ101" i="3"/>
  <c r="AI101" i="3"/>
  <c r="AF101" i="3"/>
  <c r="D141" i="3"/>
  <c r="N141" i="3" s="1"/>
  <c r="G141" i="3"/>
  <c r="F141" i="3"/>
  <c r="H141" i="3"/>
  <c r="I141" i="3" s="1"/>
  <c r="N100" i="3"/>
  <c r="C141" i="3"/>
  <c r="M100" i="3"/>
  <c r="L100" i="3" s="1"/>
  <c r="O101" i="3"/>
  <c r="B142" i="3"/>
  <c r="A142" i="3"/>
  <c r="R140" i="3" l="1"/>
  <c r="J141" i="3"/>
  <c r="AQ141" i="3" s="1"/>
  <c r="L141" i="3"/>
  <c r="R101" i="3"/>
  <c r="V142" i="3"/>
  <c r="Z142" i="3"/>
  <c r="AE142" i="3"/>
  <c r="W142" i="3"/>
  <c r="AD142" i="3"/>
  <c r="AB142" i="3"/>
  <c r="AI142" i="3"/>
  <c r="AC142" i="3"/>
  <c r="X142" i="3"/>
  <c r="AH142" i="3"/>
  <c r="AA142" i="3"/>
  <c r="U142" i="3"/>
  <c r="AF142" i="3"/>
  <c r="AG142" i="3"/>
  <c r="AK142" i="3"/>
  <c r="AJ142" i="3"/>
  <c r="Y142" i="3"/>
  <c r="T142" i="3"/>
  <c r="AL142" i="3"/>
  <c r="D142" i="3"/>
  <c r="N142" i="3" s="1"/>
  <c r="F142" i="3"/>
  <c r="H142" i="3"/>
  <c r="I142" i="3" s="1"/>
  <c r="G142" i="3"/>
  <c r="M101" i="3"/>
  <c r="L101" i="3" s="1"/>
  <c r="N101" i="3"/>
  <c r="C142" i="3"/>
  <c r="B143" i="3"/>
  <c r="A143" i="3"/>
  <c r="P101" i="3"/>
  <c r="K102" i="3" s="1"/>
  <c r="J102" i="3" s="1"/>
  <c r="AN141" i="3" l="1"/>
  <c r="AO141" i="3"/>
  <c r="AM141" i="3"/>
  <c r="AP141" i="3"/>
  <c r="L142" i="3"/>
  <c r="J142" i="3"/>
  <c r="AM142" i="3" s="1"/>
  <c r="Z143" i="3"/>
  <c r="AE143" i="3"/>
  <c r="V143" i="3"/>
  <c r="T143" i="3"/>
  <c r="AD143" i="3"/>
  <c r="AC143" i="3"/>
  <c r="X143" i="3"/>
  <c r="AI143" i="3"/>
  <c r="AF143" i="3"/>
  <c r="AL143" i="3"/>
  <c r="Y143" i="3"/>
  <c r="W143" i="3"/>
  <c r="AG143" i="3"/>
  <c r="AB143" i="3"/>
  <c r="U143" i="3"/>
  <c r="AH143" i="3"/>
  <c r="AK143" i="3"/>
  <c r="AJ143" i="3"/>
  <c r="AA143" i="3"/>
  <c r="AM102" i="3"/>
  <c r="AH102" i="3"/>
  <c r="AI102" i="3"/>
  <c r="AF102" i="3"/>
  <c r="AL102" i="3"/>
  <c r="AN102" i="3"/>
  <c r="AO102" i="3"/>
  <c r="AG102" i="3"/>
  <c r="AQ102" i="3"/>
  <c r="AK102" i="3"/>
  <c r="AJ102" i="3"/>
  <c r="AP102" i="3"/>
  <c r="D143" i="3"/>
  <c r="J143" i="3" s="1"/>
  <c r="AN143" i="3" s="1"/>
  <c r="G143" i="3"/>
  <c r="H143" i="3"/>
  <c r="I143" i="3" s="1"/>
  <c r="F143" i="3"/>
  <c r="C143" i="3"/>
  <c r="O102" i="3"/>
  <c r="B144" i="3"/>
  <c r="A144" i="3"/>
  <c r="R141" i="3" l="1"/>
  <c r="AP142" i="3"/>
  <c r="AO142" i="3"/>
  <c r="AQ142" i="3"/>
  <c r="AN142" i="3"/>
  <c r="L143" i="3"/>
  <c r="N143" i="3"/>
  <c r="AQ143" i="3"/>
  <c r="AM143" i="3"/>
  <c r="AO143" i="3"/>
  <c r="AP143" i="3"/>
  <c r="R102" i="3"/>
  <c r="V144" i="3"/>
  <c r="Z144" i="3"/>
  <c r="T144" i="3"/>
  <c r="W144" i="3"/>
  <c r="AI144" i="3"/>
  <c r="AE144" i="3"/>
  <c r="AB144" i="3"/>
  <c r="AH144" i="3"/>
  <c r="U144" i="3"/>
  <c r="AD144" i="3"/>
  <c r="AF144" i="3"/>
  <c r="AK144" i="3"/>
  <c r="AG144" i="3"/>
  <c r="Y144" i="3"/>
  <c r="AC144" i="3"/>
  <c r="X144" i="3"/>
  <c r="AL144" i="3"/>
  <c r="AJ144" i="3"/>
  <c r="AA144" i="3"/>
  <c r="D144" i="3"/>
  <c r="J144" i="3" s="1"/>
  <c r="AN144" i="3" s="1"/>
  <c r="H144" i="3"/>
  <c r="I144" i="3" s="1"/>
  <c r="F144" i="3"/>
  <c r="G144" i="3"/>
  <c r="M102" i="3"/>
  <c r="L102" i="3" s="1"/>
  <c r="N102" i="3"/>
  <c r="C144" i="3"/>
  <c r="P102" i="3"/>
  <c r="K103" i="3" s="1"/>
  <c r="J103" i="3" s="1"/>
  <c r="B145" i="3"/>
  <c r="A145" i="3"/>
  <c r="R142" i="3" l="1"/>
  <c r="L144" i="3"/>
  <c r="N144" i="3"/>
  <c r="R143" i="3"/>
  <c r="AQ144" i="3"/>
  <c r="AM144" i="3"/>
  <c r="AO144" i="3"/>
  <c r="AP144" i="3"/>
  <c r="V145" i="3"/>
  <c r="W145" i="3"/>
  <c r="AE145" i="3"/>
  <c r="AD145" i="3"/>
  <c r="Z145" i="3"/>
  <c r="T145" i="3"/>
  <c r="AC145" i="3"/>
  <c r="X145" i="3"/>
  <c r="AH145" i="3"/>
  <c r="AB145" i="3"/>
  <c r="AG145" i="3"/>
  <c r="AK145" i="3"/>
  <c r="AJ145" i="3"/>
  <c r="AF145" i="3"/>
  <c r="AA145" i="3"/>
  <c r="U145" i="3"/>
  <c r="AL145" i="3"/>
  <c r="AI145" i="3"/>
  <c r="Y145" i="3"/>
  <c r="AM103" i="3"/>
  <c r="AI103" i="3"/>
  <c r="AF103" i="3"/>
  <c r="AL103" i="3"/>
  <c r="AO103" i="3"/>
  <c r="AG103" i="3"/>
  <c r="AJ103" i="3"/>
  <c r="AP103" i="3"/>
  <c r="AH103" i="3"/>
  <c r="AQ103" i="3"/>
  <c r="AK103" i="3"/>
  <c r="AN103" i="3"/>
  <c r="D145" i="3"/>
  <c r="L145" i="3" s="1"/>
  <c r="G145" i="3"/>
  <c r="F145" i="3"/>
  <c r="H145" i="3"/>
  <c r="I145" i="3" s="1"/>
  <c r="C145" i="3"/>
  <c r="B146" i="3"/>
  <c r="A146" i="3"/>
  <c r="O103" i="3"/>
  <c r="P103" i="3"/>
  <c r="K104" i="3" s="1"/>
  <c r="J104" i="3" s="1"/>
  <c r="R144" i="3" l="1"/>
  <c r="J145" i="3"/>
  <c r="AO145" i="3" s="1"/>
  <c r="N145" i="3"/>
  <c r="R103" i="3"/>
  <c r="AM146" i="3"/>
  <c r="V146" i="3"/>
  <c r="Z146" i="3"/>
  <c r="AD146" i="3"/>
  <c r="T146" i="3"/>
  <c r="AB146" i="3"/>
  <c r="AI146" i="3"/>
  <c r="AA146" i="3"/>
  <c r="AE146" i="3"/>
  <c r="AC146" i="3"/>
  <c r="X146" i="3"/>
  <c r="AH146" i="3"/>
  <c r="U146" i="3"/>
  <c r="W146" i="3"/>
  <c r="AK146" i="3"/>
  <c r="AL146" i="3"/>
  <c r="AJ146" i="3"/>
  <c r="Y146" i="3"/>
  <c r="AF146" i="3"/>
  <c r="AG146" i="3"/>
  <c r="AM104" i="3"/>
  <c r="AP104" i="3"/>
  <c r="AN104" i="3"/>
  <c r="AO104" i="3"/>
  <c r="AG104" i="3"/>
  <c r="AQ104" i="3"/>
  <c r="AK104" i="3"/>
  <c r="AJ104" i="3"/>
  <c r="AI104" i="3"/>
  <c r="AF104" i="3"/>
  <c r="AH104" i="3"/>
  <c r="AL104" i="3"/>
  <c r="D146" i="3"/>
  <c r="J146" i="3" s="1"/>
  <c r="AO146" i="3" s="1"/>
  <c r="F146" i="3"/>
  <c r="H146" i="3"/>
  <c r="I146" i="3" s="1"/>
  <c r="G146" i="3"/>
  <c r="N103" i="3"/>
  <c r="C146" i="3"/>
  <c r="M103" i="3"/>
  <c r="L103" i="3" s="1"/>
  <c r="B147" i="3"/>
  <c r="R147" i="3" s="1"/>
  <c r="A147" i="3"/>
  <c r="O104" i="3"/>
  <c r="AP145" i="3" l="1"/>
  <c r="AM145" i="3"/>
  <c r="AN145" i="3"/>
  <c r="AQ145" i="3"/>
  <c r="N146" i="3"/>
  <c r="L146" i="3"/>
  <c r="AQ146" i="3"/>
  <c r="AN146" i="3"/>
  <c r="AP146" i="3"/>
  <c r="R104" i="3"/>
  <c r="AM147" i="3"/>
  <c r="Z147" i="3"/>
  <c r="AE147" i="3"/>
  <c r="W147" i="3"/>
  <c r="AC147" i="3"/>
  <c r="X147" i="3"/>
  <c r="AD147" i="3"/>
  <c r="AF147" i="3"/>
  <c r="Y147" i="3"/>
  <c r="T147" i="3"/>
  <c r="AI147" i="3"/>
  <c r="AH147" i="3"/>
  <c r="AG147" i="3"/>
  <c r="AB147" i="3"/>
  <c r="AK147" i="3"/>
  <c r="AJ147" i="3"/>
  <c r="AA147" i="3"/>
  <c r="V147" i="3"/>
  <c r="U147" i="3"/>
  <c r="AL147" i="3"/>
  <c r="D147" i="3"/>
  <c r="G147" i="3"/>
  <c r="H147" i="3"/>
  <c r="I147" i="3" s="1"/>
  <c r="F147" i="3"/>
  <c r="M104" i="3"/>
  <c r="L104" i="3" s="1"/>
  <c r="N104" i="3"/>
  <c r="N147" i="3"/>
  <c r="J147" i="3"/>
  <c r="AP147" i="3" s="1"/>
  <c r="C147" i="3"/>
  <c r="L147" i="3"/>
  <c r="P104" i="3"/>
  <c r="K105" i="3" s="1"/>
  <c r="J105" i="3" s="1"/>
  <c r="AF105" i="3" s="1"/>
  <c r="B148" i="3"/>
  <c r="R148" i="3" s="1"/>
  <c r="A148" i="3"/>
  <c r="R145" i="3" l="1"/>
  <c r="R146" i="3"/>
  <c r="AO147" i="3"/>
  <c r="AN147" i="3"/>
  <c r="AQ147" i="3"/>
  <c r="AM148" i="3"/>
  <c r="V148" i="3"/>
  <c r="T148" i="3"/>
  <c r="AE148" i="3"/>
  <c r="AI148" i="3"/>
  <c r="W148" i="3"/>
  <c r="AD148" i="3"/>
  <c r="AB148" i="3"/>
  <c r="AH148" i="3"/>
  <c r="U148" i="3"/>
  <c r="Z148" i="3"/>
  <c r="AC148" i="3"/>
  <c r="X148" i="3"/>
  <c r="AG148" i="3"/>
  <c r="AL148" i="3"/>
  <c r="Y148" i="3"/>
  <c r="AK148" i="3"/>
  <c r="AJ148" i="3"/>
  <c r="AA148" i="3"/>
  <c r="AF148" i="3"/>
  <c r="AM105" i="3"/>
  <c r="AO105" i="3"/>
  <c r="AG105" i="3"/>
  <c r="AK105" i="3"/>
  <c r="AJ105" i="3"/>
  <c r="AN105" i="3"/>
  <c r="AQ105" i="3"/>
  <c r="AL105" i="3"/>
  <c r="AP105" i="3"/>
  <c r="AI105" i="3"/>
  <c r="AH105" i="3"/>
  <c r="D148" i="3"/>
  <c r="H148" i="3"/>
  <c r="I148" i="3" s="1"/>
  <c r="F148" i="3"/>
  <c r="G148" i="3"/>
  <c r="L148" i="3"/>
  <c r="C148" i="3"/>
  <c r="J148" i="3"/>
  <c r="AQ148" i="3" s="1"/>
  <c r="N148" i="3"/>
  <c r="B149" i="3"/>
  <c r="R149" i="3" s="1"/>
  <c r="A149" i="3"/>
  <c r="O105" i="3"/>
  <c r="AO148" i="3" l="1"/>
  <c r="AN148" i="3"/>
  <c r="AP148" i="3"/>
  <c r="R105" i="3"/>
  <c r="AM149" i="3"/>
  <c r="V149" i="3"/>
  <c r="Z149" i="3"/>
  <c r="W149" i="3"/>
  <c r="T149" i="3"/>
  <c r="AE149" i="3"/>
  <c r="AC149" i="3"/>
  <c r="X149" i="3"/>
  <c r="AG149" i="3"/>
  <c r="AK149" i="3"/>
  <c r="AJ149" i="3"/>
  <c r="AB149" i="3"/>
  <c r="AF149" i="3"/>
  <c r="AI149" i="3"/>
  <c r="AD149" i="3"/>
  <c r="AL149" i="3"/>
  <c r="AH149" i="3"/>
  <c r="Y149" i="3"/>
  <c r="U149" i="3"/>
  <c r="AA149" i="3"/>
  <c r="D149" i="3"/>
  <c r="G149" i="3"/>
  <c r="F149" i="3"/>
  <c r="H149" i="3"/>
  <c r="I149" i="3" s="1"/>
  <c r="M105" i="3"/>
  <c r="L105" i="3" s="1"/>
  <c r="N105" i="3"/>
  <c r="C149" i="3"/>
  <c r="J149" i="3"/>
  <c r="AN149" i="3" s="1"/>
  <c r="N149" i="3"/>
  <c r="L149" i="3"/>
  <c r="P105" i="3"/>
  <c r="K106" i="3" s="1"/>
  <c r="J106" i="3" s="1"/>
  <c r="B150" i="3"/>
  <c r="R150" i="3" s="1"/>
  <c r="A150" i="3"/>
  <c r="AQ149" i="3" l="1"/>
  <c r="AP149" i="3"/>
  <c r="AO149" i="3"/>
  <c r="AM150" i="3"/>
  <c r="V150" i="3"/>
  <c r="AE150" i="3"/>
  <c r="Z150" i="3"/>
  <c r="AD150" i="3"/>
  <c r="T150" i="3"/>
  <c r="AB150" i="3"/>
  <c r="AI150" i="3"/>
  <c r="W150" i="3"/>
  <c r="AC150" i="3"/>
  <c r="X150" i="3"/>
  <c r="AL150" i="3"/>
  <c r="AA150" i="3"/>
  <c r="U150" i="3"/>
  <c r="AF150" i="3"/>
  <c r="AG150" i="3"/>
  <c r="AJ150" i="3"/>
  <c r="AH150" i="3"/>
  <c r="AK150" i="3"/>
  <c r="Y150" i="3"/>
  <c r="AM106" i="3"/>
  <c r="AP106" i="3"/>
  <c r="AL106" i="3"/>
  <c r="AN106" i="3"/>
  <c r="AO106" i="3"/>
  <c r="AG106" i="3"/>
  <c r="AQ106" i="3"/>
  <c r="AK106" i="3"/>
  <c r="AJ106" i="3"/>
  <c r="AI106" i="3"/>
  <c r="AH106" i="3"/>
  <c r="D150" i="3"/>
  <c r="F150" i="3"/>
  <c r="H150" i="3"/>
  <c r="I150" i="3" s="1"/>
  <c r="G150" i="3"/>
  <c r="L150" i="3"/>
  <c r="J150" i="3"/>
  <c r="AN150" i="3" s="1"/>
  <c r="N150" i="3"/>
  <c r="C150" i="3"/>
  <c r="B151" i="3"/>
  <c r="R151" i="3" s="1"/>
  <c r="A151" i="3"/>
  <c r="P106" i="3"/>
  <c r="K107" i="3" s="1"/>
  <c r="J107" i="3" s="1"/>
  <c r="O106" i="3"/>
  <c r="AQ150" i="3" l="1"/>
  <c r="AO150" i="3"/>
  <c r="AP150" i="3"/>
  <c r="R106" i="3"/>
  <c r="AM151" i="3"/>
  <c r="V151" i="3"/>
  <c r="AE151" i="3"/>
  <c r="T151" i="3"/>
  <c r="Z151" i="3"/>
  <c r="W151" i="3"/>
  <c r="AC151" i="3"/>
  <c r="X151" i="3"/>
  <c r="AI151" i="3"/>
  <c r="AH151" i="3"/>
  <c r="AF151" i="3"/>
  <c r="AL151" i="3"/>
  <c r="Y151" i="3"/>
  <c r="AD151" i="3"/>
  <c r="AG151" i="3"/>
  <c r="U151" i="3"/>
  <c r="AK151" i="3"/>
  <c r="AJ151" i="3"/>
  <c r="AA151" i="3"/>
  <c r="AB151" i="3"/>
  <c r="AM107" i="3"/>
  <c r="AP107" i="3"/>
  <c r="AI107" i="3"/>
  <c r="AH107" i="3"/>
  <c r="AQ107" i="3"/>
  <c r="AK107" i="3"/>
  <c r="AL107" i="3"/>
  <c r="AO107" i="3"/>
  <c r="AG107" i="3"/>
  <c r="AJ107" i="3"/>
  <c r="AN107" i="3"/>
  <c r="D151" i="3"/>
  <c r="G151" i="3"/>
  <c r="H151" i="3"/>
  <c r="I151" i="3" s="1"/>
  <c r="F151" i="3"/>
  <c r="N106" i="3"/>
  <c r="J151" i="3"/>
  <c r="AO151" i="3" s="1"/>
  <c r="C151" i="3"/>
  <c r="L151" i="3"/>
  <c r="N151" i="3"/>
  <c r="P107" i="3"/>
  <c r="K108" i="3" s="1"/>
  <c r="J108" i="3" s="1"/>
  <c r="O107" i="3"/>
  <c r="M106" i="3"/>
  <c r="L106" i="3" s="1"/>
  <c r="B152" i="3"/>
  <c r="R152" i="3" s="1"/>
  <c r="A152" i="3"/>
  <c r="AQ151" i="3" l="1"/>
  <c r="AN151" i="3"/>
  <c r="AP151" i="3"/>
  <c r="R107" i="3"/>
  <c r="AM152" i="3"/>
  <c r="Z152" i="3"/>
  <c r="V152" i="3"/>
  <c r="T152" i="3"/>
  <c r="AN152" i="3"/>
  <c r="W152" i="3"/>
  <c r="AI152" i="3"/>
  <c r="AB152" i="3"/>
  <c r="AD152" i="3"/>
  <c r="U152" i="3"/>
  <c r="AL152" i="3"/>
  <c r="Y152" i="3"/>
  <c r="AC152" i="3"/>
  <c r="X152" i="3"/>
  <c r="AH152" i="3"/>
  <c r="AF152" i="3"/>
  <c r="AK152" i="3"/>
  <c r="AJ152" i="3"/>
  <c r="AA152" i="3"/>
  <c r="AE152" i="3"/>
  <c r="AG152" i="3"/>
  <c r="AM108" i="3"/>
  <c r="AN108" i="3"/>
  <c r="AO108" i="3"/>
  <c r="AG108" i="3"/>
  <c r="AQ108" i="3"/>
  <c r="AK108" i="3"/>
  <c r="AL108" i="3"/>
  <c r="AJ108" i="3"/>
  <c r="AI108" i="3"/>
  <c r="AP108" i="3"/>
  <c r="AH108" i="3"/>
  <c r="D152" i="3"/>
  <c r="H152" i="3"/>
  <c r="I152" i="3" s="1"/>
  <c r="F152" i="3"/>
  <c r="G152" i="3"/>
  <c r="M107" i="3"/>
  <c r="L107" i="3" s="1"/>
  <c r="N107" i="3"/>
  <c r="C152" i="3"/>
  <c r="J152" i="3"/>
  <c r="AQ152" i="3" s="1"/>
  <c r="L152" i="3"/>
  <c r="N152" i="3"/>
  <c r="O108" i="3"/>
  <c r="B153" i="3"/>
  <c r="R153" i="3" s="1"/>
  <c r="A153" i="3"/>
  <c r="AO152" i="3" l="1"/>
  <c r="AP152" i="3"/>
  <c r="R108" i="3"/>
  <c r="AM153" i="3"/>
  <c r="V153" i="3"/>
  <c r="Z153" i="3"/>
  <c r="W153" i="3"/>
  <c r="AE153" i="3"/>
  <c r="AN153" i="3"/>
  <c r="AC153" i="3"/>
  <c r="X153" i="3"/>
  <c r="AH153" i="3"/>
  <c r="AD153" i="3"/>
  <c r="AB153" i="3"/>
  <c r="AG153" i="3"/>
  <c r="AK153" i="3"/>
  <c r="AJ153" i="3"/>
  <c r="AF153" i="3"/>
  <c r="T153" i="3"/>
  <c r="AL153" i="3"/>
  <c r="AI153" i="3"/>
  <c r="U153" i="3"/>
  <c r="Y153" i="3"/>
  <c r="AO153" i="3"/>
  <c r="AA153" i="3"/>
  <c r="AQ153" i="3"/>
  <c r="D153" i="3"/>
  <c r="G153" i="3"/>
  <c r="F153" i="3"/>
  <c r="H153" i="3"/>
  <c r="I153" i="3" s="1"/>
  <c r="M108" i="3"/>
  <c r="L108" i="3" s="1"/>
  <c r="N108" i="3"/>
  <c r="J153" i="3"/>
  <c r="AP153" i="3" s="1"/>
  <c r="C153" i="3"/>
  <c r="N153" i="3"/>
  <c r="L153" i="3"/>
  <c r="P108" i="3"/>
  <c r="K109" i="3" s="1"/>
  <c r="J109" i="3" s="1"/>
  <c r="B154" i="3"/>
  <c r="R154" i="3" s="1"/>
  <c r="A154" i="3"/>
  <c r="AM154" i="3" l="1"/>
  <c r="V154" i="3"/>
  <c r="AN154" i="3"/>
  <c r="AD154" i="3"/>
  <c r="T154" i="3"/>
  <c r="Z154" i="3"/>
  <c r="AB154" i="3"/>
  <c r="AE154" i="3"/>
  <c r="AI154" i="3"/>
  <c r="AL154" i="3"/>
  <c r="AA154" i="3"/>
  <c r="AC154" i="3"/>
  <c r="X154" i="3"/>
  <c r="AH154" i="3"/>
  <c r="U154" i="3"/>
  <c r="W154" i="3"/>
  <c r="AF154" i="3"/>
  <c r="AK154" i="3"/>
  <c r="AJ154" i="3"/>
  <c r="Y154" i="3"/>
  <c r="AG154" i="3"/>
  <c r="AM109" i="3"/>
  <c r="AI109" i="3"/>
  <c r="AO109" i="3"/>
  <c r="AH109" i="3"/>
  <c r="AL109" i="3"/>
  <c r="AN109" i="3"/>
  <c r="AG109" i="3"/>
  <c r="AK109" i="3"/>
  <c r="AJ109" i="3"/>
  <c r="AQ109" i="3"/>
  <c r="AP109" i="3"/>
  <c r="D154" i="3"/>
  <c r="F154" i="3"/>
  <c r="H154" i="3"/>
  <c r="I154" i="3" s="1"/>
  <c r="G154" i="3"/>
  <c r="J154" i="3"/>
  <c r="AQ154" i="3" s="1"/>
  <c r="L154" i="3"/>
  <c r="N154" i="3"/>
  <c r="C154" i="3"/>
  <c r="B155" i="3"/>
  <c r="R155" i="3" s="1"/>
  <c r="A155" i="3"/>
  <c r="P109" i="3"/>
  <c r="K110" i="3" s="1"/>
  <c r="J110" i="3" s="1"/>
  <c r="AG110" i="3" s="1"/>
  <c r="O109" i="3"/>
  <c r="AP154" i="3" l="1"/>
  <c r="AO154" i="3"/>
  <c r="R109" i="3"/>
  <c r="AM155" i="3"/>
  <c r="Z155" i="3"/>
  <c r="AE155" i="3"/>
  <c r="AD155" i="3"/>
  <c r="AN155" i="3"/>
  <c r="V155" i="3"/>
  <c r="AC155" i="3"/>
  <c r="X155" i="3"/>
  <c r="T155" i="3"/>
  <c r="W155" i="3"/>
  <c r="AF155" i="3"/>
  <c r="Y155" i="3"/>
  <c r="AI155" i="3"/>
  <c r="AG155" i="3"/>
  <c r="AL155" i="3"/>
  <c r="AK155" i="3"/>
  <c r="U155" i="3"/>
  <c r="AB155" i="3"/>
  <c r="AH155" i="3"/>
  <c r="AJ155" i="3"/>
  <c r="AA155" i="3"/>
  <c r="AM110" i="3"/>
  <c r="AP110" i="3"/>
  <c r="AQ110" i="3"/>
  <c r="AI110" i="3"/>
  <c r="AN110" i="3"/>
  <c r="AO110" i="3"/>
  <c r="AH110" i="3"/>
  <c r="AL110" i="3"/>
  <c r="AJ110" i="3"/>
  <c r="AK110" i="3"/>
  <c r="D155" i="3"/>
  <c r="G155" i="3"/>
  <c r="H155" i="3"/>
  <c r="I155" i="3" s="1"/>
  <c r="F155" i="3"/>
  <c r="N109" i="3"/>
  <c r="C155" i="3"/>
  <c r="L155" i="3"/>
  <c r="J155" i="3"/>
  <c r="AO155" i="3" s="1"/>
  <c r="N155" i="3"/>
  <c r="O110" i="3"/>
  <c r="M109" i="3"/>
  <c r="L109" i="3" s="1"/>
  <c r="B156" i="3"/>
  <c r="R156" i="3" s="1"/>
  <c r="A156" i="3"/>
  <c r="AP155" i="3" l="1"/>
  <c r="AQ155" i="3"/>
  <c r="R110" i="3"/>
  <c r="AM156" i="3"/>
  <c r="Z156" i="3"/>
  <c r="V156" i="3"/>
  <c r="AN156" i="3"/>
  <c r="T156" i="3"/>
  <c r="AE156" i="3"/>
  <c r="AD156" i="3"/>
  <c r="AI156" i="3"/>
  <c r="AB156" i="3"/>
  <c r="U156" i="3"/>
  <c r="W156" i="3"/>
  <c r="AH156" i="3"/>
  <c r="AG156" i="3"/>
  <c r="AK156" i="3"/>
  <c r="AJ156" i="3"/>
  <c r="AA156" i="3"/>
  <c r="AL156" i="3"/>
  <c r="AC156" i="3"/>
  <c r="X156" i="3"/>
  <c r="AF156" i="3"/>
  <c r="Y156" i="3"/>
  <c r="D156" i="3"/>
  <c r="H156" i="3"/>
  <c r="I156" i="3" s="1"/>
  <c r="F156" i="3"/>
  <c r="G156" i="3"/>
  <c r="M110" i="3"/>
  <c r="L110" i="3" s="1"/>
  <c r="N110" i="3"/>
  <c r="N156" i="3"/>
  <c r="J156" i="3"/>
  <c r="AO156" i="3" s="1"/>
  <c r="C156" i="3"/>
  <c r="L156" i="3"/>
  <c r="B157" i="3"/>
  <c r="R157" i="3" s="1"/>
  <c r="A157" i="3"/>
  <c r="P110" i="3"/>
  <c r="K111" i="3" s="1"/>
  <c r="J111" i="3" s="1"/>
  <c r="AQ156" i="3" l="1"/>
  <c r="AP156" i="3"/>
  <c r="AM157" i="3"/>
  <c r="V157" i="3"/>
  <c r="Z157" i="3"/>
  <c r="W157" i="3"/>
  <c r="T157" i="3"/>
  <c r="AC157" i="3"/>
  <c r="X157" i="3"/>
  <c r="AE157" i="3"/>
  <c r="AG157" i="3"/>
  <c r="AK157" i="3"/>
  <c r="AJ157" i="3"/>
  <c r="AN157" i="3"/>
  <c r="AB157" i="3"/>
  <c r="AH157" i="3"/>
  <c r="AF157" i="3"/>
  <c r="Y157" i="3"/>
  <c r="AA157" i="3"/>
  <c r="AD157" i="3"/>
  <c r="AI157" i="3"/>
  <c r="AL157" i="3"/>
  <c r="U157" i="3"/>
  <c r="AM111" i="3"/>
  <c r="AK111" i="3"/>
  <c r="AH111" i="3"/>
  <c r="AP111" i="3"/>
  <c r="AQ111" i="3"/>
  <c r="AJ111" i="3"/>
  <c r="AN111" i="3"/>
  <c r="AI111" i="3"/>
  <c r="AO111" i="3"/>
  <c r="AL111" i="3"/>
  <c r="D157" i="3"/>
  <c r="G157" i="3"/>
  <c r="F157" i="3"/>
  <c r="H157" i="3"/>
  <c r="I157" i="3" s="1"/>
  <c r="C157" i="3"/>
  <c r="N157" i="3"/>
  <c r="J157" i="3"/>
  <c r="AP157" i="3" s="1"/>
  <c r="L157" i="3"/>
  <c r="O111" i="3"/>
  <c r="B158" i="3"/>
  <c r="R158" i="3" s="1"/>
  <c r="A158" i="3"/>
  <c r="AQ157" i="3" l="1"/>
  <c r="AO157" i="3"/>
  <c r="R111" i="3"/>
  <c r="AM158" i="3"/>
  <c r="AN158" i="3"/>
  <c r="Z158" i="3"/>
  <c r="AE158" i="3"/>
  <c r="W158" i="3"/>
  <c r="V158" i="3"/>
  <c r="AB158" i="3"/>
  <c r="AI158" i="3"/>
  <c r="AO158" i="3"/>
  <c r="AH158" i="3"/>
  <c r="T158" i="3"/>
  <c r="AC158" i="3"/>
  <c r="X158" i="3"/>
  <c r="AA158" i="3"/>
  <c r="AQ158" i="3"/>
  <c r="U158" i="3"/>
  <c r="AP158" i="3"/>
  <c r="AF158" i="3"/>
  <c r="AL158" i="3"/>
  <c r="AD158" i="3"/>
  <c r="AG158" i="3"/>
  <c r="AK158" i="3"/>
  <c r="AJ158" i="3"/>
  <c r="Y158" i="3"/>
  <c r="D158" i="3"/>
  <c r="F158" i="3"/>
  <c r="H158" i="3"/>
  <c r="I158" i="3" s="1"/>
  <c r="G158" i="3"/>
  <c r="M111" i="3"/>
  <c r="L111" i="3" s="1"/>
  <c r="N111" i="3"/>
  <c r="N158" i="3"/>
  <c r="J158" i="3"/>
  <c r="L158" i="3"/>
  <c r="C158" i="3"/>
  <c r="B159" i="3"/>
  <c r="R159" i="3" s="1"/>
  <c r="A159" i="3"/>
  <c r="P111" i="3"/>
  <c r="K112" i="3" s="1"/>
  <c r="J112" i="3" s="1"/>
  <c r="AM159" i="3" l="1"/>
  <c r="AP159" i="3"/>
  <c r="AE159" i="3"/>
  <c r="AN159" i="3"/>
  <c r="T159" i="3"/>
  <c r="W159" i="3"/>
  <c r="AD159" i="3"/>
  <c r="AC159" i="3"/>
  <c r="X159" i="3"/>
  <c r="V159" i="3"/>
  <c r="Z159" i="3"/>
  <c r="AI159" i="3"/>
  <c r="AF159" i="3"/>
  <c r="AL159" i="3"/>
  <c r="Y159" i="3"/>
  <c r="AG159" i="3"/>
  <c r="AB159" i="3"/>
  <c r="AO159" i="3"/>
  <c r="AH159" i="3"/>
  <c r="U159" i="3"/>
  <c r="AQ159" i="3"/>
  <c r="AK159" i="3"/>
  <c r="AJ159" i="3"/>
  <c r="AA159" i="3"/>
  <c r="AM112" i="3"/>
  <c r="AO112" i="3"/>
  <c r="AH112" i="3"/>
  <c r="AL112" i="3"/>
  <c r="AK112" i="3"/>
  <c r="AJ112" i="3"/>
  <c r="AP112" i="3"/>
  <c r="AN112" i="3"/>
  <c r="AQ112" i="3"/>
  <c r="AI112" i="3"/>
  <c r="D159" i="3"/>
  <c r="G159" i="3"/>
  <c r="H159" i="3"/>
  <c r="I159" i="3" s="1"/>
  <c r="F159" i="3"/>
  <c r="L159" i="3"/>
  <c r="C159" i="3"/>
  <c r="J159" i="3"/>
  <c r="N159" i="3"/>
  <c r="A160" i="3"/>
  <c r="B160" i="3"/>
  <c r="R160" i="3" s="1"/>
  <c r="P112" i="3"/>
  <c r="K113" i="3" s="1"/>
  <c r="J113" i="3" s="1"/>
  <c r="O112" i="3"/>
  <c r="R112" i="3" l="1"/>
  <c r="AM160" i="3"/>
  <c r="V160" i="3"/>
  <c r="Z160" i="3"/>
  <c r="T160" i="3"/>
  <c r="AP160" i="3"/>
  <c r="AD160" i="3"/>
  <c r="AN160" i="3"/>
  <c r="AE160" i="3"/>
  <c r="AI160" i="3"/>
  <c r="AB160" i="3"/>
  <c r="AH160" i="3"/>
  <c r="AO160" i="3"/>
  <c r="AQ160" i="3"/>
  <c r="U160" i="3"/>
  <c r="AF160" i="3"/>
  <c r="AJ160" i="3"/>
  <c r="W160" i="3"/>
  <c r="AG160" i="3"/>
  <c r="AL160" i="3"/>
  <c r="Y160" i="3"/>
  <c r="AC160" i="3"/>
  <c r="X160" i="3"/>
  <c r="AK160" i="3"/>
  <c r="AA160" i="3"/>
  <c r="AM113" i="3"/>
  <c r="AI113" i="3"/>
  <c r="AO113" i="3"/>
  <c r="AH113" i="3"/>
  <c r="AQ113" i="3"/>
  <c r="AJ113" i="3"/>
  <c r="AL113" i="3"/>
  <c r="AK113" i="3"/>
  <c r="AP113" i="3"/>
  <c r="AN113" i="3"/>
  <c r="D160" i="3"/>
  <c r="H160" i="3"/>
  <c r="I160" i="3" s="1"/>
  <c r="F160" i="3"/>
  <c r="G160" i="3"/>
  <c r="M112" i="3"/>
  <c r="L112" i="3" s="1"/>
  <c r="N112" i="3"/>
  <c r="N160" i="3"/>
  <c r="J160" i="3"/>
  <c r="C160" i="3"/>
  <c r="L160" i="3"/>
  <c r="O113" i="3"/>
  <c r="B161" i="3"/>
  <c r="R161" i="3" s="1"/>
  <c r="A161" i="3"/>
  <c r="R113" i="3" l="1"/>
  <c r="AM161" i="3"/>
  <c r="V161" i="3"/>
  <c r="Z161" i="3"/>
  <c r="AP161" i="3"/>
  <c r="AN161" i="3"/>
  <c r="W161" i="3"/>
  <c r="AD161" i="3"/>
  <c r="AE161" i="3"/>
  <c r="T161" i="3"/>
  <c r="AC161" i="3"/>
  <c r="X161" i="3"/>
  <c r="AH161" i="3"/>
  <c r="AB161" i="3"/>
  <c r="AG161" i="3"/>
  <c r="AK161" i="3"/>
  <c r="AJ161" i="3"/>
  <c r="AF161" i="3"/>
  <c r="AA161" i="3"/>
  <c r="AO161" i="3"/>
  <c r="U161" i="3"/>
  <c r="AL161" i="3"/>
  <c r="AI161" i="3"/>
  <c r="AQ161" i="3"/>
  <c r="Y161" i="3"/>
  <c r="D161" i="3"/>
  <c r="G161" i="3"/>
  <c r="F161" i="3"/>
  <c r="H161" i="3"/>
  <c r="I161" i="3" s="1"/>
  <c r="M113" i="3"/>
  <c r="L113" i="3" s="1"/>
  <c r="N113" i="3"/>
  <c r="N161" i="3"/>
  <c r="C161" i="3"/>
  <c r="J161" i="3"/>
  <c r="L161" i="3"/>
  <c r="P113" i="3"/>
  <c r="K114" i="3" s="1"/>
  <c r="J114" i="3" s="1"/>
  <c r="A162" i="3"/>
  <c r="B162" i="3"/>
  <c r="R162" i="3" s="1"/>
  <c r="AM162" i="3" l="1"/>
  <c r="V162" i="3"/>
  <c r="AN162" i="3"/>
  <c r="AD162" i="3"/>
  <c r="Z162" i="3"/>
  <c r="T162" i="3"/>
  <c r="AB162" i="3"/>
  <c r="AP162" i="3"/>
  <c r="W162" i="3"/>
  <c r="AI162" i="3"/>
  <c r="AO162" i="3"/>
  <c r="AA162" i="3"/>
  <c r="AC162" i="3"/>
  <c r="X162" i="3"/>
  <c r="AQ162" i="3"/>
  <c r="U162" i="3"/>
  <c r="AK162" i="3"/>
  <c r="AJ162" i="3"/>
  <c r="Y162" i="3"/>
  <c r="AH162" i="3"/>
  <c r="AF162" i="3"/>
  <c r="AL162" i="3"/>
  <c r="AE162" i="3"/>
  <c r="AG162" i="3"/>
  <c r="AM114" i="3"/>
  <c r="AP114" i="3"/>
  <c r="AQ114" i="3"/>
  <c r="AI114" i="3"/>
  <c r="AK114" i="3"/>
  <c r="AJ114" i="3"/>
  <c r="AO114" i="3"/>
  <c r="AH114" i="3"/>
  <c r="AL114" i="3"/>
  <c r="AN114" i="3"/>
  <c r="D162" i="3"/>
  <c r="F162" i="3"/>
  <c r="H162" i="3"/>
  <c r="I162" i="3" s="1"/>
  <c r="G162" i="3"/>
  <c r="J162" i="3"/>
  <c r="L162" i="3"/>
  <c r="C162" i="3"/>
  <c r="N162" i="3"/>
  <c r="B163" i="3"/>
  <c r="R163" i="3" s="1"/>
  <c r="A163" i="3"/>
  <c r="O114" i="3"/>
  <c r="P114" i="3"/>
  <c r="K115" i="3" s="1"/>
  <c r="J115" i="3" s="1"/>
  <c r="R114" i="3" l="1"/>
  <c r="AM163" i="3"/>
  <c r="Z163" i="3"/>
  <c r="AP163" i="3"/>
  <c r="V163" i="3"/>
  <c r="AE163" i="3"/>
  <c r="AN163" i="3"/>
  <c r="W163" i="3"/>
  <c r="AD163" i="3"/>
  <c r="AC163" i="3"/>
  <c r="X163" i="3"/>
  <c r="AH163" i="3"/>
  <c r="AF163" i="3"/>
  <c r="Y163" i="3"/>
  <c r="AI163" i="3"/>
  <c r="AO163" i="3"/>
  <c r="AG163" i="3"/>
  <c r="AQ163" i="3"/>
  <c r="AL163" i="3"/>
  <c r="T163" i="3"/>
  <c r="AB163" i="3"/>
  <c r="AK163" i="3"/>
  <c r="AJ163" i="3"/>
  <c r="AA163" i="3"/>
  <c r="U163" i="3"/>
  <c r="AM115" i="3"/>
  <c r="AN115" i="3"/>
  <c r="AK115" i="3"/>
  <c r="AJ115" i="3"/>
  <c r="AQ115" i="3"/>
  <c r="AO115" i="3"/>
  <c r="AL115" i="3"/>
  <c r="AP115" i="3"/>
  <c r="AI115" i="3"/>
  <c r="AH115" i="3"/>
  <c r="D163" i="3"/>
  <c r="G163" i="3"/>
  <c r="H163" i="3"/>
  <c r="I163" i="3" s="1"/>
  <c r="F163" i="3"/>
  <c r="N114" i="3"/>
  <c r="N163" i="3"/>
  <c r="L163" i="3"/>
  <c r="J163" i="3"/>
  <c r="C163" i="3"/>
  <c r="A164" i="3"/>
  <c r="B164" i="3"/>
  <c r="R164" i="3" s="1"/>
  <c r="O115" i="3"/>
  <c r="M114" i="3"/>
  <c r="L114" i="3" s="1"/>
  <c r="R115" i="3" l="1"/>
  <c r="AM164" i="3"/>
  <c r="V164" i="3"/>
  <c r="AP164" i="3"/>
  <c r="T164" i="3"/>
  <c r="AE164" i="3"/>
  <c r="AI164" i="3"/>
  <c r="AD164" i="3"/>
  <c r="AB164" i="3"/>
  <c r="W164" i="3"/>
  <c r="AQ164" i="3"/>
  <c r="U164" i="3"/>
  <c r="AC164" i="3"/>
  <c r="X164" i="3"/>
  <c r="AG164" i="3"/>
  <c r="Y164" i="3"/>
  <c r="AL164" i="3"/>
  <c r="Z164" i="3"/>
  <c r="AN164" i="3"/>
  <c r="AO164" i="3"/>
  <c r="AH164" i="3"/>
  <c r="AK164" i="3"/>
  <c r="AJ164" i="3"/>
  <c r="AA164" i="3"/>
  <c r="AF164" i="3"/>
  <c r="D164" i="3"/>
  <c r="H164" i="3"/>
  <c r="I164" i="3" s="1"/>
  <c r="F164" i="3"/>
  <c r="G164" i="3"/>
  <c r="M115" i="3"/>
  <c r="L115" i="3" s="1"/>
  <c r="N115" i="3"/>
  <c r="L164" i="3"/>
  <c r="N164" i="3"/>
  <c r="J164" i="3"/>
  <c r="C164" i="3"/>
  <c r="P115" i="3"/>
  <c r="K116" i="3" s="1"/>
  <c r="J116" i="3" s="1"/>
  <c r="AH116" i="3" s="1"/>
  <c r="B165" i="3"/>
  <c r="R165" i="3" s="1"/>
  <c r="A165" i="3"/>
  <c r="AM165" i="3" l="1"/>
  <c r="V165" i="3"/>
  <c r="W165" i="3"/>
  <c r="AP165" i="3"/>
  <c r="AN165" i="3"/>
  <c r="T165" i="3"/>
  <c r="AD165" i="3"/>
  <c r="Z165" i="3"/>
  <c r="AE165" i="3"/>
  <c r="AC165" i="3"/>
  <c r="X165" i="3"/>
  <c r="AO165" i="3"/>
  <c r="AG165" i="3"/>
  <c r="AK165" i="3"/>
  <c r="AJ165" i="3"/>
  <c r="AB165" i="3"/>
  <c r="AF165" i="3"/>
  <c r="AI165" i="3"/>
  <c r="AH165" i="3"/>
  <c r="AQ165" i="3"/>
  <c r="AL165" i="3"/>
  <c r="Y165" i="3"/>
  <c r="U165" i="3"/>
  <c r="AA165" i="3"/>
  <c r="AM116" i="3"/>
  <c r="AN116" i="3"/>
  <c r="AO116" i="3"/>
  <c r="AL116" i="3"/>
  <c r="AI116" i="3"/>
  <c r="AK116" i="3"/>
  <c r="AP116" i="3"/>
  <c r="AQ116" i="3"/>
  <c r="AJ116" i="3"/>
  <c r="D165" i="3"/>
  <c r="G165" i="3"/>
  <c r="F165" i="3"/>
  <c r="H165" i="3"/>
  <c r="I165" i="3" s="1"/>
  <c r="N165" i="3"/>
  <c r="L165" i="3"/>
  <c r="C165" i="3"/>
  <c r="J165" i="3"/>
  <c r="A166" i="3"/>
  <c r="B166" i="3"/>
  <c r="R166" i="3" s="1"/>
  <c r="P116" i="3"/>
  <c r="K117" i="3" s="1"/>
  <c r="J117" i="3" s="1"/>
  <c r="O116" i="3"/>
  <c r="R116" i="3" l="1"/>
  <c r="AM166" i="3"/>
  <c r="V166" i="3"/>
  <c r="Z166" i="3"/>
  <c r="AN166" i="3"/>
  <c r="AP166" i="3"/>
  <c r="AE166" i="3"/>
  <c r="W166" i="3"/>
  <c r="AB166" i="3"/>
  <c r="T166" i="3"/>
  <c r="AI166" i="3"/>
  <c r="AO166" i="3"/>
  <c r="AC166" i="3"/>
  <c r="X166" i="3"/>
  <c r="AA166" i="3"/>
  <c r="AD166" i="3"/>
  <c r="AH166" i="3"/>
  <c r="AQ166" i="3"/>
  <c r="U166" i="3"/>
  <c r="AF166" i="3"/>
  <c r="AG166" i="3"/>
  <c r="AL166" i="3"/>
  <c r="AK166" i="3"/>
  <c r="AJ166" i="3"/>
  <c r="Y166" i="3"/>
  <c r="AM117" i="3"/>
  <c r="AI117" i="3"/>
  <c r="AJ117" i="3"/>
  <c r="AO117" i="3"/>
  <c r="AL117" i="3"/>
  <c r="AN117" i="3"/>
  <c r="AK117" i="3"/>
  <c r="AQ117" i="3"/>
  <c r="AP117" i="3"/>
  <c r="D166" i="3"/>
  <c r="F166" i="3"/>
  <c r="H166" i="3"/>
  <c r="I166" i="3" s="1"/>
  <c r="G166" i="3"/>
  <c r="N116" i="3"/>
  <c r="L166" i="3"/>
  <c r="J166" i="3"/>
  <c r="C166" i="3"/>
  <c r="N166" i="3"/>
  <c r="O117" i="3"/>
  <c r="P117" i="3"/>
  <c r="K118" i="3" s="1"/>
  <c r="J118" i="3" s="1"/>
  <c r="M116" i="3"/>
  <c r="L116" i="3" s="1"/>
  <c r="B167" i="3"/>
  <c r="R167" i="3" s="1"/>
  <c r="A167" i="3"/>
  <c r="R117" i="3" l="1"/>
  <c r="AM167" i="3"/>
  <c r="V167" i="3"/>
  <c r="AP167" i="3"/>
  <c r="AN167" i="3"/>
  <c r="AE167" i="3"/>
  <c r="Z167" i="3"/>
  <c r="T167" i="3"/>
  <c r="AC167" i="3"/>
  <c r="X167" i="3"/>
  <c r="AI167" i="3"/>
  <c r="AF167" i="3"/>
  <c r="AL167" i="3"/>
  <c r="Y167" i="3"/>
  <c r="AH167" i="3"/>
  <c r="AG167" i="3"/>
  <c r="U167" i="3"/>
  <c r="AK167" i="3"/>
  <c r="AJ167" i="3"/>
  <c r="AA167" i="3"/>
  <c r="AD167" i="3"/>
  <c r="AB167" i="3"/>
  <c r="AQ167" i="3"/>
  <c r="W167" i="3"/>
  <c r="AO167" i="3"/>
  <c r="AM118" i="3"/>
  <c r="AP118" i="3"/>
  <c r="AQ118" i="3"/>
  <c r="AJ118" i="3"/>
  <c r="AI118" i="3"/>
  <c r="AN118" i="3"/>
  <c r="AO118" i="3"/>
  <c r="AL118" i="3"/>
  <c r="AK118" i="3"/>
  <c r="D167" i="3"/>
  <c r="G167" i="3"/>
  <c r="F167" i="3"/>
  <c r="H167" i="3"/>
  <c r="I167" i="3" s="1"/>
  <c r="N117" i="3"/>
  <c r="J167" i="3"/>
  <c r="L167" i="3"/>
  <c r="N167" i="3"/>
  <c r="C167" i="3"/>
  <c r="A168" i="3"/>
  <c r="B168" i="3"/>
  <c r="R168" i="3" s="1"/>
  <c r="P118" i="3"/>
  <c r="K119" i="3" s="1"/>
  <c r="J119" i="3" s="1"/>
  <c r="O118" i="3"/>
  <c r="M117" i="3"/>
  <c r="L117" i="3" s="1"/>
  <c r="R118" i="3" l="1"/>
  <c r="AM168" i="3"/>
  <c r="Z168" i="3"/>
  <c r="T168" i="3"/>
  <c r="AP168" i="3"/>
  <c r="W168" i="3"/>
  <c r="V168" i="3"/>
  <c r="AD168" i="3"/>
  <c r="AI168" i="3"/>
  <c r="AN168" i="3"/>
  <c r="AB168" i="3"/>
  <c r="AH168" i="3"/>
  <c r="AQ168" i="3"/>
  <c r="U168" i="3"/>
  <c r="AL168" i="3"/>
  <c r="AE168" i="3"/>
  <c r="AO168" i="3"/>
  <c r="Y168" i="3"/>
  <c r="AC168" i="3"/>
  <c r="X168" i="3"/>
  <c r="AF168" i="3"/>
  <c r="AK168" i="3"/>
  <c r="AJ168" i="3"/>
  <c r="AA168" i="3"/>
  <c r="AG168" i="3"/>
  <c r="AM119" i="3"/>
  <c r="AK119" i="3"/>
  <c r="AP119" i="3"/>
  <c r="AQ119" i="3"/>
  <c r="AN119" i="3"/>
  <c r="AI119" i="3"/>
  <c r="AJ119" i="3"/>
  <c r="AO119" i="3"/>
  <c r="AL119" i="3"/>
  <c r="D168" i="3"/>
  <c r="H168" i="3"/>
  <c r="I168" i="3" s="1"/>
  <c r="F168" i="3"/>
  <c r="G168" i="3"/>
  <c r="M118" i="3"/>
  <c r="L118" i="3" s="1"/>
  <c r="N118" i="3"/>
  <c r="C168" i="3"/>
  <c r="N168" i="3"/>
  <c r="L168" i="3"/>
  <c r="J168" i="3"/>
  <c r="O119" i="3"/>
  <c r="B169" i="3"/>
  <c r="R169" i="3" s="1"/>
  <c r="A169" i="3"/>
  <c r="R119" i="3" l="1"/>
  <c r="AM169" i="3"/>
  <c r="Z169" i="3"/>
  <c r="AP169" i="3"/>
  <c r="W169" i="3"/>
  <c r="V169" i="3"/>
  <c r="AN169" i="3"/>
  <c r="AE169" i="3"/>
  <c r="AD169" i="3"/>
  <c r="AC169" i="3"/>
  <c r="X169" i="3"/>
  <c r="AH169" i="3"/>
  <c r="AB169" i="3"/>
  <c r="AG169" i="3"/>
  <c r="AK169" i="3"/>
  <c r="AJ169" i="3"/>
  <c r="T169" i="3"/>
  <c r="AF169" i="3"/>
  <c r="AO169" i="3"/>
  <c r="AI169" i="3"/>
  <c r="U169" i="3"/>
  <c r="Y169" i="3"/>
  <c r="AL169" i="3"/>
  <c r="AA169" i="3"/>
  <c r="AQ169" i="3"/>
  <c r="D169" i="3"/>
  <c r="G169" i="3"/>
  <c r="F169" i="3"/>
  <c r="H169" i="3"/>
  <c r="I169" i="3" s="1"/>
  <c r="M119" i="3"/>
  <c r="L119" i="3" s="1"/>
  <c r="N119" i="3"/>
  <c r="J169" i="3"/>
  <c r="N169" i="3"/>
  <c r="C169" i="3"/>
  <c r="L169" i="3"/>
  <c r="A170" i="3"/>
  <c r="B170" i="3"/>
  <c r="R170" i="3" s="1"/>
  <c r="P119" i="3"/>
  <c r="K120" i="3" s="1"/>
  <c r="J120" i="3" s="1"/>
  <c r="AM170" i="3" l="1"/>
  <c r="AN170" i="3"/>
  <c r="AD170" i="3"/>
  <c r="V170" i="3"/>
  <c r="Z170" i="3"/>
  <c r="T170" i="3"/>
  <c r="AE170" i="3"/>
  <c r="AB170" i="3"/>
  <c r="W170" i="3"/>
  <c r="AI170" i="3"/>
  <c r="AO170" i="3"/>
  <c r="AP170" i="3"/>
  <c r="AA170" i="3"/>
  <c r="AC170" i="3"/>
  <c r="X170" i="3"/>
  <c r="AQ170" i="3"/>
  <c r="U170" i="3"/>
  <c r="AL170" i="3"/>
  <c r="AH170" i="3"/>
  <c r="AF170" i="3"/>
  <c r="AK170" i="3"/>
  <c r="AJ170" i="3"/>
  <c r="Y170" i="3"/>
  <c r="AG170" i="3"/>
  <c r="AM120" i="3"/>
  <c r="AO120" i="3"/>
  <c r="AL120" i="3"/>
  <c r="AK120" i="3"/>
  <c r="AJ120" i="3"/>
  <c r="AP120" i="3"/>
  <c r="AN120" i="3"/>
  <c r="AQ120" i="3"/>
  <c r="AI120" i="3"/>
  <c r="D170" i="3"/>
  <c r="F170" i="3"/>
  <c r="H170" i="3"/>
  <c r="I170" i="3" s="1"/>
  <c r="G170" i="3"/>
  <c r="J170" i="3"/>
  <c r="L170" i="3"/>
  <c r="C170" i="3"/>
  <c r="N170" i="3"/>
  <c r="P120" i="3"/>
  <c r="K121" i="3" s="1"/>
  <c r="J121" i="3" s="1"/>
  <c r="O120" i="3"/>
  <c r="B171" i="3"/>
  <c r="R171" i="3" s="1"/>
  <c r="A171" i="3"/>
  <c r="R120" i="3" l="1"/>
  <c r="AM171" i="3"/>
  <c r="V171" i="3"/>
  <c r="Z171" i="3"/>
  <c r="AE171" i="3"/>
  <c r="AD171" i="3"/>
  <c r="AP171" i="3"/>
  <c r="T171" i="3"/>
  <c r="AC171" i="3"/>
  <c r="X171" i="3"/>
  <c r="AN171" i="3"/>
  <c r="AO171" i="3"/>
  <c r="AF171" i="3"/>
  <c r="Y171" i="3"/>
  <c r="W171" i="3"/>
  <c r="AI171" i="3"/>
  <c r="AG171" i="3"/>
  <c r="AQ171" i="3"/>
  <c r="AJ171" i="3"/>
  <c r="AH171" i="3"/>
  <c r="U171" i="3"/>
  <c r="AB171" i="3"/>
  <c r="AK171" i="3"/>
  <c r="AL171" i="3"/>
  <c r="AA171" i="3"/>
  <c r="AM121" i="3"/>
  <c r="AI121" i="3"/>
  <c r="AO121" i="3"/>
  <c r="AJ121" i="3"/>
  <c r="AQ121" i="3"/>
  <c r="AL121" i="3"/>
  <c r="AK121" i="3"/>
  <c r="AP121" i="3"/>
  <c r="AN121" i="3"/>
  <c r="D171" i="3"/>
  <c r="G171" i="3"/>
  <c r="H171" i="3"/>
  <c r="I171" i="3" s="1"/>
  <c r="F171" i="3"/>
  <c r="M120" i="3"/>
  <c r="L120" i="3" s="1"/>
  <c r="N120" i="3"/>
  <c r="L171" i="3"/>
  <c r="J171" i="3"/>
  <c r="N171" i="3"/>
  <c r="C171" i="3"/>
  <c r="A172" i="3"/>
  <c r="B172" i="3"/>
  <c r="R172" i="3" s="1"/>
  <c r="P121" i="3"/>
  <c r="K122" i="3" s="1"/>
  <c r="J122" i="3" s="1"/>
  <c r="AI122" i="3" s="1"/>
  <c r="O121" i="3"/>
  <c r="R121" i="3" l="1"/>
  <c r="AM172" i="3"/>
  <c r="AP172" i="3"/>
  <c r="Z172" i="3"/>
  <c r="AN172" i="3"/>
  <c r="T172" i="3"/>
  <c r="AE172" i="3"/>
  <c r="AD172" i="3"/>
  <c r="W172" i="3"/>
  <c r="AI172" i="3"/>
  <c r="V172" i="3"/>
  <c r="AB172" i="3"/>
  <c r="AQ172" i="3"/>
  <c r="U172" i="3"/>
  <c r="AG172" i="3"/>
  <c r="AK172" i="3"/>
  <c r="AL172" i="3"/>
  <c r="AJ172" i="3"/>
  <c r="AA172" i="3"/>
  <c r="AO172" i="3"/>
  <c r="AC172" i="3"/>
  <c r="X172" i="3"/>
  <c r="AH172" i="3"/>
  <c r="AF172" i="3"/>
  <c r="Y172" i="3"/>
  <c r="AM122" i="3"/>
  <c r="AP122" i="3"/>
  <c r="AQ122" i="3"/>
  <c r="AK122" i="3"/>
  <c r="AJ122" i="3"/>
  <c r="AO122" i="3"/>
  <c r="AL122" i="3"/>
  <c r="AN122" i="3"/>
  <c r="D172" i="3"/>
  <c r="H172" i="3"/>
  <c r="I172" i="3" s="1"/>
  <c r="F172" i="3"/>
  <c r="G172" i="3"/>
  <c r="N121" i="3"/>
  <c r="N172" i="3"/>
  <c r="C172" i="3"/>
  <c r="L172" i="3"/>
  <c r="J172" i="3"/>
  <c r="O122" i="3"/>
  <c r="P122" i="3"/>
  <c r="K123" i="3" s="1"/>
  <c r="J123" i="3" s="1"/>
  <c r="M121" i="3"/>
  <c r="L121" i="3" s="1"/>
  <c r="B173" i="3"/>
  <c r="R173" i="3" s="1"/>
  <c r="A173" i="3"/>
  <c r="R122" i="3" l="1"/>
  <c r="AM173" i="3"/>
  <c r="V173" i="3"/>
  <c r="W173" i="3"/>
  <c r="T173" i="3"/>
  <c r="AN173" i="3"/>
  <c r="AD173" i="3"/>
  <c r="AC173" i="3"/>
  <c r="X173" i="3"/>
  <c r="AH173" i="3"/>
  <c r="AG173" i="3"/>
  <c r="AK173" i="3"/>
  <c r="AJ173" i="3"/>
  <c r="Z173" i="3"/>
  <c r="AB173" i="3"/>
  <c r="AO173" i="3"/>
  <c r="AF173" i="3"/>
  <c r="AE173" i="3"/>
  <c r="AL173" i="3"/>
  <c r="Y173" i="3"/>
  <c r="AQ173" i="3"/>
  <c r="AA173" i="3"/>
  <c r="AI173" i="3"/>
  <c r="AP173" i="3"/>
  <c r="U173" i="3"/>
  <c r="AM123" i="3"/>
  <c r="AN123" i="3"/>
  <c r="AK123" i="3"/>
  <c r="AQ123" i="3"/>
  <c r="AO123" i="3"/>
  <c r="AL123" i="3"/>
  <c r="AP123" i="3"/>
  <c r="AJ123" i="3"/>
  <c r="D173" i="3"/>
  <c r="G173" i="3"/>
  <c r="F173" i="3"/>
  <c r="H173" i="3"/>
  <c r="I173" i="3" s="1"/>
  <c r="N122" i="3"/>
  <c r="C173" i="3"/>
  <c r="N173" i="3"/>
  <c r="J173" i="3"/>
  <c r="L173" i="3"/>
  <c r="P123" i="3"/>
  <c r="K124" i="3" s="1"/>
  <c r="J124" i="3" s="1"/>
  <c r="O123" i="3"/>
  <c r="A174" i="3"/>
  <c r="B174" i="3"/>
  <c r="R174" i="3" s="1"/>
  <c r="M122" i="3"/>
  <c r="L122" i="3" s="1"/>
  <c r="R123" i="3" l="1"/>
  <c r="AM174" i="3"/>
  <c r="AN174" i="3"/>
  <c r="AP174" i="3"/>
  <c r="AE174" i="3"/>
  <c r="W174" i="3"/>
  <c r="AB174" i="3"/>
  <c r="Z174" i="3"/>
  <c r="AI174" i="3"/>
  <c r="AO174" i="3"/>
  <c r="AC174" i="3"/>
  <c r="X174" i="3"/>
  <c r="AA174" i="3"/>
  <c r="AQ174" i="3"/>
  <c r="U174" i="3"/>
  <c r="AH174" i="3"/>
  <c r="AF174" i="3"/>
  <c r="AG174" i="3"/>
  <c r="AK174" i="3"/>
  <c r="AJ174" i="3"/>
  <c r="Y174" i="3"/>
  <c r="V174" i="3"/>
  <c r="T174" i="3"/>
  <c r="AD174" i="3"/>
  <c r="AL174" i="3"/>
  <c r="AM124" i="3"/>
  <c r="AN124" i="3"/>
  <c r="AO124" i="3"/>
  <c r="AL124" i="3"/>
  <c r="AJ124" i="3"/>
  <c r="AK124" i="3"/>
  <c r="AP124" i="3"/>
  <c r="AQ124" i="3"/>
  <c r="D174" i="3"/>
  <c r="F174" i="3"/>
  <c r="H174" i="3"/>
  <c r="I174" i="3" s="1"/>
  <c r="G174" i="3"/>
  <c r="N123" i="3"/>
  <c r="J174" i="3"/>
  <c r="L174" i="3"/>
  <c r="C174" i="3"/>
  <c r="N174" i="3"/>
  <c r="B175" i="3"/>
  <c r="R175" i="3" s="1"/>
  <c r="A175" i="3"/>
  <c r="M123" i="3"/>
  <c r="L123" i="3" s="1"/>
  <c r="P124" i="3"/>
  <c r="K125" i="3" s="1"/>
  <c r="J125" i="3" s="1"/>
  <c r="O124" i="3"/>
  <c r="R124" i="3" l="1"/>
  <c r="AM175" i="3"/>
  <c r="AP175" i="3"/>
  <c r="Z175" i="3"/>
  <c r="AE175" i="3"/>
  <c r="T175" i="3"/>
  <c r="AN175" i="3"/>
  <c r="AC175" i="3"/>
  <c r="X175" i="3"/>
  <c r="AD175" i="3"/>
  <c r="V175" i="3"/>
  <c r="AI175" i="3"/>
  <c r="AF175" i="3"/>
  <c r="AL175" i="3"/>
  <c r="Y175" i="3"/>
  <c r="AG175" i="3"/>
  <c r="W175" i="3"/>
  <c r="AB175" i="3"/>
  <c r="U175" i="3"/>
  <c r="AO175" i="3"/>
  <c r="AQ175" i="3"/>
  <c r="AK175" i="3"/>
  <c r="AJ175" i="3"/>
  <c r="AA175" i="3"/>
  <c r="AH175" i="3"/>
  <c r="AM125" i="3"/>
  <c r="AO125" i="3"/>
  <c r="AL125" i="3"/>
  <c r="AN125" i="3"/>
  <c r="AK125" i="3"/>
  <c r="AJ125" i="3"/>
  <c r="AQ125" i="3"/>
  <c r="AP125" i="3"/>
  <c r="N124" i="3"/>
  <c r="D175" i="3"/>
  <c r="G175" i="3"/>
  <c r="F175" i="3"/>
  <c r="H175" i="3"/>
  <c r="I175" i="3" s="1"/>
  <c r="L175" i="3"/>
  <c r="C175" i="3"/>
  <c r="J175" i="3"/>
  <c r="N175" i="3"/>
  <c r="M124" i="3"/>
  <c r="L124" i="3" s="1"/>
  <c r="O125" i="3"/>
  <c r="P125" i="3"/>
  <c r="K126" i="3" s="1"/>
  <c r="J126" i="3" s="1"/>
  <c r="A176" i="3"/>
  <c r="B176" i="3"/>
  <c r="R176" i="3" s="1"/>
  <c r="R125" i="3" l="1"/>
  <c r="AM176" i="3"/>
  <c r="Z176" i="3"/>
  <c r="V176" i="3"/>
  <c r="AP176" i="3"/>
  <c r="T176" i="3"/>
  <c r="AN176" i="3"/>
  <c r="AI176" i="3"/>
  <c r="AE176" i="3"/>
  <c r="W176" i="3"/>
  <c r="AD176" i="3"/>
  <c r="AB176" i="3"/>
  <c r="AH176" i="3"/>
  <c r="AO176" i="3"/>
  <c r="AQ176" i="3"/>
  <c r="U176" i="3"/>
  <c r="AF176" i="3"/>
  <c r="AL176" i="3"/>
  <c r="AK176" i="3"/>
  <c r="AG176" i="3"/>
  <c r="Y176" i="3"/>
  <c r="AC176" i="3"/>
  <c r="X176" i="3"/>
  <c r="AJ176" i="3"/>
  <c r="AA176" i="3"/>
  <c r="AM126" i="3"/>
  <c r="AP126" i="3"/>
  <c r="AQ126" i="3"/>
  <c r="AN126" i="3"/>
  <c r="AO126" i="3"/>
  <c r="AL126" i="3"/>
  <c r="AJ126" i="3"/>
  <c r="AK126" i="3"/>
  <c r="N125" i="3"/>
  <c r="D176" i="3"/>
  <c r="H176" i="3"/>
  <c r="I176" i="3" s="1"/>
  <c r="F176" i="3"/>
  <c r="G176" i="3"/>
  <c r="C176" i="3"/>
  <c r="L176" i="3"/>
  <c r="N176" i="3"/>
  <c r="J176" i="3"/>
  <c r="M125" i="3"/>
  <c r="L125" i="3" s="1"/>
  <c r="O126" i="3"/>
  <c r="B177" i="3"/>
  <c r="R177" i="3" s="1"/>
  <c r="A177" i="3"/>
  <c r="R126" i="3" l="1"/>
  <c r="AM177" i="3"/>
  <c r="AP177" i="3"/>
  <c r="AN177" i="3"/>
  <c r="W177" i="3"/>
  <c r="Z177" i="3"/>
  <c r="AE177" i="3"/>
  <c r="V177" i="3"/>
  <c r="T177" i="3"/>
  <c r="AC177" i="3"/>
  <c r="X177" i="3"/>
  <c r="AH177" i="3"/>
  <c r="AB177" i="3"/>
  <c r="AG177" i="3"/>
  <c r="AK177" i="3"/>
  <c r="AJ177" i="3"/>
  <c r="AF177" i="3"/>
  <c r="AA177" i="3"/>
  <c r="U177" i="3"/>
  <c r="AL177" i="3"/>
  <c r="AD177" i="3"/>
  <c r="AI177" i="3"/>
  <c r="AO177" i="3"/>
  <c r="AQ177" i="3"/>
  <c r="Y177" i="3"/>
  <c r="D177" i="3"/>
  <c r="M126" i="3"/>
  <c r="L126" i="3" s="1"/>
  <c r="N126" i="3"/>
  <c r="G177" i="3"/>
  <c r="F177" i="3"/>
  <c r="H177" i="3"/>
  <c r="I177" i="3" s="1"/>
  <c r="N177" i="3"/>
  <c r="C177" i="3"/>
  <c r="J177" i="3"/>
  <c r="L177" i="3"/>
  <c r="P126" i="3"/>
  <c r="K127" i="3" s="1"/>
  <c r="J127" i="3" s="1"/>
  <c r="A178" i="3"/>
  <c r="B178" i="3"/>
  <c r="R178" i="3" s="1"/>
  <c r="AM178" i="3" l="1"/>
  <c r="V178" i="3"/>
  <c r="Z178" i="3"/>
  <c r="AN178" i="3"/>
  <c r="AD178" i="3"/>
  <c r="T178" i="3"/>
  <c r="AP178" i="3"/>
  <c r="AB178" i="3"/>
  <c r="AI178" i="3"/>
  <c r="AO178" i="3"/>
  <c r="AE178" i="3"/>
  <c r="W178" i="3"/>
  <c r="AL178" i="3"/>
  <c r="AA178" i="3"/>
  <c r="AC178" i="3"/>
  <c r="X178" i="3"/>
  <c r="AQ178" i="3"/>
  <c r="U178" i="3"/>
  <c r="AK178" i="3"/>
  <c r="AJ178" i="3"/>
  <c r="Y178" i="3"/>
  <c r="AH178" i="3"/>
  <c r="AF178" i="3"/>
  <c r="AG178" i="3"/>
  <c r="AM127" i="3"/>
  <c r="AK127" i="3"/>
  <c r="AP127" i="3"/>
  <c r="AQ127" i="3"/>
  <c r="AN127" i="3"/>
  <c r="AO127" i="3"/>
  <c r="AL127" i="3"/>
  <c r="AJ127" i="3"/>
  <c r="D178" i="3"/>
  <c r="F178" i="3"/>
  <c r="H178" i="3"/>
  <c r="I178" i="3" s="1"/>
  <c r="G178" i="3"/>
  <c r="J178" i="3"/>
  <c r="L178" i="3"/>
  <c r="C178" i="3"/>
  <c r="N178" i="3"/>
  <c r="B179" i="3"/>
  <c r="R179" i="3" s="1"/>
  <c r="A179" i="3"/>
  <c r="P127" i="3"/>
  <c r="K128" i="3" s="1"/>
  <c r="J128" i="3" s="1"/>
  <c r="AJ128" i="3" s="1"/>
  <c r="O127" i="3"/>
  <c r="R127" i="3" l="1"/>
  <c r="AM179" i="3"/>
  <c r="V179" i="3"/>
  <c r="AE179" i="3"/>
  <c r="W179" i="3"/>
  <c r="AC179" i="3"/>
  <c r="X179" i="3"/>
  <c r="Z179" i="3"/>
  <c r="T179" i="3"/>
  <c r="AD179" i="3"/>
  <c r="AF179" i="3"/>
  <c r="Y179" i="3"/>
  <c r="AP179" i="3"/>
  <c r="AI179" i="3"/>
  <c r="AO179" i="3"/>
  <c r="AH179" i="3"/>
  <c r="AG179" i="3"/>
  <c r="AQ179" i="3"/>
  <c r="AB179" i="3"/>
  <c r="AK179" i="3"/>
  <c r="AJ179" i="3"/>
  <c r="AA179" i="3"/>
  <c r="U179" i="3"/>
  <c r="AL179" i="3"/>
  <c r="AN179" i="3"/>
  <c r="AM128" i="3"/>
  <c r="AO128" i="3"/>
  <c r="AL128" i="3"/>
  <c r="AK128" i="3"/>
  <c r="AP128" i="3"/>
  <c r="AN128" i="3"/>
  <c r="AQ128" i="3"/>
  <c r="N127" i="3"/>
  <c r="D179" i="3"/>
  <c r="G179" i="3"/>
  <c r="H179" i="3"/>
  <c r="I179" i="3" s="1"/>
  <c r="F179" i="3"/>
  <c r="N179" i="3"/>
  <c r="J179" i="3"/>
  <c r="C179" i="3"/>
  <c r="L179" i="3"/>
  <c r="P128" i="3"/>
  <c r="K129" i="3" s="1"/>
  <c r="J129" i="3" s="1"/>
  <c r="O128" i="3"/>
  <c r="M127" i="3"/>
  <c r="L127" i="3" s="1"/>
  <c r="A180" i="3"/>
  <c r="B180" i="3"/>
  <c r="R180" i="3" s="1"/>
  <c r="R128" i="3" l="1"/>
  <c r="AM180" i="3"/>
  <c r="V180" i="3"/>
  <c r="AP180" i="3"/>
  <c r="T180" i="3"/>
  <c r="Z180" i="3"/>
  <c r="AN180" i="3"/>
  <c r="AE180" i="3"/>
  <c r="W180" i="3"/>
  <c r="AI180" i="3"/>
  <c r="AB180" i="3"/>
  <c r="AD180" i="3"/>
  <c r="AQ180" i="3"/>
  <c r="U180" i="3"/>
  <c r="AH180" i="3"/>
  <c r="AC180" i="3"/>
  <c r="X180" i="3"/>
  <c r="AO180" i="3"/>
  <c r="AG180" i="3"/>
  <c r="Y180" i="3"/>
  <c r="AK180" i="3"/>
  <c r="AL180" i="3"/>
  <c r="AJ180" i="3"/>
  <c r="AA180" i="3"/>
  <c r="AF180" i="3"/>
  <c r="AM129" i="3"/>
  <c r="AO129" i="3"/>
  <c r="AQ129" i="3"/>
  <c r="AL129" i="3"/>
  <c r="AK129" i="3"/>
  <c r="AP129" i="3"/>
  <c r="AN129" i="3"/>
  <c r="D180" i="3"/>
  <c r="M128" i="3"/>
  <c r="L128" i="3" s="1"/>
  <c r="N128" i="3"/>
  <c r="H180" i="3"/>
  <c r="I180" i="3" s="1"/>
  <c r="F180" i="3"/>
  <c r="G180" i="3"/>
  <c r="L180" i="3"/>
  <c r="C180" i="3"/>
  <c r="N180" i="3"/>
  <c r="J180" i="3"/>
  <c r="O129" i="3"/>
  <c r="B181" i="3"/>
  <c r="R181" i="3" s="1"/>
  <c r="A181" i="3"/>
  <c r="R129" i="3" l="1"/>
  <c r="AM181" i="3"/>
  <c r="V181" i="3"/>
  <c r="W181" i="3"/>
  <c r="Z181" i="3"/>
  <c r="AP181" i="3"/>
  <c r="T181" i="3"/>
  <c r="AE181" i="3"/>
  <c r="AN181" i="3"/>
  <c r="AD181" i="3"/>
  <c r="AC181" i="3"/>
  <c r="X181" i="3"/>
  <c r="AO181" i="3"/>
  <c r="AG181" i="3"/>
  <c r="AK181" i="3"/>
  <c r="AJ181" i="3"/>
  <c r="AB181" i="3"/>
  <c r="AF181" i="3"/>
  <c r="AI181" i="3"/>
  <c r="AH181" i="3"/>
  <c r="AQ181" i="3"/>
  <c r="AL181" i="3"/>
  <c r="Y181" i="3"/>
  <c r="U181" i="3"/>
  <c r="AA181" i="3"/>
  <c r="D181" i="3"/>
  <c r="M129" i="3"/>
  <c r="L129" i="3" s="1"/>
  <c r="N129" i="3"/>
  <c r="G181" i="3"/>
  <c r="F181" i="3"/>
  <c r="H181" i="3"/>
  <c r="I181" i="3" s="1"/>
  <c r="C181" i="3"/>
  <c r="J181" i="3"/>
  <c r="N181" i="3"/>
  <c r="L181" i="3"/>
  <c r="P129" i="3"/>
  <c r="K130" i="3" s="1"/>
  <c r="J130" i="3" s="1"/>
  <c r="A182" i="3"/>
  <c r="B182" i="3"/>
  <c r="R182" i="3" s="1"/>
  <c r="AM182" i="3" l="1"/>
  <c r="V182" i="3"/>
  <c r="AN182" i="3"/>
  <c r="AP182" i="3"/>
  <c r="AE182" i="3"/>
  <c r="AD182" i="3"/>
  <c r="T182" i="3"/>
  <c r="AB182" i="3"/>
  <c r="AI182" i="3"/>
  <c r="AO182" i="3"/>
  <c r="Z182" i="3"/>
  <c r="AC182" i="3"/>
  <c r="X182" i="3"/>
  <c r="AH182" i="3"/>
  <c r="AL182" i="3"/>
  <c r="AA182" i="3"/>
  <c r="AQ182" i="3"/>
  <c r="U182" i="3"/>
  <c r="AF182" i="3"/>
  <c r="W182" i="3"/>
  <c r="AG182" i="3"/>
  <c r="AJ182" i="3"/>
  <c r="AK182" i="3"/>
  <c r="Y182" i="3"/>
  <c r="AM130" i="3"/>
  <c r="AP130" i="3"/>
  <c r="AQ130" i="3"/>
  <c r="AK130" i="3"/>
  <c r="AO130" i="3"/>
  <c r="AL130" i="3"/>
  <c r="AN130" i="3"/>
  <c r="D182" i="3"/>
  <c r="F182" i="3"/>
  <c r="H182" i="3"/>
  <c r="I182" i="3" s="1"/>
  <c r="G182" i="3"/>
  <c r="L182" i="3"/>
  <c r="C182" i="3"/>
  <c r="N182" i="3"/>
  <c r="J182" i="3"/>
  <c r="B183" i="3"/>
  <c r="R183" i="3" s="1"/>
  <c r="A183" i="3"/>
  <c r="O130" i="3"/>
  <c r="R130" i="3" l="1"/>
  <c r="AM183" i="3"/>
  <c r="V183" i="3"/>
  <c r="Z183" i="3"/>
  <c r="AP183" i="3"/>
  <c r="AN183" i="3"/>
  <c r="AE183" i="3"/>
  <c r="T183" i="3"/>
  <c r="AD183" i="3"/>
  <c r="AC183" i="3"/>
  <c r="X183" i="3"/>
  <c r="W183" i="3"/>
  <c r="AI183" i="3"/>
  <c r="AH183" i="3"/>
  <c r="AF183" i="3"/>
  <c r="AL183" i="3"/>
  <c r="Y183" i="3"/>
  <c r="AG183" i="3"/>
  <c r="U183" i="3"/>
  <c r="AK183" i="3"/>
  <c r="AJ183" i="3"/>
  <c r="AA183" i="3"/>
  <c r="AO183" i="3"/>
  <c r="AB183" i="3"/>
  <c r="AQ183" i="3"/>
  <c r="D183" i="3"/>
  <c r="M130" i="3"/>
  <c r="L130" i="3" s="1"/>
  <c r="N130" i="3"/>
  <c r="G183" i="3"/>
  <c r="F183" i="3"/>
  <c r="H183" i="3"/>
  <c r="I183" i="3" s="1"/>
  <c r="J183" i="3"/>
  <c r="C183" i="3"/>
  <c r="L183" i="3"/>
  <c r="N183" i="3"/>
  <c r="P130" i="3"/>
  <c r="K131" i="3" s="1"/>
  <c r="J131" i="3" s="1"/>
  <c r="A184" i="3"/>
  <c r="B184" i="3"/>
  <c r="R184" i="3" s="1"/>
  <c r="AM184" i="3" l="1"/>
  <c r="V184" i="3"/>
  <c r="Z184" i="3"/>
  <c r="T184" i="3"/>
  <c r="AN184" i="3"/>
  <c r="W184" i="3"/>
  <c r="AD184" i="3"/>
  <c r="AI184" i="3"/>
  <c r="AB184" i="3"/>
  <c r="AQ184" i="3"/>
  <c r="U184" i="3"/>
  <c r="AL184" i="3"/>
  <c r="AO184" i="3"/>
  <c r="AH184" i="3"/>
  <c r="Y184" i="3"/>
  <c r="AP184" i="3"/>
  <c r="AE184" i="3"/>
  <c r="AC184" i="3"/>
  <c r="X184" i="3"/>
  <c r="AF184" i="3"/>
  <c r="AK184" i="3"/>
  <c r="AJ184" i="3"/>
  <c r="AA184" i="3"/>
  <c r="AG184" i="3"/>
  <c r="AM131" i="3"/>
  <c r="AN131" i="3"/>
  <c r="AK131" i="3"/>
  <c r="AQ131" i="3"/>
  <c r="AO131" i="3"/>
  <c r="AL131" i="3"/>
  <c r="AP131" i="3"/>
  <c r="D184" i="3"/>
  <c r="H184" i="3"/>
  <c r="I184" i="3" s="1"/>
  <c r="F184" i="3"/>
  <c r="G184" i="3"/>
  <c r="C184" i="3"/>
  <c r="N184" i="3"/>
  <c r="L184" i="3"/>
  <c r="J184" i="3"/>
  <c r="P131" i="3"/>
  <c r="K132" i="3" s="1"/>
  <c r="J132" i="3" s="1"/>
  <c r="O131" i="3"/>
  <c r="B185" i="3"/>
  <c r="R185" i="3" s="1"/>
  <c r="A185" i="3"/>
  <c r="R131" i="3" l="1"/>
  <c r="AM185" i="3"/>
  <c r="V185" i="3"/>
  <c r="W185" i="3"/>
  <c r="AE185" i="3"/>
  <c r="AD185" i="3"/>
  <c r="AP185" i="3"/>
  <c r="AC185" i="3"/>
  <c r="X185" i="3"/>
  <c r="AH185" i="3"/>
  <c r="Z185" i="3"/>
  <c r="AB185" i="3"/>
  <c r="AG185" i="3"/>
  <c r="AK185" i="3"/>
  <c r="AJ185" i="3"/>
  <c r="AN185" i="3"/>
  <c r="AF185" i="3"/>
  <c r="AL185" i="3"/>
  <c r="AI185" i="3"/>
  <c r="U185" i="3"/>
  <c r="Y185" i="3"/>
  <c r="AO185" i="3"/>
  <c r="AA185" i="3"/>
  <c r="T185" i="3"/>
  <c r="AQ185" i="3"/>
  <c r="AM132" i="3"/>
  <c r="AN132" i="3"/>
  <c r="AO132" i="3"/>
  <c r="AL132" i="3"/>
  <c r="AK132" i="3"/>
  <c r="AP132" i="3"/>
  <c r="AQ132" i="3"/>
  <c r="D185" i="3"/>
  <c r="M131" i="3"/>
  <c r="L131" i="3" s="1"/>
  <c r="N131" i="3"/>
  <c r="G185" i="3"/>
  <c r="F185" i="3"/>
  <c r="H185" i="3"/>
  <c r="I185" i="3" s="1"/>
  <c r="J185" i="3"/>
  <c r="C185" i="3"/>
  <c r="N185" i="3"/>
  <c r="L185" i="3"/>
  <c r="O132" i="3"/>
  <c r="P132" i="3"/>
  <c r="K133" i="3" s="1"/>
  <c r="J133" i="3" s="1"/>
  <c r="A186" i="3"/>
  <c r="B186" i="3"/>
  <c r="R186" i="3" s="1"/>
  <c r="R132" i="3" l="1"/>
  <c r="AM186" i="3"/>
  <c r="V186" i="3"/>
  <c r="AN186" i="3"/>
  <c r="Z186" i="3"/>
  <c r="AP186" i="3"/>
  <c r="AD186" i="3"/>
  <c r="T186" i="3"/>
  <c r="AB186" i="3"/>
  <c r="AE186" i="3"/>
  <c r="AI186" i="3"/>
  <c r="AO186" i="3"/>
  <c r="AH186" i="3"/>
  <c r="AA186" i="3"/>
  <c r="W186" i="3"/>
  <c r="AC186" i="3"/>
  <c r="X186" i="3"/>
  <c r="AQ186" i="3"/>
  <c r="U186" i="3"/>
  <c r="AL186" i="3"/>
  <c r="AF186" i="3"/>
  <c r="AK186" i="3"/>
  <c r="AJ186" i="3"/>
  <c r="Y186" i="3"/>
  <c r="AG186" i="3"/>
  <c r="AM133" i="3"/>
  <c r="AO133" i="3"/>
  <c r="AL133" i="3"/>
  <c r="AN133" i="3"/>
  <c r="AK133" i="3"/>
  <c r="AQ133" i="3"/>
  <c r="AP133" i="3"/>
  <c r="N132" i="3"/>
  <c r="D186" i="3"/>
  <c r="F186" i="3"/>
  <c r="H186" i="3"/>
  <c r="I186" i="3" s="1"/>
  <c r="G186" i="3"/>
  <c r="C186" i="3"/>
  <c r="N186" i="3"/>
  <c r="J186" i="3"/>
  <c r="L186" i="3"/>
  <c r="O133" i="3"/>
  <c r="B187" i="3"/>
  <c r="R187" i="3" s="1"/>
  <c r="A187" i="3"/>
  <c r="M132" i="3"/>
  <c r="L132" i="3" s="1"/>
  <c r="R133" i="3" l="1"/>
  <c r="AM187" i="3"/>
  <c r="Z187" i="3"/>
  <c r="AP187" i="3"/>
  <c r="AE187" i="3"/>
  <c r="AD187" i="3"/>
  <c r="AN187" i="3"/>
  <c r="V187" i="3"/>
  <c r="W187" i="3"/>
  <c r="AC187" i="3"/>
  <c r="X187" i="3"/>
  <c r="T187" i="3"/>
  <c r="AO187" i="3"/>
  <c r="AF187" i="3"/>
  <c r="Y187" i="3"/>
  <c r="AI187" i="3"/>
  <c r="AG187" i="3"/>
  <c r="AQ187" i="3"/>
  <c r="AH187" i="3"/>
  <c r="AL187" i="3"/>
  <c r="AK187" i="3"/>
  <c r="U187" i="3"/>
  <c r="AB187" i="3"/>
  <c r="AJ187" i="3"/>
  <c r="AA187" i="3"/>
  <c r="D187" i="3"/>
  <c r="M133" i="3"/>
  <c r="L133" i="3" s="1"/>
  <c r="N133" i="3"/>
  <c r="G187" i="3"/>
  <c r="H187" i="3"/>
  <c r="I187" i="3" s="1"/>
  <c r="F187" i="3"/>
  <c r="C187" i="3"/>
  <c r="J187" i="3"/>
  <c r="L187" i="3"/>
  <c r="N187" i="3"/>
  <c r="A188" i="3"/>
  <c r="B188" i="3"/>
  <c r="R188" i="3" s="1"/>
  <c r="P133" i="3"/>
  <c r="K134" i="3" s="1"/>
  <c r="J134" i="3" s="1"/>
  <c r="AK134" i="3" s="1"/>
  <c r="AM188" i="3" l="1"/>
  <c r="Z188" i="3"/>
  <c r="AP188" i="3"/>
  <c r="AN188" i="3"/>
  <c r="T188" i="3"/>
  <c r="V188" i="3"/>
  <c r="AE188" i="3"/>
  <c r="AI188" i="3"/>
  <c r="AB188" i="3"/>
  <c r="AH188" i="3"/>
  <c r="AQ188" i="3"/>
  <c r="U188" i="3"/>
  <c r="AG188" i="3"/>
  <c r="AK188" i="3"/>
  <c r="AJ188" i="3"/>
  <c r="AA188" i="3"/>
  <c r="W188" i="3"/>
  <c r="AC188" i="3"/>
  <c r="X188" i="3"/>
  <c r="AD188" i="3"/>
  <c r="AO188" i="3"/>
  <c r="AF188" i="3"/>
  <c r="AL188" i="3"/>
  <c r="Y188" i="3"/>
  <c r="AM134" i="3"/>
  <c r="AP134" i="3"/>
  <c r="AQ134" i="3"/>
  <c r="AN134" i="3"/>
  <c r="AO134" i="3"/>
  <c r="AL134" i="3"/>
  <c r="D188" i="3"/>
  <c r="H188" i="3"/>
  <c r="I188" i="3" s="1"/>
  <c r="F188" i="3"/>
  <c r="G188" i="3"/>
  <c r="N188" i="3"/>
  <c r="J188" i="3"/>
  <c r="C188" i="3"/>
  <c r="L188" i="3"/>
  <c r="O134" i="3"/>
  <c r="P134" i="3"/>
  <c r="K135" i="3" s="1"/>
  <c r="J135" i="3" s="1"/>
  <c r="B189" i="3"/>
  <c r="R189" i="3" s="1"/>
  <c r="A189" i="3"/>
  <c r="R134" i="3" l="1"/>
  <c r="AM189" i="3"/>
  <c r="V189" i="3"/>
  <c r="AP189" i="3"/>
  <c r="W189" i="3"/>
  <c r="T189" i="3"/>
  <c r="Z189" i="3"/>
  <c r="AN189" i="3"/>
  <c r="AD189" i="3"/>
  <c r="AC189" i="3"/>
  <c r="X189" i="3"/>
  <c r="AG189" i="3"/>
  <c r="AK189" i="3"/>
  <c r="AJ189" i="3"/>
  <c r="AE189" i="3"/>
  <c r="AB189" i="3"/>
  <c r="AO189" i="3"/>
  <c r="AH189" i="3"/>
  <c r="AF189" i="3"/>
  <c r="Y189" i="3"/>
  <c r="AQ189" i="3"/>
  <c r="AA189" i="3"/>
  <c r="AI189" i="3"/>
  <c r="AL189" i="3"/>
  <c r="U189" i="3"/>
  <c r="AM135" i="3"/>
  <c r="AP135" i="3"/>
  <c r="AQ135" i="3"/>
  <c r="AN135" i="3"/>
  <c r="AO135" i="3"/>
  <c r="AL135" i="3"/>
  <c r="D189" i="3"/>
  <c r="M134" i="3"/>
  <c r="L134" i="3" s="1"/>
  <c r="N134" i="3"/>
  <c r="G189" i="3"/>
  <c r="F189" i="3"/>
  <c r="H189" i="3"/>
  <c r="I189" i="3" s="1"/>
  <c r="C189" i="3"/>
  <c r="N189" i="3"/>
  <c r="J189" i="3"/>
  <c r="L189" i="3"/>
  <c r="O135" i="3"/>
  <c r="A190" i="3"/>
  <c r="B190" i="3"/>
  <c r="R190" i="3" s="1"/>
  <c r="R135" i="3" l="1"/>
  <c r="AM190" i="3"/>
  <c r="AN190" i="3"/>
  <c r="V190" i="3"/>
  <c r="Z190" i="3"/>
  <c r="AP190" i="3"/>
  <c r="AE190" i="3"/>
  <c r="W190" i="3"/>
  <c r="AB190" i="3"/>
  <c r="AD190" i="3"/>
  <c r="AI190" i="3"/>
  <c r="AO190" i="3"/>
  <c r="AH190" i="3"/>
  <c r="AC190" i="3"/>
  <c r="X190" i="3"/>
  <c r="AA190" i="3"/>
  <c r="T190" i="3"/>
  <c r="AQ190" i="3"/>
  <c r="U190" i="3"/>
  <c r="AF190" i="3"/>
  <c r="AG190" i="3"/>
  <c r="AK190" i="3"/>
  <c r="AJ190" i="3"/>
  <c r="Y190" i="3"/>
  <c r="AL190" i="3"/>
  <c r="N135" i="3"/>
  <c r="D190" i="3"/>
  <c r="F190" i="3"/>
  <c r="H190" i="3"/>
  <c r="I190" i="3" s="1"/>
  <c r="G190" i="3"/>
  <c r="N190" i="3"/>
  <c r="J190" i="3"/>
  <c r="L190" i="3"/>
  <c r="C190" i="3"/>
  <c r="B191" i="3"/>
  <c r="R191" i="3" s="1"/>
  <c r="A191" i="3"/>
  <c r="M135" i="3"/>
  <c r="L135" i="3" s="1"/>
  <c r="P135" i="3"/>
  <c r="K136" i="3" s="1"/>
  <c r="J136" i="3" s="1"/>
  <c r="AN136" i="3" l="1"/>
  <c r="AL136" i="3"/>
  <c r="AQ136" i="3"/>
  <c r="AP136" i="3"/>
  <c r="AO136" i="3"/>
  <c r="AM136" i="3"/>
  <c r="AM191" i="3"/>
  <c r="AE191" i="3"/>
  <c r="V191" i="3"/>
  <c r="AP191" i="3"/>
  <c r="AN191" i="3"/>
  <c r="Z191" i="3"/>
  <c r="T191" i="3"/>
  <c r="AD191" i="3"/>
  <c r="AC191" i="3"/>
  <c r="X191" i="3"/>
  <c r="W191" i="3"/>
  <c r="AI191" i="3"/>
  <c r="AF191" i="3"/>
  <c r="AL191" i="3"/>
  <c r="Y191" i="3"/>
  <c r="AG191" i="3"/>
  <c r="AB191" i="3"/>
  <c r="AO191" i="3"/>
  <c r="U191" i="3"/>
  <c r="AH191" i="3"/>
  <c r="AQ191" i="3"/>
  <c r="AK191" i="3"/>
  <c r="AJ191" i="3"/>
  <c r="AA191" i="3"/>
  <c r="D191" i="3"/>
  <c r="G191" i="3"/>
  <c r="F191" i="3"/>
  <c r="H191" i="3"/>
  <c r="I191" i="3" s="1"/>
  <c r="L191" i="3"/>
  <c r="C191" i="3"/>
  <c r="N191" i="3"/>
  <c r="J191" i="3"/>
  <c r="O136" i="3"/>
  <c r="A192" i="3"/>
  <c r="B192" i="3"/>
  <c r="R192" i="3" s="1"/>
  <c r="R136" i="3" l="1"/>
  <c r="M136" i="3"/>
  <c r="L136" i="3" s="1"/>
  <c r="N136" i="3"/>
  <c r="AM192" i="3"/>
  <c r="Z192" i="3"/>
  <c r="V192" i="3"/>
  <c r="T192" i="3"/>
  <c r="AD192" i="3"/>
  <c r="AE192" i="3"/>
  <c r="AI192" i="3"/>
  <c r="AP192" i="3"/>
  <c r="AB192" i="3"/>
  <c r="AH192" i="3"/>
  <c r="W192" i="3"/>
  <c r="AO192" i="3"/>
  <c r="AQ192" i="3"/>
  <c r="U192" i="3"/>
  <c r="AN192" i="3"/>
  <c r="AL192" i="3"/>
  <c r="AF192" i="3"/>
  <c r="AK192" i="3"/>
  <c r="AJ192" i="3"/>
  <c r="AG192" i="3"/>
  <c r="Y192" i="3"/>
  <c r="AC192" i="3"/>
  <c r="X192" i="3"/>
  <c r="AA192" i="3"/>
  <c r="D192" i="3"/>
  <c r="H192" i="3"/>
  <c r="I192" i="3" s="1"/>
  <c r="F192" i="3"/>
  <c r="G192" i="3"/>
  <c r="N192" i="3"/>
  <c r="C192" i="3"/>
  <c r="L192" i="3"/>
  <c r="J192" i="3"/>
  <c r="B193" i="3"/>
  <c r="R193" i="3" s="1"/>
  <c r="A193" i="3"/>
  <c r="P136" i="3"/>
  <c r="K137" i="3" s="1"/>
  <c r="AM193" i="3" l="1"/>
  <c r="V193" i="3"/>
  <c r="Z193" i="3"/>
  <c r="AP193" i="3"/>
  <c r="AN193" i="3"/>
  <c r="W193" i="3"/>
  <c r="AD193" i="3"/>
  <c r="AE193" i="3"/>
  <c r="T193" i="3"/>
  <c r="AC193" i="3"/>
  <c r="X193" i="3"/>
  <c r="AH193" i="3"/>
  <c r="AB193" i="3"/>
  <c r="AG193" i="3"/>
  <c r="AK193" i="3"/>
  <c r="AJ193" i="3"/>
  <c r="AF193" i="3"/>
  <c r="AA193" i="3"/>
  <c r="AO193" i="3"/>
  <c r="U193" i="3"/>
  <c r="AI193" i="3"/>
  <c r="AQ193" i="3"/>
  <c r="AL193" i="3"/>
  <c r="Y193" i="3"/>
  <c r="D193" i="3"/>
  <c r="G193" i="3"/>
  <c r="F193" i="3"/>
  <c r="H193" i="3"/>
  <c r="I193" i="3" s="1"/>
  <c r="N193" i="3"/>
  <c r="L193" i="3"/>
  <c r="C193" i="3"/>
  <c r="J193" i="3"/>
  <c r="A194" i="3"/>
  <c r="B194" i="3"/>
  <c r="R194" i="3" s="1"/>
  <c r="O137" i="3"/>
  <c r="P137" i="3"/>
  <c r="K138" i="3" s="1"/>
  <c r="AM194" i="3" l="1"/>
  <c r="V194" i="3"/>
  <c r="AN194" i="3"/>
  <c r="AD194" i="3"/>
  <c r="AP194" i="3"/>
  <c r="T194" i="3"/>
  <c r="Z194" i="3"/>
  <c r="W194" i="3"/>
  <c r="AB194" i="3"/>
  <c r="AI194" i="3"/>
  <c r="AO194" i="3"/>
  <c r="AA194" i="3"/>
  <c r="AC194" i="3"/>
  <c r="X194" i="3"/>
  <c r="AH194" i="3"/>
  <c r="AQ194" i="3"/>
  <c r="U194" i="3"/>
  <c r="AK194" i="3"/>
  <c r="AJ194" i="3"/>
  <c r="Y194" i="3"/>
  <c r="AL194" i="3"/>
  <c r="AE194" i="3"/>
  <c r="AF194" i="3"/>
  <c r="AG194" i="3"/>
  <c r="D194" i="3"/>
  <c r="F194" i="3"/>
  <c r="H194" i="3"/>
  <c r="I194" i="3" s="1"/>
  <c r="G194" i="3"/>
  <c r="J194" i="3"/>
  <c r="N194" i="3"/>
  <c r="L194" i="3"/>
  <c r="C194" i="3"/>
  <c r="O138" i="3"/>
  <c r="M138" i="3" s="1"/>
  <c r="M137" i="3"/>
  <c r="B195" i="3"/>
  <c r="R195" i="3" s="1"/>
  <c r="A195" i="3"/>
  <c r="AM195" i="3" l="1"/>
  <c r="V195" i="3"/>
  <c r="AP195" i="3"/>
  <c r="AE195" i="3"/>
  <c r="AN195" i="3"/>
  <c r="W195" i="3"/>
  <c r="Z195" i="3"/>
  <c r="AC195" i="3"/>
  <c r="X195" i="3"/>
  <c r="AH195" i="3"/>
  <c r="AF195" i="3"/>
  <c r="Y195" i="3"/>
  <c r="AI195" i="3"/>
  <c r="AO195" i="3"/>
  <c r="AG195" i="3"/>
  <c r="T195" i="3"/>
  <c r="AQ195" i="3"/>
  <c r="AL195" i="3"/>
  <c r="AB195" i="3"/>
  <c r="AK195" i="3"/>
  <c r="AJ195" i="3"/>
  <c r="AA195" i="3"/>
  <c r="U195" i="3"/>
  <c r="AD195" i="3"/>
  <c r="D195" i="3"/>
  <c r="G195" i="3"/>
  <c r="H195" i="3"/>
  <c r="I195" i="3" s="1"/>
  <c r="F195" i="3"/>
  <c r="J195" i="3"/>
  <c r="C195" i="3"/>
  <c r="N195" i="3"/>
  <c r="L195" i="3"/>
  <c r="A196" i="3"/>
  <c r="B196" i="3"/>
  <c r="R196" i="3" s="1"/>
  <c r="P138" i="3"/>
  <c r="K139" i="3" s="1"/>
  <c r="AM196" i="3" l="1"/>
  <c r="V196" i="3"/>
  <c r="AP196" i="3"/>
  <c r="T196" i="3"/>
  <c r="Z196" i="3"/>
  <c r="AE196" i="3"/>
  <c r="AI196" i="3"/>
  <c r="AN196" i="3"/>
  <c r="AB196" i="3"/>
  <c r="AQ196" i="3"/>
  <c r="U196" i="3"/>
  <c r="AD196" i="3"/>
  <c r="AC196" i="3"/>
  <c r="X196" i="3"/>
  <c r="AG196" i="3"/>
  <c r="AH196" i="3"/>
  <c r="AL196" i="3"/>
  <c r="Y196" i="3"/>
  <c r="AO196" i="3"/>
  <c r="AK196" i="3"/>
  <c r="AJ196" i="3"/>
  <c r="AA196" i="3"/>
  <c r="W196" i="3"/>
  <c r="AF196" i="3"/>
  <c r="D196" i="3"/>
  <c r="H196" i="3"/>
  <c r="I196" i="3" s="1"/>
  <c r="F196" i="3"/>
  <c r="G196" i="3"/>
  <c r="J196" i="3"/>
  <c r="N196" i="3"/>
  <c r="C196" i="3"/>
  <c r="L196" i="3"/>
  <c r="O139" i="3"/>
  <c r="B197" i="3"/>
  <c r="R197" i="3" s="1"/>
  <c r="A197" i="3"/>
  <c r="AM197" i="3" l="1"/>
  <c r="V197" i="3"/>
  <c r="Z197" i="3"/>
  <c r="W197" i="3"/>
  <c r="AD197" i="3"/>
  <c r="AP197" i="3"/>
  <c r="AN197" i="3"/>
  <c r="T197" i="3"/>
  <c r="AE197" i="3"/>
  <c r="AC197" i="3"/>
  <c r="X197" i="3"/>
  <c r="AO197" i="3"/>
  <c r="AG197" i="3"/>
  <c r="AK197" i="3"/>
  <c r="AJ197" i="3"/>
  <c r="AB197" i="3"/>
  <c r="AF197" i="3"/>
  <c r="AI197" i="3"/>
  <c r="AQ197" i="3"/>
  <c r="AL197" i="3"/>
  <c r="Y197" i="3"/>
  <c r="AH197" i="3"/>
  <c r="U197" i="3"/>
  <c r="AA197" i="3"/>
  <c r="D197" i="3"/>
  <c r="G197" i="3"/>
  <c r="F197" i="3"/>
  <c r="H197" i="3"/>
  <c r="I197" i="3" s="1"/>
  <c r="N197" i="3"/>
  <c r="L197" i="3"/>
  <c r="C197" i="3"/>
  <c r="J197" i="3"/>
  <c r="M139" i="3"/>
  <c r="A198" i="3"/>
  <c r="B198" i="3"/>
  <c r="R198" i="3" s="1"/>
  <c r="P139" i="3"/>
  <c r="K140" i="3" s="1"/>
  <c r="AM198" i="3" l="1"/>
  <c r="Z198" i="3"/>
  <c r="AN198" i="3"/>
  <c r="AP198" i="3"/>
  <c r="AE198" i="3"/>
  <c r="V198" i="3"/>
  <c r="AD198" i="3"/>
  <c r="AB198" i="3"/>
  <c r="T198" i="3"/>
  <c r="W198" i="3"/>
  <c r="AI198" i="3"/>
  <c r="AO198" i="3"/>
  <c r="AC198" i="3"/>
  <c r="X198" i="3"/>
  <c r="AA198" i="3"/>
  <c r="AQ198" i="3"/>
  <c r="U198" i="3"/>
  <c r="AF198" i="3"/>
  <c r="AL198" i="3"/>
  <c r="AH198" i="3"/>
  <c r="AG198" i="3"/>
  <c r="AJ198" i="3"/>
  <c r="AK198" i="3"/>
  <c r="Y198" i="3"/>
  <c r="D198" i="3"/>
  <c r="F198" i="3"/>
  <c r="H198" i="3"/>
  <c r="I198" i="3" s="1"/>
  <c r="G198" i="3"/>
  <c r="N198" i="3"/>
  <c r="J198" i="3"/>
  <c r="C198" i="3"/>
  <c r="L198" i="3"/>
  <c r="B199" i="3"/>
  <c r="R199" i="3" s="1"/>
  <c r="A199" i="3"/>
  <c r="O140" i="3"/>
  <c r="M140" i="3" s="1"/>
  <c r="AM199" i="3" l="1"/>
  <c r="Z199" i="3"/>
  <c r="AN199" i="3"/>
  <c r="AE199" i="3"/>
  <c r="T199" i="3"/>
  <c r="AP199" i="3"/>
  <c r="AC199" i="3"/>
  <c r="X199" i="3"/>
  <c r="AD199" i="3"/>
  <c r="AI199" i="3"/>
  <c r="AF199" i="3"/>
  <c r="AL199" i="3"/>
  <c r="Y199" i="3"/>
  <c r="W199" i="3"/>
  <c r="AH199" i="3"/>
  <c r="AG199" i="3"/>
  <c r="U199" i="3"/>
  <c r="AK199" i="3"/>
  <c r="AJ199" i="3"/>
  <c r="AA199" i="3"/>
  <c r="AB199" i="3"/>
  <c r="AQ199" i="3"/>
  <c r="V199" i="3"/>
  <c r="AO199" i="3"/>
  <c r="D199" i="3"/>
  <c r="G199" i="3"/>
  <c r="F199" i="3"/>
  <c r="H199" i="3"/>
  <c r="I199" i="3" s="1"/>
  <c r="L199" i="3"/>
  <c r="C199" i="3"/>
  <c r="J199" i="3"/>
  <c r="N199" i="3"/>
  <c r="A200" i="3"/>
  <c r="B200" i="3"/>
  <c r="R200" i="3" s="1"/>
  <c r="P140" i="3"/>
  <c r="K141" i="3" s="1"/>
  <c r="AM200" i="3" l="1"/>
  <c r="Z200" i="3"/>
  <c r="T200" i="3"/>
  <c r="V200" i="3"/>
  <c r="W200" i="3"/>
  <c r="AI200" i="3"/>
  <c r="AB200" i="3"/>
  <c r="AN200" i="3"/>
  <c r="AE200" i="3"/>
  <c r="AQ200" i="3"/>
  <c r="U200" i="3"/>
  <c r="AL200" i="3"/>
  <c r="AP200" i="3"/>
  <c r="AO200" i="3"/>
  <c r="AH200" i="3"/>
  <c r="AD200" i="3"/>
  <c r="Y200" i="3"/>
  <c r="AC200" i="3"/>
  <c r="X200" i="3"/>
  <c r="AF200" i="3"/>
  <c r="AK200" i="3"/>
  <c r="AJ200" i="3"/>
  <c r="AA200" i="3"/>
  <c r="AG200" i="3"/>
  <c r="D200" i="3"/>
  <c r="H200" i="3"/>
  <c r="I200" i="3" s="1"/>
  <c r="F200" i="3"/>
  <c r="G200" i="3"/>
  <c r="L200" i="3"/>
  <c r="J200" i="3"/>
  <c r="C200" i="3"/>
  <c r="N200" i="3"/>
  <c r="P141" i="3"/>
  <c r="K142" i="3" s="1"/>
  <c r="O141" i="3"/>
  <c r="B201" i="3"/>
  <c r="R201" i="3" s="1"/>
  <c r="A201" i="3"/>
  <c r="AM201" i="3" l="1"/>
  <c r="Z201" i="3"/>
  <c r="V201" i="3"/>
  <c r="W201" i="3"/>
  <c r="AN201" i="3"/>
  <c r="AE201" i="3"/>
  <c r="AD201" i="3"/>
  <c r="AC201" i="3"/>
  <c r="X201" i="3"/>
  <c r="AH201" i="3"/>
  <c r="T201" i="3"/>
  <c r="AB201" i="3"/>
  <c r="AG201" i="3"/>
  <c r="AK201" i="3"/>
  <c r="AJ201" i="3"/>
  <c r="AP201" i="3"/>
  <c r="AF201" i="3"/>
  <c r="AO201" i="3"/>
  <c r="AI201" i="3"/>
  <c r="U201" i="3"/>
  <c r="Y201" i="3"/>
  <c r="AL201" i="3"/>
  <c r="AA201" i="3"/>
  <c r="AQ201" i="3"/>
  <c r="D201" i="3"/>
  <c r="G201" i="3"/>
  <c r="F201" i="3"/>
  <c r="H201" i="3"/>
  <c r="I201" i="3" s="1"/>
  <c r="N201" i="3"/>
  <c r="L201" i="3"/>
  <c r="C201" i="3"/>
  <c r="J201" i="3"/>
  <c r="P142" i="3"/>
  <c r="K143" i="3" s="1"/>
  <c r="O142" i="3"/>
  <c r="A202" i="3"/>
  <c r="B202" i="3"/>
  <c r="R202" i="3" s="1"/>
  <c r="M141" i="3"/>
  <c r="AM202" i="3" l="1"/>
  <c r="AN202" i="3"/>
  <c r="Z202" i="3"/>
  <c r="AD202" i="3"/>
  <c r="AP202" i="3"/>
  <c r="T202" i="3"/>
  <c r="AE202" i="3"/>
  <c r="W202" i="3"/>
  <c r="AB202" i="3"/>
  <c r="V202" i="3"/>
  <c r="AI202" i="3"/>
  <c r="AO202" i="3"/>
  <c r="AH202" i="3"/>
  <c r="AA202" i="3"/>
  <c r="AC202" i="3"/>
  <c r="X202" i="3"/>
  <c r="AQ202" i="3"/>
  <c r="U202" i="3"/>
  <c r="AF202" i="3"/>
  <c r="AK202" i="3"/>
  <c r="AL202" i="3"/>
  <c r="AJ202" i="3"/>
  <c r="Y202" i="3"/>
  <c r="AG202" i="3"/>
  <c r="D202" i="3"/>
  <c r="F202" i="3"/>
  <c r="H202" i="3"/>
  <c r="I202" i="3" s="1"/>
  <c r="G202" i="3"/>
  <c r="C202" i="3"/>
  <c r="J202" i="3"/>
  <c r="N202" i="3"/>
  <c r="L202" i="3"/>
  <c r="O143" i="3"/>
  <c r="M143" i="3" s="1"/>
  <c r="B203" i="3"/>
  <c r="R203" i="3" s="1"/>
  <c r="A203" i="3"/>
  <c r="M142" i="3"/>
  <c r="AM203" i="3" l="1"/>
  <c r="V203" i="3"/>
  <c r="Z203" i="3"/>
  <c r="AE203" i="3"/>
  <c r="AD203" i="3"/>
  <c r="AP203" i="3"/>
  <c r="AN203" i="3"/>
  <c r="T203" i="3"/>
  <c r="AC203" i="3"/>
  <c r="X203" i="3"/>
  <c r="AO203" i="3"/>
  <c r="AF203" i="3"/>
  <c r="Y203" i="3"/>
  <c r="AI203" i="3"/>
  <c r="AG203" i="3"/>
  <c r="W203" i="3"/>
  <c r="AH203" i="3"/>
  <c r="AQ203" i="3"/>
  <c r="AK203" i="3"/>
  <c r="AL203" i="3"/>
  <c r="U203" i="3"/>
  <c r="AB203" i="3"/>
  <c r="AJ203" i="3"/>
  <c r="AA203" i="3"/>
  <c r="D203" i="3"/>
  <c r="G203" i="3"/>
  <c r="H203" i="3"/>
  <c r="I203" i="3" s="1"/>
  <c r="F203" i="3"/>
  <c r="J203" i="3"/>
  <c r="L203" i="3"/>
  <c r="C203" i="3"/>
  <c r="N203" i="3"/>
  <c r="A204" i="3"/>
  <c r="B204" i="3"/>
  <c r="R204" i="3" s="1"/>
  <c r="P143" i="3"/>
  <c r="K144" i="3" s="1"/>
  <c r="AM204" i="3" l="1"/>
  <c r="V204" i="3"/>
  <c r="AP204" i="3"/>
  <c r="AN204" i="3"/>
  <c r="T204" i="3"/>
  <c r="AE204" i="3"/>
  <c r="AD204" i="3"/>
  <c r="AI204" i="3"/>
  <c r="W204" i="3"/>
  <c r="AB204" i="3"/>
  <c r="AQ204" i="3"/>
  <c r="U204" i="3"/>
  <c r="AG204" i="3"/>
  <c r="AK204" i="3"/>
  <c r="AJ204" i="3"/>
  <c r="AA204" i="3"/>
  <c r="AO204" i="3"/>
  <c r="AC204" i="3"/>
  <c r="X204" i="3"/>
  <c r="AH204" i="3"/>
  <c r="AL204" i="3"/>
  <c r="Z204" i="3"/>
  <c r="AF204" i="3"/>
  <c r="Y204" i="3"/>
  <c r="D204" i="3"/>
  <c r="H204" i="3"/>
  <c r="I204" i="3" s="1"/>
  <c r="F204" i="3"/>
  <c r="G204" i="3"/>
  <c r="L204" i="3"/>
  <c r="J204" i="3"/>
  <c r="C204" i="3"/>
  <c r="N204" i="3"/>
  <c r="O144" i="3"/>
  <c r="M144" i="3" s="1"/>
  <c r="B205" i="3"/>
  <c r="R205" i="3" s="1"/>
  <c r="A205" i="3"/>
  <c r="AM205" i="3" l="1"/>
  <c r="V205" i="3"/>
  <c r="Z205" i="3"/>
  <c r="W205" i="3"/>
  <c r="AD205" i="3"/>
  <c r="AN205" i="3"/>
  <c r="T205" i="3"/>
  <c r="AP205" i="3"/>
  <c r="AC205" i="3"/>
  <c r="X205" i="3"/>
  <c r="AH205" i="3"/>
  <c r="AG205" i="3"/>
  <c r="AK205" i="3"/>
  <c r="AJ205" i="3"/>
  <c r="AB205" i="3"/>
  <c r="AO205" i="3"/>
  <c r="AF205" i="3"/>
  <c r="AL205" i="3"/>
  <c r="Y205" i="3"/>
  <c r="AQ205" i="3"/>
  <c r="AA205" i="3"/>
  <c r="AI205" i="3"/>
  <c r="AE205" i="3"/>
  <c r="U205" i="3"/>
  <c r="D205" i="3"/>
  <c r="G205" i="3"/>
  <c r="F205" i="3"/>
  <c r="H205" i="3"/>
  <c r="I205" i="3" s="1"/>
  <c r="N205" i="3"/>
  <c r="C205" i="3"/>
  <c r="L205" i="3"/>
  <c r="J205" i="3"/>
  <c r="A206" i="3"/>
  <c r="B206" i="3"/>
  <c r="R206" i="3" s="1"/>
  <c r="P144" i="3"/>
  <c r="K145" i="3" s="1"/>
  <c r="AM206" i="3" l="1"/>
  <c r="V206" i="3"/>
  <c r="AN206" i="3"/>
  <c r="Z206" i="3"/>
  <c r="AE206" i="3"/>
  <c r="W206" i="3"/>
  <c r="AP206" i="3"/>
  <c r="AB206" i="3"/>
  <c r="AD206" i="3"/>
  <c r="AI206" i="3"/>
  <c r="AO206" i="3"/>
  <c r="AC206" i="3"/>
  <c r="X206" i="3"/>
  <c r="AA206" i="3"/>
  <c r="AH206" i="3"/>
  <c r="AQ206" i="3"/>
  <c r="U206" i="3"/>
  <c r="AF206" i="3"/>
  <c r="T206" i="3"/>
  <c r="AG206" i="3"/>
  <c r="AK206" i="3"/>
  <c r="AL206" i="3"/>
  <c r="AJ206" i="3"/>
  <c r="Y206" i="3"/>
  <c r="D206" i="3"/>
  <c r="F206" i="3"/>
  <c r="H206" i="3"/>
  <c r="I206" i="3" s="1"/>
  <c r="G206" i="3"/>
  <c r="N206" i="3"/>
  <c r="C206" i="3"/>
  <c r="J206" i="3"/>
  <c r="L206" i="3"/>
  <c r="O145" i="3"/>
  <c r="M145" i="3" s="1"/>
  <c r="B207" i="3"/>
  <c r="R207" i="3" s="1"/>
  <c r="A207" i="3"/>
  <c r="AM207" i="3" l="1"/>
  <c r="Z207" i="3"/>
  <c r="AE207" i="3"/>
  <c r="V207" i="3"/>
  <c r="T207" i="3"/>
  <c r="AD207" i="3"/>
  <c r="AC207" i="3"/>
  <c r="X207" i="3"/>
  <c r="W207" i="3"/>
  <c r="AI207" i="3"/>
  <c r="AF207" i="3"/>
  <c r="AL207" i="3"/>
  <c r="Y207" i="3"/>
  <c r="AG207" i="3"/>
  <c r="AP207" i="3"/>
  <c r="AB207" i="3"/>
  <c r="U207" i="3"/>
  <c r="AN207" i="3"/>
  <c r="AH207" i="3"/>
  <c r="AO207" i="3"/>
  <c r="AQ207" i="3"/>
  <c r="AK207" i="3"/>
  <c r="AJ207" i="3"/>
  <c r="AA207" i="3"/>
  <c r="D207" i="3"/>
  <c r="G207" i="3"/>
  <c r="F207" i="3"/>
  <c r="H207" i="3"/>
  <c r="I207" i="3" s="1"/>
  <c r="N207" i="3"/>
  <c r="L207" i="3"/>
  <c r="J207" i="3"/>
  <c r="C207" i="3"/>
  <c r="A208" i="3"/>
  <c r="B208" i="3"/>
  <c r="R208" i="3" s="1"/>
  <c r="P145" i="3"/>
  <c r="K146" i="3" s="1"/>
  <c r="AM208" i="3" l="1"/>
  <c r="V208" i="3"/>
  <c r="Z208" i="3"/>
  <c r="AP208" i="3"/>
  <c r="T208" i="3"/>
  <c r="AN208" i="3"/>
  <c r="W208" i="3"/>
  <c r="AI208" i="3"/>
  <c r="AE208" i="3"/>
  <c r="AB208" i="3"/>
  <c r="AH208" i="3"/>
  <c r="AD208" i="3"/>
  <c r="AO208" i="3"/>
  <c r="AQ208" i="3"/>
  <c r="U208" i="3"/>
  <c r="AF208" i="3"/>
  <c r="AL208" i="3"/>
  <c r="AJ208" i="3"/>
  <c r="AG208" i="3"/>
  <c r="Y208" i="3"/>
  <c r="AC208" i="3"/>
  <c r="X208" i="3"/>
  <c r="AK208" i="3"/>
  <c r="AA208" i="3"/>
  <c r="D208" i="3"/>
  <c r="H208" i="3"/>
  <c r="I208" i="3" s="1"/>
  <c r="F208" i="3"/>
  <c r="G208" i="3"/>
  <c r="C208" i="3"/>
  <c r="L208" i="3"/>
  <c r="J208" i="3"/>
  <c r="N208" i="3"/>
  <c r="O146" i="3"/>
  <c r="M146" i="3" s="1"/>
  <c r="P146" i="3"/>
  <c r="K147" i="3" s="1"/>
  <c r="B209" i="3"/>
  <c r="R209" i="3" s="1"/>
  <c r="A209" i="3"/>
  <c r="AM209" i="3" l="1"/>
  <c r="V209" i="3"/>
  <c r="AP209" i="3"/>
  <c r="AN209" i="3"/>
  <c r="W209" i="3"/>
  <c r="AE209" i="3"/>
  <c r="Z209" i="3"/>
  <c r="T209" i="3"/>
  <c r="AC209" i="3"/>
  <c r="X209" i="3"/>
  <c r="AH209" i="3"/>
  <c r="AB209" i="3"/>
  <c r="AG209" i="3"/>
  <c r="AK209" i="3"/>
  <c r="AJ209" i="3"/>
  <c r="AD209" i="3"/>
  <c r="AF209" i="3"/>
  <c r="AA209" i="3"/>
  <c r="U209" i="3"/>
  <c r="AL209" i="3"/>
  <c r="AI209" i="3"/>
  <c r="AO209" i="3"/>
  <c r="AQ209" i="3"/>
  <c r="Y209" i="3"/>
  <c r="D209" i="3"/>
  <c r="G209" i="3"/>
  <c r="F209" i="3"/>
  <c r="H209" i="3"/>
  <c r="I209" i="3" s="1"/>
  <c r="C209" i="3"/>
  <c r="L209" i="3"/>
  <c r="N209" i="3"/>
  <c r="J209" i="3"/>
  <c r="O147" i="3"/>
  <c r="M147" i="3" s="1"/>
  <c r="A210" i="3"/>
  <c r="B210" i="3"/>
  <c r="R210" i="3" s="1"/>
  <c r="AM210" i="3" l="1"/>
  <c r="V210" i="3"/>
  <c r="Z210" i="3"/>
  <c r="AN210" i="3"/>
  <c r="AD210" i="3"/>
  <c r="AP210" i="3"/>
  <c r="T210" i="3"/>
  <c r="AB210" i="3"/>
  <c r="AI210" i="3"/>
  <c r="AO210" i="3"/>
  <c r="AH210" i="3"/>
  <c r="AL210" i="3"/>
  <c r="AA210" i="3"/>
  <c r="AE210" i="3"/>
  <c r="AC210" i="3"/>
  <c r="X210" i="3"/>
  <c r="AQ210" i="3"/>
  <c r="U210" i="3"/>
  <c r="AK210" i="3"/>
  <c r="AJ210" i="3"/>
  <c r="Y210" i="3"/>
  <c r="W210" i="3"/>
  <c r="AF210" i="3"/>
  <c r="AG210" i="3"/>
  <c r="D210" i="3"/>
  <c r="F210" i="3"/>
  <c r="H210" i="3"/>
  <c r="I210" i="3" s="1"/>
  <c r="G210" i="3"/>
  <c r="C210" i="3"/>
  <c r="N210" i="3"/>
  <c r="J210" i="3"/>
  <c r="L210" i="3"/>
  <c r="B211" i="3"/>
  <c r="R211" i="3" s="1"/>
  <c r="A211" i="3"/>
  <c r="P147" i="3"/>
  <c r="K148" i="3" s="1"/>
  <c r="AM211" i="3" l="1"/>
  <c r="AE211" i="3"/>
  <c r="Z211" i="3"/>
  <c r="W211" i="3"/>
  <c r="AP211" i="3"/>
  <c r="AC211" i="3"/>
  <c r="X211" i="3"/>
  <c r="V211" i="3"/>
  <c r="AN211" i="3"/>
  <c r="AF211" i="3"/>
  <c r="Y211" i="3"/>
  <c r="T211" i="3"/>
  <c r="AD211" i="3"/>
  <c r="AI211" i="3"/>
  <c r="AO211" i="3"/>
  <c r="AH211" i="3"/>
  <c r="AG211" i="3"/>
  <c r="AQ211" i="3"/>
  <c r="AB211" i="3"/>
  <c r="AK211" i="3"/>
  <c r="AJ211" i="3"/>
  <c r="AA211" i="3"/>
  <c r="U211" i="3"/>
  <c r="AL211" i="3"/>
  <c r="D211" i="3"/>
  <c r="G211" i="3"/>
  <c r="H211" i="3"/>
  <c r="I211" i="3" s="1"/>
  <c r="F211" i="3"/>
  <c r="L211" i="3"/>
  <c r="J211" i="3"/>
  <c r="C211" i="3"/>
  <c r="N211" i="3"/>
  <c r="A212" i="3"/>
  <c r="B212" i="3"/>
  <c r="R212" i="3" s="1"/>
  <c r="O148" i="3"/>
  <c r="M148" i="3" s="1"/>
  <c r="AM212" i="3" l="1"/>
  <c r="AP212" i="3"/>
  <c r="T212" i="3"/>
  <c r="AN212" i="3"/>
  <c r="AE212" i="3"/>
  <c r="AD212" i="3"/>
  <c r="AI212" i="3"/>
  <c r="Z212" i="3"/>
  <c r="W212" i="3"/>
  <c r="AB212" i="3"/>
  <c r="AH212" i="3"/>
  <c r="AQ212" i="3"/>
  <c r="U212" i="3"/>
  <c r="V212" i="3"/>
  <c r="AC212" i="3"/>
  <c r="X212" i="3"/>
  <c r="AO212" i="3"/>
  <c r="AG212" i="3"/>
  <c r="AL212" i="3"/>
  <c r="Y212" i="3"/>
  <c r="AK212" i="3"/>
  <c r="AJ212" i="3"/>
  <c r="AA212" i="3"/>
  <c r="AF212" i="3"/>
  <c r="D212" i="3"/>
  <c r="H212" i="3"/>
  <c r="I212" i="3" s="1"/>
  <c r="F212" i="3"/>
  <c r="G212" i="3"/>
  <c r="J212" i="3"/>
  <c r="N212" i="3"/>
  <c r="L212" i="3"/>
  <c r="C212" i="3"/>
  <c r="P148" i="3"/>
  <c r="K149" i="3" s="1"/>
  <c r="B213" i="3"/>
  <c r="R213" i="3" s="1"/>
  <c r="A213" i="3"/>
  <c r="AM213" i="3" l="1"/>
  <c r="V213" i="3"/>
  <c r="AP213" i="3"/>
  <c r="W213" i="3"/>
  <c r="T213" i="3"/>
  <c r="AE213" i="3"/>
  <c r="AC213" i="3"/>
  <c r="X213" i="3"/>
  <c r="Z213" i="3"/>
  <c r="AO213" i="3"/>
  <c r="AG213" i="3"/>
  <c r="AK213" i="3"/>
  <c r="AJ213" i="3"/>
  <c r="AN213" i="3"/>
  <c r="AD213" i="3"/>
  <c r="AB213" i="3"/>
  <c r="AF213" i="3"/>
  <c r="AI213" i="3"/>
  <c r="AQ213" i="3"/>
  <c r="AL213" i="3"/>
  <c r="AH213" i="3"/>
  <c r="Y213" i="3"/>
  <c r="U213" i="3"/>
  <c r="AA213" i="3"/>
  <c r="D213" i="3"/>
  <c r="G213" i="3"/>
  <c r="F213" i="3"/>
  <c r="H213" i="3"/>
  <c r="I213" i="3" s="1"/>
  <c r="N213" i="3"/>
  <c r="J213" i="3"/>
  <c r="C213" i="3"/>
  <c r="L213" i="3"/>
  <c r="A214" i="3"/>
  <c r="B214" i="3"/>
  <c r="R214" i="3" s="1"/>
  <c r="O149" i="3"/>
  <c r="M149" i="3" s="1"/>
  <c r="AM214" i="3" l="1"/>
  <c r="V214" i="3"/>
  <c r="AN214" i="3"/>
  <c r="Z214" i="3"/>
  <c r="AE214" i="3"/>
  <c r="AD214" i="3"/>
  <c r="T214" i="3"/>
  <c r="AB214" i="3"/>
  <c r="AI214" i="3"/>
  <c r="AO214" i="3"/>
  <c r="AC214" i="3"/>
  <c r="X214" i="3"/>
  <c r="AL214" i="3"/>
  <c r="AA214" i="3"/>
  <c r="W214" i="3"/>
  <c r="AQ214" i="3"/>
  <c r="U214" i="3"/>
  <c r="AF214" i="3"/>
  <c r="AG214" i="3"/>
  <c r="AK214" i="3"/>
  <c r="AP214" i="3"/>
  <c r="AH214" i="3"/>
  <c r="AJ214" i="3"/>
  <c r="Y214" i="3"/>
  <c r="D214" i="3"/>
  <c r="F214" i="3"/>
  <c r="H214" i="3"/>
  <c r="I214" i="3" s="1"/>
  <c r="G214" i="3"/>
  <c r="C214" i="3"/>
  <c r="N214" i="3"/>
  <c r="J214" i="3"/>
  <c r="L214" i="3"/>
  <c r="P149" i="3"/>
  <c r="K150" i="3" s="1"/>
  <c r="B215" i="3"/>
  <c r="R215" i="3" s="1"/>
  <c r="A215" i="3"/>
  <c r="AM215" i="3" l="1"/>
  <c r="V215" i="3"/>
  <c r="AN215" i="3"/>
  <c r="AE215" i="3"/>
  <c r="AP215" i="3"/>
  <c r="T215" i="3"/>
  <c r="W215" i="3"/>
  <c r="AD215" i="3"/>
  <c r="AC215" i="3"/>
  <c r="X215" i="3"/>
  <c r="AI215" i="3"/>
  <c r="AH215" i="3"/>
  <c r="AF215" i="3"/>
  <c r="AL215" i="3"/>
  <c r="Y215" i="3"/>
  <c r="AG215" i="3"/>
  <c r="U215" i="3"/>
  <c r="AK215" i="3"/>
  <c r="AJ215" i="3"/>
  <c r="AA215" i="3"/>
  <c r="Z215" i="3"/>
  <c r="AO215" i="3"/>
  <c r="AB215" i="3"/>
  <c r="AQ215" i="3"/>
  <c r="D215" i="3"/>
  <c r="G215" i="3"/>
  <c r="F215" i="3"/>
  <c r="H215" i="3"/>
  <c r="I215" i="3" s="1"/>
  <c r="L215" i="3"/>
  <c r="N215" i="3"/>
  <c r="J215" i="3"/>
  <c r="C215" i="3"/>
  <c r="O150" i="3"/>
  <c r="M150" i="3" s="1"/>
  <c r="B216" i="3"/>
  <c r="R216" i="3" s="1"/>
  <c r="A216" i="3"/>
  <c r="AM216" i="3" l="1"/>
  <c r="Z216" i="3"/>
  <c r="T216" i="3"/>
  <c r="AP216" i="3"/>
  <c r="AN216" i="3"/>
  <c r="W216" i="3"/>
  <c r="AI216" i="3"/>
  <c r="V216" i="3"/>
  <c r="AB216" i="3"/>
  <c r="AQ216" i="3"/>
  <c r="U216" i="3"/>
  <c r="AL216" i="3"/>
  <c r="AO216" i="3"/>
  <c r="AE216" i="3"/>
  <c r="Y216" i="3"/>
  <c r="AD216" i="3"/>
  <c r="AC216" i="3"/>
  <c r="X216" i="3"/>
  <c r="AF216" i="3"/>
  <c r="AK216" i="3"/>
  <c r="AJ216" i="3"/>
  <c r="AA216" i="3"/>
  <c r="AG216" i="3"/>
  <c r="AH216" i="3"/>
  <c r="D216" i="3"/>
  <c r="H216" i="3"/>
  <c r="I216" i="3" s="1"/>
  <c r="F216" i="3"/>
  <c r="G216" i="3"/>
  <c r="L216" i="3"/>
  <c r="N216" i="3"/>
  <c r="J216" i="3"/>
  <c r="C216" i="3"/>
  <c r="B217" i="3"/>
  <c r="R217" i="3" s="1"/>
  <c r="A217" i="3"/>
  <c r="P150" i="3"/>
  <c r="K151" i="3" s="1"/>
  <c r="AM217" i="3" l="1"/>
  <c r="Z217" i="3"/>
  <c r="W217" i="3"/>
  <c r="V217" i="3"/>
  <c r="AE217" i="3"/>
  <c r="AP217" i="3"/>
  <c r="AN217" i="3"/>
  <c r="AD217" i="3"/>
  <c r="AC217" i="3"/>
  <c r="X217" i="3"/>
  <c r="AH217" i="3"/>
  <c r="AB217" i="3"/>
  <c r="AG217" i="3"/>
  <c r="AK217" i="3"/>
  <c r="AJ217" i="3"/>
  <c r="AF217" i="3"/>
  <c r="AL217" i="3"/>
  <c r="AI217" i="3"/>
  <c r="U217" i="3"/>
  <c r="Y217" i="3"/>
  <c r="T217" i="3"/>
  <c r="AO217" i="3"/>
  <c r="AA217" i="3"/>
  <c r="AQ217" i="3"/>
  <c r="D217" i="3"/>
  <c r="G217" i="3"/>
  <c r="F217" i="3"/>
  <c r="H217" i="3"/>
  <c r="I217" i="3" s="1"/>
  <c r="C217" i="3"/>
  <c r="L217" i="3"/>
  <c r="J217" i="3"/>
  <c r="N217" i="3"/>
  <c r="B218" i="3"/>
  <c r="R218" i="3" s="1"/>
  <c r="A218" i="3"/>
  <c r="O151" i="3"/>
  <c r="P151" i="3"/>
  <c r="K152" i="3" s="1"/>
  <c r="AM218" i="3" l="1"/>
  <c r="AN218" i="3"/>
  <c r="AP218" i="3"/>
  <c r="AD218" i="3"/>
  <c r="V218" i="3"/>
  <c r="Z218" i="3"/>
  <c r="T218" i="3"/>
  <c r="AB218" i="3"/>
  <c r="AE218" i="3"/>
  <c r="AI218" i="3"/>
  <c r="AO218" i="3"/>
  <c r="AL218" i="3"/>
  <c r="AA218" i="3"/>
  <c r="AC218" i="3"/>
  <c r="X218" i="3"/>
  <c r="AQ218" i="3"/>
  <c r="U218" i="3"/>
  <c r="W218" i="3"/>
  <c r="AF218" i="3"/>
  <c r="AK218" i="3"/>
  <c r="AJ218" i="3"/>
  <c r="Y218" i="3"/>
  <c r="AH218" i="3"/>
  <c r="AG218" i="3"/>
  <c r="D218" i="3"/>
  <c r="F218" i="3"/>
  <c r="H218" i="3"/>
  <c r="I218" i="3" s="1"/>
  <c r="G218" i="3"/>
  <c r="C218" i="3"/>
  <c r="J218" i="3"/>
  <c r="N218" i="3"/>
  <c r="L218" i="3"/>
  <c r="M151" i="3"/>
  <c r="B219" i="3"/>
  <c r="R219" i="3" s="1"/>
  <c r="A219" i="3"/>
  <c r="O152" i="3"/>
  <c r="M152" i="3" s="1"/>
  <c r="AM219" i="3" l="1"/>
  <c r="Z219" i="3"/>
  <c r="V219" i="3"/>
  <c r="AE219" i="3"/>
  <c r="AD219" i="3"/>
  <c r="AP219" i="3"/>
  <c r="AN219" i="3"/>
  <c r="AC219" i="3"/>
  <c r="X219" i="3"/>
  <c r="T219" i="3"/>
  <c r="W219" i="3"/>
  <c r="AO219" i="3"/>
  <c r="AF219" i="3"/>
  <c r="Y219" i="3"/>
  <c r="AI219" i="3"/>
  <c r="AG219" i="3"/>
  <c r="AQ219" i="3"/>
  <c r="AL219" i="3"/>
  <c r="AK219" i="3"/>
  <c r="AJ219" i="3"/>
  <c r="U219" i="3"/>
  <c r="AB219" i="3"/>
  <c r="AH219" i="3"/>
  <c r="AA219" i="3"/>
  <c r="D219" i="3"/>
  <c r="G219" i="3"/>
  <c r="H219" i="3"/>
  <c r="I219" i="3" s="1"/>
  <c r="F219" i="3"/>
  <c r="J219" i="3"/>
  <c r="C219" i="3"/>
  <c r="L219" i="3"/>
  <c r="N219" i="3"/>
  <c r="B220" i="3"/>
  <c r="R220" i="3" s="1"/>
  <c r="A220" i="3"/>
  <c r="P152" i="3"/>
  <c r="K153" i="3" s="1"/>
  <c r="AM220" i="3" l="1"/>
  <c r="V220" i="3"/>
  <c r="Z220" i="3"/>
  <c r="AP220" i="3"/>
  <c r="AN220" i="3"/>
  <c r="T220" i="3"/>
  <c r="AE220" i="3"/>
  <c r="AI220" i="3"/>
  <c r="AD220" i="3"/>
  <c r="AB220" i="3"/>
  <c r="W220" i="3"/>
  <c r="AQ220" i="3"/>
  <c r="U220" i="3"/>
  <c r="AH220" i="3"/>
  <c r="AG220" i="3"/>
  <c r="AK220" i="3"/>
  <c r="AJ220" i="3"/>
  <c r="AA220" i="3"/>
  <c r="AL220" i="3"/>
  <c r="AC220" i="3"/>
  <c r="X220" i="3"/>
  <c r="AO220" i="3"/>
  <c r="AF220" i="3"/>
  <c r="Y220" i="3"/>
  <c r="D220" i="3"/>
  <c r="H220" i="3"/>
  <c r="I220" i="3" s="1"/>
  <c r="F220" i="3"/>
  <c r="G220" i="3"/>
  <c r="L220" i="3"/>
  <c r="J220" i="3"/>
  <c r="N220" i="3"/>
  <c r="C220" i="3"/>
  <c r="P153" i="3"/>
  <c r="K154" i="3" s="1"/>
  <c r="O153" i="3"/>
  <c r="M153" i="3" s="1"/>
  <c r="B221" i="3"/>
  <c r="R221" i="3" s="1"/>
  <c r="A221" i="3"/>
  <c r="AM221" i="3" l="1"/>
  <c r="V221" i="3"/>
  <c r="Z221" i="3"/>
  <c r="W221" i="3"/>
  <c r="AP221" i="3"/>
  <c r="T221" i="3"/>
  <c r="AC221" i="3"/>
  <c r="X221" i="3"/>
  <c r="AE221" i="3"/>
  <c r="AD221" i="3"/>
  <c r="AG221" i="3"/>
  <c r="AK221" i="3"/>
  <c r="AJ221" i="3"/>
  <c r="AB221" i="3"/>
  <c r="AO221" i="3"/>
  <c r="AH221" i="3"/>
  <c r="AF221" i="3"/>
  <c r="Y221" i="3"/>
  <c r="AQ221" i="3"/>
  <c r="AA221" i="3"/>
  <c r="AN221" i="3"/>
  <c r="AI221" i="3"/>
  <c r="AL221" i="3"/>
  <c r="U221" i="3"/>
  <c r="D221" i="3"/>
  <c r="G221" i="3"/>
  <c r="F221" i="3"/>
  <c r="H221" i="3"/>
  <c r="I221" i="3" s="1"/>
  <c r="C221" i="3"/>
  <c r="N221" i="3"/>
  <c r="J221" i="3"/>
  <c r="L221" i="3"/>
  <c r="O154" i="3"/>
  <c r="M154" i="3" s="1"/>
  <c r="B222" i="3"/>
  <c r="R222" i="3" s="1"/>
  <c r="A222" i="3"/>
  <c r="AM222" i="3" l="1"/>
  <c r="AN222" i="3"/>
  <c r="V222" i="3"/>
  <c r="AE222" i="3"/>
  <c r="W222" i="3"/>
  <c r="AB222" i="3"/>
  <c r="AP222" i="3"/>
  <c r="AI222" i="3"/>
  <c r="AO222" i="3"/>
  <c r="AH222" i="3"/>
  <c r="T222" i="3"/>
  <c r="AC222" i="3"/>
  <c r="X222" i="3"/>
  <c r="AA222" i="3"/>
  <c r="Z222" i="3"/>
  <c r="AD222" i="3"/>
  <c r="AQ222" i="3"/>
  <c r="U222" i="3"/>
  <c r="AF222" i="3"/>
  <c r="AG222" i="3"/>
  <c r="AK222" i="3"/>
  <c r="AJ222" i="3"/>
  <c r="Y222" i="3"/>
  <c r="AL222" i="3"/>
  <c r="D222" i="3"/>
  <c r="F222" i="3"/>
  <c r="H222" i="3"/>
  <c r="I222" i="3" s="1"/>
  <c r="G222" i="3"/>
  <c r="N222" i="3"/>
  <c r="L222" i="3"/>
  <c r="C222" i="3"/>
  <c r="J222" i="3"/>
  <c r="P154" i="3"/>
  <c r="K155" i="3" s="1"/>
  <c r="B223" i="3"/>
  <c r="R223" i="3" s="1"/>
  <c r="A223" i="3"/>
  <c r="AM223" i="3" l="1"/>
  <c r="V223" i="3"/>
  <c r="Z223" i="3"/>
  <c r="AP223" i="3"/>
  <c r="AE223" i="3"/>
  <c r="T223" i="3"/>
  <c r="W223" i="3"/>
  <c r="AD223" i="3"/>
  <c r="AB223" i="3"/>
  <c r="AC223" i="3"/>
  <c r="AI223" i="3"/>
  <c r="X223" i="3"/>
  <c r="AJ223" i="3"/>
  <c r="AG223" i="3"/>
  <c r="AN223" i="3"/>
  <c r="AO223" i="3"/>
  <c r="AH223" i="3"/>
  <c r="AF223" i="3"/>
  <c r="U223" i="3"/>
  <c r="AQ223" i="3"/>
  <c r="AK223" i="3"/>
  <c r="AL223" i="3"/>
  <c r="AA223" i="3"/>
  <c r="Y223" i="3"/>
  <c r="D223" i="3"/>
  <c r="G223" i="3"/>
  <c r="F223" i="3"/>
  <c r="H223" i="3"/>
  <c r="I223" i="3" s="1"/>
  <c r="J223" i="3"/>
  <c r="L223" i="3"/>
  <c r="N223" i="3"/>
  <c r="C223" i="3"/>
  <c r="B224" i="3"/>
  <c r="R224" i="3" s="1"/>
  <c r="A224" i="3"/>
  <c r="O155" i="3"/>
  <c r="M155" i="3" s="1"/>
  <c r="AM224" i="3" l="1"/>
  <c r="V224" i="3"/>
  <c r="Z224" i="3"/>
  <c r="AP224" i="3"/>
  <c r="T224" i="3"/>
  <c r="AD224" i="3"/>
  <c r="AE224" i="3"/>
  <c r="AI224" i="3"/>
  <c r="AN224" i="3"/>
  <c r="X224" i="3"/>
  <c r="AO224" i="3"/>
  <c r="AH224" i="3"/>
  <c r="AQ224" i="3"/>
  <c r="U224" i="3"/>
  <c r="AJ224" i="3"/>
  <c r="Y224" i="3"/>
  <c r="AF224" i="3"/>
  <c r="AB224" i="3"/>
  <c r="AG224" i="3"/>
  <c r="W224" i="3"/>
  <c r="AC224" i="3"/>
  <c r="AK224" i="3"/>
  <c r="AL224" i="3"/>
  <c r="AA224" i="3"/>
  <c r="D224" i="3"/>
  <c r="H224" i="3"/>
  <c r="I224" i="3" s="1"/>
  <c r="F224" i="3"/>
  <c r="G224" i="3"/>
  <c r="C224" i="3"/>
  <c r="N224" i="3"/>
  <c r="J224" i="3"/>
  <c r="L224" i="3"/>
  <c r="P155" i="3"/>
  <c r="K156" i="3" s="1"/>
  <c r="B225" i="3"/>
  <c r="R225" i="3" s="1"/>
  <c r="A225" i="3"/>
  <c r="AM225" i="3" l="1"/>
  <c r="V225" i="3"/>
  <c r="AP225" i="3"/>
  <c r="AN225" i="3"/>
  <c r="T225" i="3"/>
  <c r="W225" i="3"/>
  <c r="AE225" i="3"/>
  <c r="Z225" i="3"/>
  <c r="AB225" i="3"/>
  <c r="AC225" i="3"/>
  <c r="X225" i="3"/>
  <c r="AH225" i="3"/>
  <c r="AG225" i="3"/>
  <c r="AK225" i="3"/>
  <c r="AL225" i="3"/>
  <c r="Y225" i="3"/>
  <c r="AF225" i="3"/>
  <c r="AD225" i="3"/>
  <c r="AA225" i="3"/>
  <c r="AO225" i="3"/>
  <c r="AJ225" i="3"/>
  <c r="AI225" i="3"/>
  <c r="AQ225" i="3"/>
  <c r="U225" i="3"/>
  <c r="D225" i="3"/>
  <c r="G225" i="3"/>
  <c r="F225" i="3"/>
  <c r="H225" i="3"/>
  <c r="I225" i="3" s="1"/>
  <c r="N225" i="3"/>
  <c r="C225" i="3"/>
  <c r="L225" i="3"/>
  <c r="J225" i="3"/>
  <c r="B226" i="3"/>
  <c r="R226" i="3" s="1"/>
  <c r="A226" i="3"/>
  <c r="O156" i="3"/>
  <c r="M156" i="3" s="1"/>
  <c r="P156" i="3"/>
  <c r="K157" i="3" s="1"/>
  <c r="AM226" i="3" l="1"/>
  <c r="AN226" i="3"/>
  <c r="Z226" i="3"/>
  <c r="W226" i="3"/>
  <c r="AD226" i="3"/>
  <c r="AI226" i="3"/>
  <c r="X226" i="3"/>
  <c r="AO226" i="3"/>
  <c r="AH226" i="3"/>
  <c r="V226" i="3"/>
  <c r="AB226" i="3"/>
  <c r="AF226" i="3"/>
  <c r="AA226" i="3"/>
  <c r="AP226" i="3"/>
  <c r="T226" i="3"/>
  <c r="AC226" i="3"/>
  <c r="AQ226" i="3"/>
  <c r="U226" i="3"/>
  <c r="AK226" i="3"/>
  <c r="AE226" i="3"/>
  <c r="Y226" i="3"/>
  <c r="AL226" i="3"/>
  <c r="AJ226" i="3"/>
  <c r="AG226" i="3"/>
  <c r="D226" i="3"/>
  <c r="F226" i="3"/>
  <c r="H226" i="3"/>
  <c r="I226" i="3" s="1"/>
  <c r="G226" i="3"/>
  <c r="C226" i="3"/>
  <c r="L226" i="3"/>
  <c r="J226" i="3"/>
  <c r="N226" i="3"/>
  <c r="B227" i="3"/>
  <c r="R227" i="3" s="1"/>
  <c r="A227" i="3"/>
  <c r="P157" i="3"/>
  <c r="K158" i="3" s="1"/>
  <c r="O157" i="3"/>
  <c r="AM227" i="3" l="1"/>
  <c r="V227" i="3"/>
  <c r="Z227" i="3"/>
  <c r="AN227" i="3"/>
  <c r="AE227" i="3"/>
  <c r="AD227" i="3"/>
  <c r="T227" i="3"/>
  <c r="W227" i="3"/>
  <c r="AB227" i="3"/>
  <c r="AC227" i="3"/>
  <c r="X227" i="3"/>
  <c r="AH227" i="3"/>
  <c r="AF227" i="3"/>
  <c r="AJ227" i="3"/>
  <c r="AI227" i="3"/>
  <c r="AO227" i="3"/>
  <c r="AG227" i="3"/>
  <c r="AP227" i="3"/>
  <c r="AQ227" i="3"/>
  <c r="U227" i="3"/>
  <c r="AK227" i="3"/>
  <c r="AA227" i="3"/>
  <c r="AL227" i="3"/>
  <c r="Y227" i="3"/>
  <c r="D227" i="3"/>
  <c r="G227" i="3"/>
  <c r="H227" i="3"/>
  <c r="I227" i="3" s="1"/>
  <c r="F227" i="3"/>
  <c r="J227" i="3"/>
  <c r="C227" i="3"/>
  <c r="L227" i="3"/>
  <c r="N227" i="3"/>
  <c r="O158" i="3"/>
  <c r="M158" i="3" s="1"/>
  <c r="B228" i="3"/>
  <c r="R228" i="3" s="1"/>
  <c r="A228" i="3"/>
  <c r="M157" i="3"/>
  <c r="AM228" i="3" l="1"/>
  <c r="V228" i="3"/>
  <c r="AP228" i="3"/>
  <c r="AN228" i="3"/>
  <c r="Z228" i="3"/>
  <c r="AD228" i="3"/>
  <c r="AE228" i="3"/>
  <c r="T228" i="3"/>
  <c r="AI228" i="3"/>
  <c r="X228" i="3"/>
  <c r="AQ228" i="3"/>
  <c r="U228" i="3"/>
  <c r="AJ228" i="3"/>
  <c r="W228" i="3"/>
  <c r="AH228" i="3"/>
  <c r="AF228" i="3"/>
  <c r="AC228" i="3"/>
  <c r="AG228" i="3"/>
  <c r="AO228" i="3"/>
  <c r="AK228" i="3"/>
  <c r="AA228" i="3"/>
  <c r="AB228" i="3"/>
  <c r="AL228" i="3"/>
  <c r="Y228" i="3"/>
  <c r="D228" i="3"/>
  <c r="H228" i="3"/>
  <c r="I228" i="3" s="1"/>
  <c r="F228" i="3"/>
  <c r="G228" i="3"/>
  <c r="L228" i="3"/>
  <c r="J228" i="3"/>
  <c r="N228" i="3"/>
  <c r="C228" i="3"/>
  <c r="B229" i="3"/>
  <c r="R229" i="3" s="1"/>
  <c r="A229" i="3"/>
  <c r="P158" i="3"/>
  <c r="K159" i="3" s="1"/>
  <c r="AM229" i="3" l="1"/>
  <c r="W229" i="3"/>
  <c r="Z229" i="3"/>
  <c r="AN229" i="3"/>
  <c r="AP229" i="3"/>
  <c r="AD229" i="3"/>
  <c r="AE229" i="3"/>
  <c r="AC229" i="3"/>
  <c r="AO229" i="3"/>
  <c r="AG229" i="3"/>
  <c r="AK229" i="3"/>
  <c r="Y229" i="3"/>
  <c r="V229" i="3"/>
  <c r="T229" i="3"/>
  <c r="AB229" i="3"/>
  <c r="AI229" i="3"/>
  <c r="AL229" i="3"/>
  <c r="AJ229" i="3"/>
  <c r="AQ229" i="3"/>
  <c r="U229" i="3"/>
  <c r="AF229" i="3"/>
  <c r="X229" i="3"/>
  <c r="AH229" i="3"/>
  <c r="AA229" i="3"/>
  <c r="D229" i="3"/>
  <c r="G229" i="3"/>
  <c r="F229" i="3"/>
  <c r="H229" i="3"/>
  <c r="I229" i="3" s="1"/>
  <c r="C229" i="3"/>
  <c r="L229" i="3"/>
  <c r="J229" i="3"/>
  <c r="N229" i="3"/>
  <c r="O159" i="3"/>
  <c r="M159" i="3" s="1"/>
  <c r="B230" i="3"/>
  <c r="R230" i="3" s="1"/>
  <c r="A230" i="3"/>
  <c r="AM230" i="3" l="1"/>
  <c r="V230" i="3"/>
  <c r="AP230" i="3"/>
  <c r="AE230" i="3"/>
  <c r="T230" i="3"/>
  <c r="Z230" i="3"/>
  <c r="W230" i="3"/>
  <c r="AI230" i="3"/>
  <c r="X230" i="3"/>
  <c r="AO230" i="3"/>
  <c r="AH230" i="3"/>
  <c r="AN230" i="3"/>
  <c r="AC230" i="3"/>
  <c r="AF230" i="3"/>
  <c r="AJ230" i="3"/>
  <c r="AA230" i="3"/>
  <c r="AQ230" i="3"/>
  <c r="U230" i="3"/>
  <c r="Y230" i="3"/>
  <c r="AB230" i="3"/>
  <c r="AG230" i="3"/>
  <c r="AL230" i="3"/>
  <c r="AK230" i="3"/>
  <c r="AD230" i="3"/>
  <c r="D230" i="3"/>
  <c r="F230" i="3"/>
  <c r="H230" i="3"/>
  <c r="I230" i="3" s="1"/>
  <c r="G230" i="3"/>
  <c r="N230" i="3"/>
  <c r="C230" i="3"/>
  <c r="J230" i="3"/>
  <c r="L230" i="3"/>
  <c r="P159" i="3"/>
  <c r="K160" i="3" s="1"/>
  <c r="B231" i="3"/>
  <c r="R231" i="3" s="1"/>
  <c r="A231" i="3"/>
  <c r="AM231" i="3" l="1"/>
  <c r="Z231" i="3"/>
  <c r="AE231" i="3"/>
  <c r="T231" i="3"/>
  <c r="V231" i="3"/>
  <c r="AN231" i="3"/>
  <c r="AP231" i="3"/>
  <c r="AC231" i="3"/>
  <c r="AD231" i="3"/>
  <c r="AI231" i="3"/>
  <c r="AL231" i="3"/>
  <c r="AB231" i="3"/>
  <c r="X231" i="3"/>
  <c r="AH231" i="3"/>
  <c r="AG231" i="3"/>
  <c r="W231" i="3"/>
  <c r="AK231" i="3"/>
  <c r="AA231" i="3"/>
  <c r="AJ231" i="3"/>
  <c r="Y231" i="3"/>
  <c r="AQ231" i="3"/>
  <c r="U231" i="3"/>
  <c r="AO231" i="3"/>
  <c r="AF231" i="3"/>
  <c r="D231" i="3"/>
  <c r="G231" i="3"/>
  <c r="F231" i="3"/>
  <c r="H231" i="3"/>
  <c r="I231" i="3" s="1"/>
  <c r="J231" i="3"/>
  <c r="L231" i="3"/>
  <c r="C231" i="3"/>
  <c r="N231" i="3"/>
  <c r="O160" i="3"/>
  <c r="M160" i="3" s="1"/>
  <c r="B232" i="3"/>
  <c r="R232" i="3" s="1"/>
  <c r="A232" i="3"/>
  <c r="AM232" i="3" l="1"/>
  <c r="Z232" i="3"/>
  <c r="AN232" i="3"/>
  <c r="AD232" i="3"/>
  <c r="W232" i="3"/>
  <c r="V232" i="3"/>
  <c r="AI232" i="3"/>
  <c r="X232" i="3"/>
  <c r="T232" i="3"/>
  <c r="AB232" i="3"/>
  <c r="AH232" i="3"/>
  <c r="AQ232" i="3"/>
  <c r="U232" i="3"/>
  <c r="AE232" i="3"/>
  <c r="AO232" i="3"/>
  <c r="AF232" i="3"/>
  <c r="AC232" i="3"/>
  <c r="AK232" i="3"/>
  <c r="AJ232" i="3"/>
  <c r="AA232" i="3"/>
  <c r="AP232" i="3"/>
  <c r="AG232" i="3"/>
  <c r="AL232" i="3"/>
  <c r="Y232" i="3"/>
  <c r="D232" i="3"/>
  <c r="H232" i="3"/>
  <c r="I232" i="3" s="1"/>
  <c r="F232" i="3"/>
  <c r="G232" i="3"/>
  <c r="L232" i="3"/>
  <c r="J232" i="3"/>
  <c r="C232" i="3"/>
  <c r="N232" i="3"/>
  <c r="P160" i="3"/>
  <c r="K161" i="3" s="1"/>
  <c r="B233" i="3"/>
  <c r="R233" i="3" s="1"/>
  <c r="A233" i="3"/>
  <c r="AM233" i="3" l="1"/>
  <c r="V233" i="3"/>
  <c r="AP233" i="3"/>
  <c r="Z233" i="3"/>
  <c r="AN233" i="3"/>
  <c r="W233" i="3"/>
  <c r="AE233" i="3"/>
  <c r="T233" i="3"/>
  <c r="AD233" i="3"/>
  <c r="AC233" i="3"/>
  <c r="AH233" i="3"/>
  <c r="AG233" i="3"/>
  <c r="AK233" i="3"/>
  <c r="Y233" i="3"/>
  <c r="X233" i="3"/>
  <c r="AO233" i="3"/>
  <c r="AF233" i="3"/>
  <c r="AI233" i="3"/>
  <c r="AL233" i="3"/>
  <c r="AB233" i="3"/>
  <c r="AJ233" i="3"/>
  <c r="AA233" i="3"/>
  <c r="AQ233" i="3"/>
  <c r="U233" i="3"/>
  <c r="D233" i="3"/>
  <c r="G233" i="3"/>
  <c r="F233" i="3"/>
  <c r="H233" i="3"/>
  <c r="I233" i="3" s="1"/>
  <c r="C233" i="3"/>
  <c r="N233" i="3"/>
  <c r="L233" i="3"/>
  <c r="J233" i="3"/>
  <c r="B234" i="3"/>
  <c r="R234" i="3" s="1"/>
  <c r="A234" i="3"/>
  <c r="O161" i="3"/>
  <c r="P161" i="3"/>
  <c r="K162" i="3" s="1"/>
  <c r="AM234" i="3" l="1"/>
  <c r="V234" i="3"/>
  <c r="T234" i="3"/>
  <c r="Z234" i="3"/>
  <c r="AP234" i="3"/>
  <c r="AN234" i="3"/>
  <c r="AE234" i="3"/>
  <c r="W234" i="3"/>
  <c r="AI234" i="3"/>
  <c r="X234" i="3"/>
  <c r="AO234" i="3"/>
  <c r="AH234" i="3"/>
  <c r="AD234" i="3"/>
  <c r="AF234" i="3"/>
  <c r="AA234" i="3"/>
  <c r="AB234" i="3"/>
  <c r="AC234" i="3"/>
  <c r="AQ234" i="3"/>
  <c r="U234" i="3"/>
  <c r="AL234" i="3"/>
  <c r="AK234" i="3"/>
  <c r="AJ234" i="3"/>
  <c r="AG234" i="3"/>
  <c r="Y234" i="3"/>
  <c r="D234" i="3"/>
  <c r="F234" i="3"/>
  <c r="H234" i="3"/>
  <c r="I234" i="3" s="1"/>
  <c r="G234" i="3"/>
  <c r="C234" i="3"/>
  <c r="J234" i="3"/>
  <c r="L234" i="3"/>
  <c r="N234" i="3"/>
  <c r="M161" i="3"/>
  <c r="B235" i="3"/>
  <c r="R235" i="3" s="1"/>
  <c r="A235" i="3"/>
  <c r="O162" i="3"/>
  <c r="M162" i="3" s="1"/>
  <c r="AM235" i="3" l="1"/>
  <c r="Z235" i="3"/>
  <c r="V235" i="3"/>
  <c r="AE235" i="3"/>
  <c r="AN235" i="3"/>
  <c r="T235" i="3"/>
  <c r="AD235" i="3"/>
  <c r="AB235" i="3"/>
  <c r="AC235" i="3"/>
  <c r="AP235" i="3"/>
  <c r="W235" i="3"/>
  <c r="X235" i="3"/>
  <c r="AO235" i="3"/>
  <c r="AL235" i="3"/>
  <c r="AJ235" i="3"/>
  <c r="AI235" i="3"/>
  <c r="AG235" i="3"/>
  <c r="AH235" i="3"/>
  <c r="AQ235" i="3"/>
  <c r="U235" i="3"/>
  <c r="Y235" i="3"/>
  <c r="AF235" i="3"/>
  <c r="AK235" i="3"/>
  <c r="AA235" i="3"/>
  <c r="D235" i="3"/>
  <c r="G235" i="3"/>
  <c r="H235" i="3"/>
  <c r="I235" i="3" s="1"/>
  <c r="F235" i="3"/>
  <c r="J235" i="3"/>
  <c r="N235" i="3"/>
  <c r="C235" i="3"/>
  <c r="L235" i="3"/>
  <c r="B236" i="3"/>
  <c r="R236" i="3" s="1"/>
  <c r="A236" i="3"/>
  <c r="P162" i="3"/>
  <c r="K163" i="3" s="1"/>
  <c r="AM236" i="3" l="1"/>
  <c r="Z236" i="3"/>
  <c r="AP236" i="3"/>
  <c r="AN236" i="3"/>
  <c r="V236" i="3"/>
  <c r="AD236" i="3"/>
  <c r="AE236" i="3"/>
  <c r="T236" i="3"/>
  <c r="W236" i="3"/>
  <c r="AB236" i="3"/>
  <c r="AI236" i="3"/>
  <c r="X236" i="3"/>
  <c r="AQ236" i="3"/>
  <c r="U236" i="3"/>
  <c r="AF236" i="3"/>
  <c r="AH236" i="3"/>
  <c r="AG236" i="3"/>
  <c r="AK236" i="3"/>
  <c r="AA236" i="3"/>
  <c r="AO236" i="3"/>
  <c r="AL236" i="3"/>
  <c r="Y236" i="3"/>
  <c r="AC236" i="3"/>
  <c r="AJ236" i="3"/>
  <c r="D236" i="3"/>
  <c r="H236" i="3"/>
  <c r="I236" i="3" s="1"/>
  <c r="F236" i="3"/>
  <c r="G236" i="3"/>
  <c r="L236" i="3"/>
  <c r="J236" i="3"/>
  <c r="C236" i="3"/>
  <c r="N236" i="3"/>
  <c r="O163" i="3"/>
  <c r="M163" i="3" s="1"/>
  <c r="P163" i="3"/>
  <c r="K164" i="3" s="1"/>
  <c r="B237" i="3"/>
  <c r="R237" i="3" s="1"/>
  <c r="A237" i="3"/>
  <c r="AM237" i="3" l="1"/>
  <c r="Z237" i="3"/>
  <c r="AP237" i="3"/>
  <c r="W237" i="3"/>
  <c r="V237" i="3"/>
  <c r="T237" i="3"/>
  <c r="AC237" i="3"/>
  <c r="AH237" i="3"/>
  <c r="AG237" i="3"/>
  <c r="AK237" i="3"/>
  <c r="Y237" i="3"/>
  <c r="AO237" i="3"/>
  <c r="AB237" i="3"/>
  <c r="X237" i="3"/>
  <c r="AQ237" i="3"/>
  <c r="U237" i="3"/>
  <c r="AA237" i="3"/>
  <c r="AE237" i="3"/>
  <c r="AI237" i="3"/>
  <c r="AF237" i="3"/>
  <c r="AL237" i="3"/>
  <c r="AN237" i="3"/>
  <c r="AD237" i="3"/>
  <c r="AJ237" i="3"/>
  <c r="D237" i="3"/>
  <c r="G237" i="3"/>
  <c r="F237" i="3"/>
  <c r="H237" i="3"/>
  <c r="I237" i="3" s="1"/>
  <c r="C237" i="3"/>
  <c r="L237" i="3"/>
  <c r="N237" i="3"/>
  <c r="J237" i="3"/>
  <c r="O164" i="3"/>
  <c r="M164" i="3" s="1"/>
  <c r="B238" i="3"/>
  <c r="R238" i="3" s="1"/>
  <c r="A238" i="3"/>
  <c r="AM238" i="3" l="1"/>
  <c r="V238" i="3"/>
  <c r="AN238" i="3"/>
  <c r="AE238" i="3"/>
  <c r="W238" i="3"/>
  <c r="AD238" i="3"/>
  <c r="AP238" i="3"/>
  <c r="T238" i="3"/>
  <c r="AI238" i="3"/>
  <c r="X238" i="3"/>
  <c r="AO238" i="3"/>
  <c r="AC238" i="3"/>
  <c r="AF238" i="3"/>
  <c r="AA238" i="3"/>
  <c r="AQ238" i="3"/>
  <c r="U238" i="3"/>
  <c r="AG238" i="3"/>
  <c r="AK238" i="3"/>
  <c r="AL238" i="3"/>
  <c r="AB238" i="3"/>
  <c r="AH238" i="3"/>
  <c r="Y238" i="3"/>
  <c r="Z238" i="3"/>
  <c r="AJ238" i="3"/>
  <c r="D238" i="3"/>
  <c r="F238" i="3"/>
  <c r="H238" i="3"/>
  <c r="I238" i="3" s="1"/>
  <c r="G238" i="3"/>
  <c r="N238" i="3"/>
  <c r="C238" i="3"/>
  <c r="J238" i="3"/>
  <c r="L238" i="3"/>
  <c r="B239" i="3"/>
  <c r="R239" i="3" s="1"/>
  <c r="A239" i="3"/>
  <c r="P164" i="3"/>
  <c r="K165" i="3" s="1"/>
  <c r="AM239" i="3" l="1"/>
  <c r="V239" i="3"/>
  <c r="AE239" i="3"/>
  <c r="T239" i="3"/>
  <c r="AP239" i="3"/>
  <c r="Z239" i="3"/>
  <c r="AN239" i="3"/>
  <c r="AC239" i="3"/>
  <c r="AD239" i="3"/>
  <c r="AI239" i="3"/>
  <c r="AL239" i="3"/>
  <c r="X239" i="3"/>
  <c r="AG239" i="3"/>
  <c r="AB239" i="3"/>
  <c r="AJ239" i="3"/>
  <c r="W239" i="3"/>
  <c r="AH239" i="3"/>
  <c r="AO239" i="3"/>
  <c r="AQ239" i="3"/>
  <c r="U239" i="3"/>
  <c r="AK239" i="3"/>
  <c r="AA239" i="3"/>
  <c r="AF239" i="3"/>
  <c r="Y239" i="3"/>
  <c r="D239" i="3"/>
  <c r="G239" i="3"/>
  <c r="F239" i="3"/>
  <c r="H239" i="3"/>
  <c r="I239" i="3" s="1"/>
  <c r="J239" i="3"/>
  <c r="L239" i="3"/>
  <c r="C239" i="3"/>
  <c r="N239" i="3"/>
  <c r="B240" i="3"/>
  <c r="R240" i="3" s="1"/>
  <c r="A240" i="3"/>
  <c r="P165" i="3"/>
  <c r="K166" i="3" s="1"/>
  <c r="O165" i="3"/>
  <c r="AM240" i="3" l="1"/>
  <c r="AN240" i="3"/>
  <c r="Z240" i="3"/>
  <c r="AP240" i="3"/>
  <c r="AD240" i="3"/>
  <c r="T240" i="3"/>
  <c r="AI240" i="3"/>
  <c r="X240" i="3"/>
  <c r="AE240" i="3"/>
  <c r="W240" i="3"/>
  <c r="AB240" i="3"/>
  <c r="AO240" i="3"/>
  <c r="AH240" i="3"/>
  <c r="AQ240" i="3"/>
  <c r="U240" i="3"/>
  <c r="AF240" i="3"/>
  <c r="V240" i="3"/>
  <c r="AL240" i="3"/>
  <c r="Y240" i="3"/>
  <c r="AK240" i="3"/>
  <c r="AG240" i="3"/>
  <c r="AC240" i="3"/>
  <c r="AJ240" i="3"/>
  <c r="AA240" i="3"/>
  <c r="D240" i="3"/>
  <c r="H240" i="3"/>
  <c r="I240" i="3" s="1"/>
  <c r="F240" i="3"/>
  <c r="G240" i="3"/>
  <c r="C240" i="3"/>
  <c r="L240" i="3"/>
  <c r="J240" i="3"/>
  <c r="N240" i="3"/>
  <c r="O166" i="3"/>
  <c r="M166" i="3" s="1"/>
  <c r="B241" i="3"/>
  <c r="R241" i="3" s="1"/>
  <c r="A241" i="3"/>
  <c r="M165" i="3"/>
  <c r="AM241" i="3" l="1"/>
  <c r="V241" i="3"/>
  <c r="W241" i="3"/>
  <c r="AE241" i="3"/>
  <c r="Z241" i="3"/>
  <c r="AP241" i="3"/>
  <c r="AN241" i="3"/>
  <c r="AB241" i="3"/>
  <c r="AC241" i="3"/>
  <c r="AH241" i="3"/>
  <c r="AG241" i="3"/>
  <c r="AK241" i="3"/>
  <c r="Y241" i="3"/>
  <c r="AD241" i="3"/>
  <c r="AF241" i="3"/>
  <c r="AA241" i="3"/>
  <c r="AL241" i="3"/>
  <c r="AJ241" i="3"/>
  <c r="T241" i="3"/>
  <c r="X241" i="3"/>
  <c r="AI241" i="3"/>
  <c r="AO241" i="3"/>
  <c r="AQ241" i="3"/>
  <c r="U241" i="3"/>
  <c r="D241" i="3"/>
  <c r="G241" i="3"/>
  <c r="F241" i="3"/>
  <c r="H241" i="3"/>
  <c r="I241" i="3" s="1"/>
  <c r="N241" i="3"/>
  <c r="L241" i="3"/>
  <c r="C241" i="3"/>
  <c r="J241" i="3"/>
  <c r="B242" i="3"/>
  <c r="R242" i="3" s="1"/>
  <c r="A242" i="3"/>
  <c r="P166" i="3"/>
  <c r="K167" i="3" s="1"/>
  <c r="AM242" i="3" l="1"/>
  <c r="V242" i="3"/>
  <c r="Z242" i="3"/>
  <c r="AP242" i="3"/>
  <c r="AN242" i="3"/>
  <c r="T242" i="3"/>
  <c r="AD242" i="3"/>
  <c r="AI242" i="3"/>
  <c r="X242" i="3"/>
  <c r="AO242" i="3"/>
  <c r="AE242" i="3"/>
  <c r="AB242" i="3"/>
  <c r="AF242" i="3"/>
  <c r="AA242" i="3"/>
  <c r="W242" i="3"/>
  <c r="AC242" i="3"/>
  <c r="AQ242" i="3"/>
  <c r="U242" i="3"/>
  <c r="AK242" i="3"/>
  <c r="AJ242" i="3"/>
  <c r="Y242" i="3"/>
  <c r="AL242" i="3"/>
  <c r="AH242" i="3"/>
  <c r="AG242" i="3"/>
  <c r="D242" i="3"/>
  <c r="F242" i="3"/>
  <c r="H242" i="3"/>
  <c r="I242" i="3" s="1"/>
  <c r="G242" i="3"/>
  <c r="L242" i="3"/>
  <c r="N242" i="3"/>
  <c r="J242" i="3"/>
  <c r="C242" i="3"/>
  <c r="O167" i="3"/>
  <c r="M167" i="3" s="1"/>
  <c r="B243" i="3"/>
  <c r="R243" i="3" s="1"/>
  <c r="A243" i="3"/>
  <c r="AM243" i="3" l="1"/>
  <c r="AP243" i="3"/>
  <c r="AN243" i="3"/>
  <c r="AE243" i="3"/>
  <c r="V243" i="3"/>
  <c r="T243" i="3"/>
  <c r="W243" i="3"/>
  <c r="AD243" i="3"/>
  <c r="Z243" i="3"/>
  <c r="AC243" i="3"/>
  <c r="AB243" i="3"/>
  <c r="X243" i="3"/>
  <c r="AL243" i="3"/>
  <c r="AJ243" i="3"/>
  <c r="AI243" i="3"/>
  <c r="AO243" i="3"/>
  <c r="AH243" i="3"/>
  <c r="AG243" i="3"/>
  <c r="AQ243" i="3"/>
  <c r="U243" i="3"/>
  <c r="AF243" i="3"/>
  <c r="AK243" i="3"/>
  <c r="AA243" i="3"/>
  <c r="Y243" i="3"/>
  <c r="D243" i="3"/>
  <c r="G243" i="3"/>
  <c r="H243" i="3"/>
  <c r="I243" i="3" s="1"/>
  <c r="F243" i="3"/>
  <c r="J243" i="3"/>
  <c r="N243" i="3"/>
  <c r="L243" i="3"/>
  <c r="C243" i="3"/>
  <c r="B244" i="3"/>
  <c r="R244" i="3" s="1"/>
  <c r="A244" i="3"/>
  <c r="P167" i="3"/>
  <c r="K168" i="3" s="1"/>
  <c r="AM244" i="3" l="1"/>
  <c r="V244" i="3"/>
  <c r="Z244" i="3"/>
  <c r="AP244" i="3"/>
  <c r="AN244" i="3"/>
  <c r="T244" i="3"/>
  <c r="AD244" i="3"/>
  <c r="AE244" i="3"/>
  <c r="W244" i="3"/>
  <c r="AB244" i="3"/>
  <c r="AI244" i="3"/>
  <c r="X244" i="3"/>
  <c r="AQ244" i="3"/>
  <c r="U244" i="3"/>
  <c r="AJ244" i="3"/>
  <c r="AF244" i="3"/>
  <c r="AC244" i="3"/>
  <c r="AO244" i="3"/>
  <c r="AG244" i="3"/>
  <c r="AH244" i="3"/>
  <c r="AK244" i="3"/>
  <c r="AA244" i="3"/>
  <c r="AL244" i="3"/>
  <c r="Y244" i="3"/>
  <c r="D244" i="3"/>
  <c r="H244" i="3"/>
  <c r="I244" i="3" s="1"/>
  <c r="F244" i="3"/>
  <c r="G244" i="3"/>
  <c r="L244" i="3"/>
  <c r="J244" i="3"/>
  <c r="N244" i="3"/>
  <c r="C244" i="3"/>
  <c r="B245" i="3"/>
  <c r="R245" i="3" s="1"/>
  <c r="A245" i="3"/>
  <c r="O168" i="3"/>
  <c r="M168" i="3" s="1"/>
  <c r="AM245" i="3" l="1"/>
  <c r="V245" i="3"/>
  <c r="W245" i="3"/>
  <c r="AP245" i="3"/>
  <c r="AE245" i="3"/>
  <c r="AB245" i="3"/>
  <c r="T245" i="3"/>
  <c r="AC245" i="3"/>
  <c r="AO245" i="3"/>
  <c r="AG245" i="3"/>
  <c r="AK245" i="3"/>
  <c r="Y245" i="3"/>
  <c r="AN245" i="3"/>
  <c r="AD245" i="3"/>
  <c r="AI245" i="3"/>
  <c r="AL245" i="3"/>
  <c r="Z245" i="3"/>
  <c r="AQ245" i="3"/>
  <c r="U245" i="3"/>
  <c r="AH245" i="3"/>
  <c r="AF245" i="3"/>
  <c r="AJ245" i="3"/>
  <c r="X245" i="3"/>
  <c r="AA245" i="3"/>
  <c r="D245" i="3"/>
  <c r="G245" i="3"/>
  <c r="F245" i="3"/>
  <c r="H245" i="3"/>
  <c r="I245" i="3" s="1"/>
  <c r="N245" i="3"/>
  <c r="L245" i="3"/>
  <c r="J245" i="3"/>
  <c r="C245" i="3"/>
  <c r="P168" i="3"/>
  <c r="K169" i="3" s="1"/>
  <c r="B246" i="3"/>
  <c r="R246" i="3" s="1"/>
  <c r="A246" i="3"/>
  <c r="AM246" i="3" l="1"/>
  <c r="V246" i="3"/>
  <c r="AE246" i="3"/>
  <c r="Z246" i="3"/>
  <c r="AN246" i="3"/>
  <c r="AD246" i="3"/>
  <c r="AI246" i="3"/>
  <c r="X246" i="3"/>
  <c r="AO246" i="3"/>
  <c r="AP246" i="3"/>
  <c r="T246" i="3"/>
  <c r="AC246" i="3"/>
  <c r="AH246" i="3"/>
  <c r="AF246" i="3"/>
  <c r="AA246" i="3"/>
  <c r="AQ246" i="3"/>
  <c r="U246" i="3"/>
  <c r="AJ246" i="3"/>
  <c r="Y246" i="3"/>
  <c r="AG246" i="3"/>
  <c r="AL246" i="3"/>
  <c r="AK246" i="3"/>
  <c r="W246" i="3"/>
  <c r="AB246" i="3"/>
  <c r="D246" i="3"/>
  <c r="F246" i="3"/>
  <c r="H246" i="3"/>
  <c r="I246" i="3" s="1"/>
  <c r="G246" i="3"/>
  <c r="C246" i="3"/>
  <c r="N246" i="3"/>
  <c r="J246" i="3"/>
  <c r="L246" i="3"/>
  <c r="P169" i="3"/>
  <c r="K170" i="3" s="1"/>
  <c r="O169" i="3"/>
  <c r="M169" i="3" s="1"/>
  <c r="B247" i="3"/>
  <c r="R247" i="3" s="1"/>
  <c r="A247" i="3"/>
  <c r="AM247" i="3" l="1"/>
  <c r="Z247" i="3"/>
  <c r="AP247" i="3"/>
  <c r="AE247" i="3"/>
  <c r="T247" i="3"/>
  <c r="AN247" i="3"/>
  <c r="AC247" i="3"/>
  <c r="V247" i="3"/>
  <c r="W247" i="3"/>
  <c r="AD247" i="3"/>
  <c r="AB247" i="3"/>
  <c r="AI247" i="3"/>
  <c r="AH247" i="3"/>
  <c r="AL247" i="3"/>
  <c r="X247" i="3"/>
  <c r="AG247" i="3"/>
  <c r="AK247" i="3"/>
  <c r="AA247" i="3"/>
  <c r="AO247" i="3"/>
  <c r="Y247" i="3"/>
  <c r="AQ247" i="3"/>
  <c r="U247" i="3"/>
  <c r="AF247" i="3"/>
  <c r="AJ247" i="3"/>
  <c r="D247" i="3"/>
  <c r="G247" i="3"/>
  <c r="H247" i="3"/>
  <c r="I247" i="3" s="1"/>
  <c r="F247" i="3"/>
  <c r="J247" i="3"/>
  <c r="L247" i="3"/>
  <c r="C247" i="3"/>
  <c r="N247" i="3"/>
  <c r="B248" i="3"/>
  <c r="R248" i="3" s="1"/>
  <c r="A248" i="3"/>
  <c r="O170" i="3"/>
  <c r="M170" i="3" s="1"/>
  <c r="P170" i="3"/>
  <c r="K171" i="3" s="1"/>
  <c r="AM248" i="3" l="1"/>
  <c r="V248" i="3"/>
  <c r="AN248" i="3"/>
  <c r="AD248" i="3"/>
  <c r="AP248" i="3"/>
  <c r="W248" i="3"/>
  <c r="AI248" i="3"/>
  <c r="X248" i="3"/>
  <c r="Z248" i="3"/>
  <c r="AB248" i="3"/>
  <c r="AH248" i="3"/>
  <c r="AQ248" i="3"/>
  <c r="U248" i="3"/>
  <c r="AO248" i="3"/>
  <c r="AF248" i="3"/>
  <c r="AJ248" i="3"/>
  <c r="T248" i="3"/>
  <c r="AC248" i="3"/>
  <c r="AK248" i="3"/>
  <c r="AA248" i="3"/>
  <c r="AG248" i="3"/>
  <c r="AL248" i="3"/>
  <c r="Y248" i="3"/>
  <c r="AE248" i="3"/>
  <c r="D248" i="3"/>
  <c r="H248" i="3"/>
  <c r="I248" i="3" s="1"/>
  <c r="F248" i="3"/>
  <c r="G248" i="3"/>
  <c r="L248" i="3"/>
  <c r="N248" i="3"/>
  <c r="J248" i="3"/>
  <c r="C248" i="3"/>
  <c r="B249" i="3"/>
  <c r="R249" i="3" s="1"/>
  <c r="A249" i="3"/>
  <c r="O171" i="3"/>
  <c r="M171" i="3" s="1"/>
  <c r="AM249" i="3" l="1"/>
  <c r="V249" i="3"/>
  <c r="AP249" i="3"/>
  <c r="AN249" i="3"/>
  <c r="W249" i="3"/>
  <c r="T249" i="3"/>
  <c r="AE249" i="3"/>
  <c r="AD249" i="3"/>
  <c r="Z249" i="3"/>
  <c r="AC249" i="3"/>
  <c r="AH249" i="3"/>
  <c r="AB249" i="3"/>
  <c r="AG249" i="3"/>
  <c r="AK249" i="3"/>
  <c r="Y249" i="3"/>
  <c r="X249" i="3"/>
  <c r="AF249" i="3"/>
  <c r="AJ249" i="3"/>
  <c r="AI249" i="3"/>
  <c r="AL249" i="3"/>
  <c r="AO249" i="3"/>
  <c r="AA249" i="3"/>
  <c r="AQ249" i="3"/>
  <c r="U249" i="3"/>
  <c r="D249" i="3"/>
  <c r="G249" i="3"/>
  <c r="F249" i="3"/>
  <c r="H249" i="3"/>
  <c r="I249" i="3" s="1"/>
  <c r="C249" i="3"/>
  <c r="N249" i="3"/>
  <c r="L249" i="3"/>
  <c r="J249" i="3"/>
  <c r="P171" i="3"/>
  <c r="K172" i="3" s="1"/>
  <c r="B250" i="3"/>
  <c r="R250" i="3" s="1"/>
  <c r="A250" i="3"/>
  <c r="AM250" i="3" l="1"/>
  <c r="V250" i="3"/>
  <c r="AP250" i="3"/>
  <c r="T250" i="3"/>
  <c r="Z250" i="3"/>
  <c r="AN250" i="3"/>
  <c r="AD250" i="3"/>
  <c r="AE250" i="3"/>
  <c r="AI250" i="3"/>
  <c r="X250" i="3"/>
  <c r="AO250" i="3"/>
  <c r="W250" i="3"/>
  <c r="AF250" i="3"/>
  <c r="AA250" i="3"/>
  <c r="AB250" i="3"/>
  <c r="AC250" i="3"/>
  <c r="AH250" i="3"/>
  <c r="AQ250" i="3"/>
  <c r="U250" i="3"/>
  <c r="AL250" i="3"/>
  <c r="AK250" i="3"/>
  <c r="AJ250" i="3"/>
  <c r="AG250" i="3"/>
  <c r="Y250" i="3"/>
  <c r="D250" i="3"/>
  <c r="H250" i="3"/>
  <c r="I250" i="3"/>
  <c r="G250" i="3"/>
  <c r="F250" i="3"/>
  <c r="C250" i="3"/>
  <c r="J250" i="3"/>
  <c r="L250" i="3"/>
  <c r="N250" i="3"/>
  <c r="B251" i="3"/>
  <c r="R251" i="3" s="1"/>
  <c r="A251" i="3"/>
  <c r="O172" i="3"/>
  <c r="AM251" i="3" l="1"/>
  <c r="Z251" i="3"/>
  <c r="AE251" i="3"/>
  <c r="V251" i="3"/>
  <c r="AP251" i="3"/>
  <c r="W251" i="3"/>
  <c r="AB251" i="3"/>
  <c r="AC251" i="3"/>
  <c r="T251" i="3"/>
  <c r="X251" i="3"/>
  <c r="AO251" i="3"/>
  <c r="AL251" i="3"/>
  <c r="AJ251" i="3"/>
  <c r="AI251" i="3"/>
  <c r="AG251" i="3"/>
  <c r="AN251" i="3"/>
  <c r="AQ251" i="3"/>
  <c r="U251" i="3"/>
  <c r="Y251" i="3"/>
  <c r="AD251" i="3"/>
  <c r="AF251" i="3"/>
  <c r="AH251" i="3"/>
  <c r="AK251" i="3"/>
  <c r="AA251" i="3"/>
  <c r="D251" i="3"/>
  <c r="F251" i="3"/>
  <c r="H251" i="3"/>
  <c r="I251" i="3" s="1"/>
  <c r="G251" i="3"/>
  <c r="N251" i="3"/>
  <c r="J251" i="3"/>
  <c r="L251" i="3"/>
  <c r="C251" i="3"/>
  <c r="M172" i="3"/>
  <c r="B252" i="3"/>
  <c r="R252" i="3" s="1"/>
  <c r="A252" i="3"/>
  <c r="P172" i="3"/>
  <c r="K173" i="3" s="1"/>
  <c r="AM252" i="3" l="1"/>
  <c r="Z252" i="3"/>
  <c r="AP252" i="3"/>
  <c r="AN252" i="3"/>
  <c r="AD252" i="3"/>
  <c r="AE252" i="3"/>
  <c r="AB252" i="3"/>
  <c r="AI252" i="3"/>
  <c r="X252" i="3"/>
  <c r="V252" i="3"/>
  <c r="AQ252" i="3"/>
  <c r="U252" i="3"/>
  <c r="T252" i="3"/>
  <c r="AH252" i="3"/>
  <c r="AF252" i="3"/>
  <c r="AG252" i="3"/>
  <c r="AK252" i="3"/>
  <c r="AA252" i="3"/>
  <c r="AL252" i="3"/>
  <c r="AJ252" i="3"/>
  <c r="Y252" i="3"/>
  <c r="AC252" i="3"/>
  <c r="W252" i="3"/>
  <c r="AO252" i="3"/>
  <c r="D252" i="3"/>
  <c r="F252" i="3"/>
  <c r="G252" i="3"/>
  <c r="H252" i="3"/>
  <c r="I252" i="3"/>
  <c r="L252" i="3"/>
  <c r="N252" i="3"/>
  <c r="J252" i="3"/>
  <c r="C252" i="3"/>
  <c r="O173" i="3"/>
  <c r="M173" i="3" s="1"/>
  <c r="B253" i="3"/>
  <c r="R253" i="3" s="1"/>
  <c r="A253" i="3"/>
  <c r="AM253" i="3" l="1"/>
  <c r="V253" i="3"/>
  <c r="W253" i="3"/>
  <c r="Z253" i="3"/>
  <c r="AN253" i="3"/>
  <c r="T253" i="3"/>
  <c r="AD253" i="3"/>
  <c r="AC253" i="3"/>
  <c r="AP253" i="3"/>
  <c r="AG253" i="3"/>
  <c r="AK253" i="3"/>
  <c r="Y253" i="3"/>
  <c r="AE253" i="3"/>
  <c r="AO253" i="3"/>
  <c r="AH253" i="3"/>
  <c r="AB253" i="3"/>
  <c r="X253" i="3"/>
  <c r="AQ253" i="3"/>
  <c r="U253" i="3"/>
  <c r="AJ253" i="3"/>
  <c r="AA253" i="3"/>
  <c r="AI253" i="3"/>
  <c r="AF253" i="3"/>
  <c r="AL253" i="3"/>
  <c r="D253" i="3"/>
  <c r="F253" i="3"/>
  <c r="G253" i="3"/>
  <c r="H253" i="3"/>
  <c r="I253" i="3" s="1"/>
  <c r="C253" i="3"/>
  <c r="N253" i="3"/>
  <c r="L253" i="3"/>
  <c r="J253" i="3"/>
  <c r="P173" i="3"/>
  <c r="K174" i="3" s="1"/>
  <c r="B254" i="3"/>
  <c r="R254" i="3" s="1"/>
  <c r="A254" i="3"/>
  <c r="AM254" i="3" l="1"/>
  <c r="V254" i="3"/>
  <c r="Z254" i="3"/>
  <c r="AN254" i="3"/>
  <c r="AE254" i="3"/>
  <c r="T254" i="3"/>
  <c r="W254" i="3"/>
  <c r="AD254" i="3"/>
  <c r="AP254" i="3"/>
  <c r="AI254" i="3"/>
  <c r="X254" i="3"/>
  <c r="AO254" i="3"/>
  <c r="AC254" i="3"/>
  <c r="AF254" i="3"/>
  <c r="AA254" i="3"/>
  <c r="AQ254" i="3"/>
  <c r="U254" i="3"/>
  <c r="AB254" i="3"/>
  <c r="AG254" i="3"/>
  <c r="AK254" i="3"/>
  <c r="AJ254" i="3"/>
  <c r="Y254" i="3"/>
  <c r="AH254" i="3"/>
  <c r="AL254" i="3"/>
  <c r="D254" i="3"/>
  <c r="F254" i="3"/>
  <c r="G254" i="3"/>
  <c r="H254" i="3"/>
  <c r="I254" i="3" s="1"/>
  <c r="N254" i="3"/>
  <c r="J254" i="3"/>
  <c r="C254" i="3"/>
  <c r="L254" i="3"/>
  <c r="B255" i="3"/>
  <c r="R255" i="3" s="1"/>
  <c r="A255" i="3"/>
  <c r="O174" i="3"/>
  <c r="M174" i="3" s="1"/>
  <c r="P174" i="3"/>
  <c r="K175" i="3" s="1"/>
  <c r="AM255" i="3" l="1"/>
  <c r="V255" i="3"/>
  <c r="AP255" i="3"/>
  <c r="AE255" i="3"/>
  <c r="T255" i="3"/>
  <c r="Z255" i="3"/>
  <c r="AC255" i="3"/>
  <c r="AN255" i="3"/>
  <c r="W255" i="3"/>
  <c r="AI255" i="3"/>
  <c r="AL255" i="3"/>
  <c r="AD255" i="3"/>
  <c r="X255" i="3"/>
  <c r="AG255" i="3"/>
  <c r="AO255" i="3"/>
  <c r="AH255" i="3"/>
  <c r="AB255" i="3"/>
  <c r="AQ255" i="3"/>
  <c r="U255" i="3"/>
  <c r="AK255" i="3"/>
  <c r="AJ255" i="3"/>
  <c r="AA255" i="3"/>
  <c r="AF255" i="3"/>
  <c r="Y255" i="3"/>
  <c r="D255" i="3"/>
  <c r="G255" i="3"/>
  <c r="F255" i="3"/>
  <c r="H255" i="3"/>
  <c r="I255" i="3" s="1"/>
  <c r="J255" i="3"/>
  <c r="L255" i="3"/>
  <c r="C255" i="3"/>
  <c r="N255" i="3"/>
  <c r="O175" i="3"/>
  <c r="M175" i="3" s="1"/>
  <c r="B256" i="3"/>
  <c r="R256" i="3" s="1"/>
  <c r="A256" i="3"/>
  <c r="AM256" i="3" l="1"/>
  <c r="V256" i="3"/>
  <c r="AN256" i="3"/>
  <c r="Z256" i="3"/>
  <c r="AD256" i="3"/>
  <c r="AP256" i="3"/>
  <c r="AE256" i="3"/>
  <c r="AI256" i="3"/>
  <c r="X256" i="3"/>
  <c r="T256" i="3"/>
  <c r="AB256" i="3"/>
  <c r="AO256" i="3"/>
  <c r="AQ256" i="3"/>
  <c r="U256" i="3"/>
  <c r="W256" i="3"/>
  <c r="AF256" i="3"/>
  <c r="AL256" i="3"/>
  <c r="Y256" i="3"/>
  <c r="AK256" i="3"/>
  <c r="AH256" i="3"/>
  <c r="AG256" i="3"/>
  <c r="AJ256" i="3"/>
  <c r="AC256" i="3"/>
  <c r="AA256" i="3"/>
  <c r="D256" i="3"/>
  <c r="G256" i="3"/>
  <c r="F256" i="3"/>
  <c r="H256" i="3"/>
  <c r="I256" i="3" s="1"/>
  <c r="L256" i="3"/>
  <c r="C256" i="3"/>
  <c r="N256" i="3"/>
  <c r="J256" i="3"/>
  <c r="B257" i="3"/>
  <c r="R257" i="3" s="1"/>
  <c r="A257" i="3"/>
  <c r="P175" i="3"/>
  <c r="K176" i="3" s="1"/>
  <c r="AM257" i="3" l="1"/>
  <c r="Z257" i="3"/>
  <c r="AP257" i="3"/>
  <c r="W257" i="3"/>
  <c r="AN257" i="3"/>
  <c r="AE257" i="3"/>
  <c r="V257" i="3"/>
  <c r="T257" i="3"/>
  <c r="AD257" i="3"/>
  <c r="AB257" i="3"/>
  <c r="AC257" i="3"/>
  <c r="AH257" i="3"/>
  <c r="AG257" i="3"/>
  <c r="AK257" i="3"/>
  <c r="Y257" i="3"/>
  <c r="AF257" i="3"/>
  <c r="AA257" i="3"/>
  <c r="AO257" i="3"/>
  <c r="AL257" i="3"/>
  <c r="X257" i="3"/>
  <c r="AI257" i="3"/>
  <c r="AQ257" i="3"/>
  <c r="U257" i="3"/>
  <c r="AJ257" i="3"/>
  <c r="D257" i="3"/>
  <c r="F257" i="3"/>
  <c r="H257" i="3"/>
  <c r="I257" i="3" s="1"/>
  <c r="G257" i="3"/>
  <c r="N257" i="3"/>
  <c r="L257" i="3"/>
  <c r="J257" i="3"/>
  <c r="C257" i="3"/>
  <c r="O176" i="3"/>
  <c r="M176" i="3" s="1"/>
  <c r="B258" i="3"/>
  <c r="R258" i="3" s="1"/>
  <c r="A258" i="3"/>
  <c r="AM258" i="3" l="1"/>
  <c r="V258" i="3"/>
  <c r="T258" i="3"/>
  <c r="W258" i="3"/>
  <c r="AI258" i="3"/>
  <c r="X258" i="3"/>
  <c r="AO258" i="3"/>
  <c r="AN258" i="3"/>
  <c r="AB258" i="3"/>
  <c r="AF258" i="3"/>
  <c r="AA258" i="3"/>
  <c r="Z258" i="3"/>
  <c r="AC258" i="3"/>
  <c r="AQ258" i="3"/>
  <c r="U258" i="3"/>
  <c r="AE258" i="3"/>
  <c r="AH258" i="3"/>
  <c r="AK258" i="3"/>
  <c r="Y258" i="3"/>
  <c r="AD258" i="3"/>
  <c r="AL258" i="3"/>
  <c r="AP258" i="3"/>
  <c r="AG258" i="3"/>
  <c r="AJ258" i="3"/>
  <c r="D258" i="3"/>
  <c r="F258" i="3"/>
  <c r="H258" i="3"/>
  <c r="I258" i="3" s="1"/>
  <c r="G258" i="3"/>
  <c r="N258" i="3"/>
  <c r="J258" i="3"/>
  <c r="C258" i="3"/>
  <c r="L258" i="3"/>
  <c r="B259" i="3"/>
  <c r="R259" i="3" s="1"/>
  <c r="A259" i="3"/>
  <c r="P176" i="3"/>
  <c r="K177" i="3" s="1"/>
  <c r="AM259" i="3" l="1"/>
  <c r="Z259" i="3"/>
  <c r="AP259" i="3"/>
  <c r="AN259" i="3"/>
  <c r="AE259" i="3"/>
  <c r="T259" i="3"/>
  <c r="W259" i="3"/>
  <c r="AD259" i="3"/>
  <c r="V259" i="3"/>
  <c r="AC259" i="3"/>
  <c r="AB259" i="3"/>
  <c r="X259" i="3"/>
  <c r="AH259" i="3"/>
  <c r="AL259" i="3"/>
  <c r="AJ259" i="3"/>
  <c r="AI259" i="3"/>
  <c r="AO259" i="3"/>
  <c r="AG259" i="3"/>
  <c r="AQ259" i="3"/>
  <c r="U259" i="3"/>
  <c r="AF259" i="3"/>
  <c r="AK259" i="3"/>
  <c r="AA259" i="3"/>
  <c r="Y259" i="3"/>
  <c r="D259" i="3"/>
  <c r="H259" i="3"/>
  <c r="G259" i="3"/>
  <c r="F259" i="3"/>
  <c r="I259" i="3"/>
  <c r="J259" i="3"/>
  <c r="L259" i="3"/>
  <c r="N259" i="3"/>
  <c r="C259" i="3"/>
  <c r="P177" i="3"/>
  <c r="K178" i="3" s="1"/>
  <c r="O177" i="3"/>
  <c r="B260" i="3"/>
  <c r="R260" i="3" s="1"/>
  <c r="A260" i="3"/>
  <c r="AM260" i="3" l="1"/>
  <c r="V260" i="3"/>
  <c r="Z260" i="3"/>
  <c r="AP260" i="3"/>
  <c r="AN260" i="3"/>
  <c r="AD260" i="3"/>
  <c r="AE260" i="3"/>
  <c r="T260" i="3"/>
  <c r="AB260" i="3"/>
  <c r="AI260" i="3"/>
  <c r="X260" i="3"/>
  <c r="AH260" i="3"/>
  <c r="AQ260" i="3"/>
  <c r="U260" i="3"/>
  <c r="AJ260" i="3"/>
  <c r="AF260" i="3"/>
  <c r="W260" i="3"/>
  <c r="AC260" i="3"/>
  <c r="AG260" i="3"/>
  <c r="AL260" i="3"/>
  <c r="AO260" i="3"/>
  <c r="AK260" i="3"/>
  <c r="AA260" i="3"/>
  <c r="Y260" i="3"/>
  <c r="D260" i="3"/>
  <c r="F260" i="3"/>
  <c r="H260" i="3"/>
  <c r="I260" i="3" s="1"/>
  <c r="G260" i="3"/>
  <c r="L260" i="3"/>
  <c r="J260" i="3"/>
  <c r="N260" i="3"/>
  <c r="C260" i="3"/>
  <c r="P178" i="3"/>
  <c r="K179" i="3" s="1"/>
  <c r="O178" i="3"/>
  <c r="B261" i="3"/>
  <c r="R261" i="3" s="1"/>
  <c r="A261" i="3"/>
  <c r="M177" i="3"/>
  <c r="AM261" i="3" l="1"/>
  <c r="Z261" i="3"/>
  <c r="W261" i="3"/>
  <c r="V261" i="3"/>
  <c r="AP261" i="3"/>
  <c r="AN261" i="3"/>
  <c r="AB261" i="3"/>
  <c r="AE261" i="3"/>
  <c r="AD261" i="3"/>
  <c r="AC261" i="3"/>
  <c r="AO261" i="3"/>
  <c r="AG261" i="3"/>
  <c r="AK261" i="3"/>
  <c r="Y261" i="3"/>
  <c r="AI261" i="3"/>
  <c r="AL261" i="3"/>
  <c r="AJ261" i="3"/>
  <c r="AH261" i="3"/>
  <c r="AQ261" i="3"/>
  <c r="U261" i="3"/>
  <c r="AF261" i="3"/>
  <c r="T261" i="3"/>
  <c r="X261" i="3"/>
  <c r="AA261" i="3"/>
  <c r="D261" i="3"/>
  <c r="G261" i="3"/>
  <c r="F261" i="3"/>
  <c r="H261" i="3"/>
  <c r="I261" i="3" s="1"/>
  <c r="N261" i="3"/>
  <c r="C261" i="3"/>
  <c r="L261" i="3"/>
  <c r="J261" i="3"/>
  <c r="O179" i="3"/>
  <c r="M179" i="3" s="1"/>
  <c r="P179" i="3"/>
  <c r="K180" i="3" s="1"/>
  <c r="B262" i="3"/>
  <c r="R262" i="3" s="1"/>
  <c r="A262" i="3"/>
  <c r="M178" i="3"/>
  <c r="AM262" i="3" l="1"/>
  <c r="V262" i="3"/>
  <c r="AP262" i="3"/>
  <c r="AE262" i="3"/>
  <c r="T262" i="3"/>
  <c r="Z262" i="3"/>
  <c r="AN262" i="3"/>
  <c r="W262" i="3"/>
  <c r="AI262" i="3"/>
  <c r="X262" i="3"/>
  <c r="AO262" i="3"/>
  <c r="AH262" i="3"/>
  <c r="AD262" i="3"/>
  <c r="AC262" i="3"/>
  <c r="AF262" i="3"/>
  <c r="AJ262" i="3"/>
  <c r="AA262" i="3"/>
  <c r="AQ262" i="3"/>
  <c r="U262" i="3"/>
  <c r="Y262" i="3"/>
  <c r="AB262" i="3"/>
  <c r="AG262" i="3"/>
  <c r="AL262" i="3"/>
  <c r="AK262" i="3"/>
  <c r="D262" i="3"/>
  <c r="H262" i="3"/>
  <c r="G262" i="3"/>
  <c r="F262" i="3"/>
  <c r="I262" i="3"/>
  <c r="N262" i="3"/>
  <c r="J262" i="3"/>
  <c r="C262" i="3"/>
  <c r="L262" i="3"/>
  <c r="B263" i="3"/>
  <c r="R263" i="3" s="1"/>
  <c r="A263" i="3"/>
  <c r="P180" i="3"/>
  <c r="K181" i="3" s="1"/>
  <c r="O180" i="3"/>
  <c r="AM263" i="3" l="1"/>
  <c r="V263" i="3"/>
  <c r="AE263" i="3"/>
  <c r="T263" i="3"/>
  <c r="AN263" i="3"/>
  <c r="AD263" i="3"/>
  <c r="AC263" i="3"/>
  <c r="W263" i="3"/>
  <c r="AI263" i="3"/>
  <c r="AL263" i="3"/>
  <c r="AB263" i="3"/>
  <c r="X263" i="3"/>
  <c r="AH263" i="3"/>
  <c r="AG263" i="3"/>
  <c r="AK263" i="3"/>
  <c r="AA263" i="3"/>
  <c r="Z263" i="3"/>
  <c r="AJ263" i="3"/>
  <c r="Y263" i="3"/>
  <c r="AP263" i="3"/>
  <c r="AQ263" i="3"/>
  <c r="U263" i="3"/>
  <c r="AO263" i="3"/>
  <c r="AF263" i="3"/>
  <c r="D263" i="3"/>
  <c r="F263" i="3"/>
  <c r="H263" i="3"/>
  <c r="I263" i="3" s="1"/>
  <c r="G263" i="3"/>
  <c r="J263" i="3"/>
  <c r="L263" i="3"/>
  <c r="C263" i="3"/>
  <c r="N263" i="3"/>
  <c r="O181" i="3"/>
  <c r="M181" i="3" s="1"/>
  <c r="P181" i="3"/>
  <c r="K182" i="3" s="1"/>
  <c r="B264" i="3"/>
  <c r="R264" i="3" s="1"/>
  <c r="A264" i="3"/>
  <c r="M180" i="3"/>
  <c r="AM264" i="3" l="1"/>
  <c r="Z264" i="3"/>
  <c r="AN264" i="3"/>
  <c r="V264" i="3"/>
  <c r="AD264" i="3"/>
  <c r="AP264" i="3"/>
  <c r="T264" i="3"/>
  <c r="W264" i="3"/>
  <c r="AI264" i="3"/>
  <c r="X264" i="3"/>
  <c r="AB264" i="3"/>
  <c r="AH264" i="3"/>
  <c r="AE264" i="3"/>
  <c r="AQ264" i="3"/>
  <c r="U264" i="3"/>
  <c r="AO264" i="3"/>
  <c r="AF264" i="3"/>
  <c r="AC264" i="3"/>
  <c r="AK264" i="3"/>
  <c r="AA264" i="3"/>
  <c r="AG264" i="3"/>
  <c r="AL264" i="3"/>
  <c r="Y264" i="3"/>
  <c r="AJ264" i="3"/>
  <c r="D264" i="3"/>
  <c r="F264" i="3"/>
  <c r="H264" i="3"/>
  <c r="I264" i="3" s="1"/>
  <c r="G264" i="3"/>
  <c r="L264" i="3"/>
  <c r="J264" i="3"/>
  <c r="C264" i="3"/>
  <c r="N264" i="3"/>
  <c r="P182" i="3"/>
  <c r="K183" i="3" s="1"/>
  <c r="O182" i="3"/>
  <c r="B265" i="3"/>
  <c r="R265" i="3" s="1"/>
  <c r="A265" i="3"/>
  <c r="AM265" i="3" l="1"/>
  <c r="V265" i="3"/>
  <c r="AP265" i="3"/>
  <c r="AN265" i="3"/>
  <c r="W265" i="3"/>
  <c r="Z265" i="3"/>
  <c r="AE265" i="3"/>
  <c r="T265" i="3"/>
  <c r="AD265" i="3"/>
  <c r="AC265" i="3"/>
  <c r="AH265" i="3"/>
  <c r="AG265" i="3"/>
  <c r="AK265" i="3"/>
  <c r="Y265" i="3"/>
  <c r="X265" i="3"/>
  <c r="AO265" i="3"/>
  <c r="AF265" i="3"/>
  <c r="AI265" i="3"/>
  <c r="AJ265" i="3"/>
  <c r="AA265" i="3"/>
  <c r="AB265" i="3"/>
  <c r="AQ265" i="3"/>
  <c r="U265" i="3"/>
  <c r="AL265" i="3"/>
  <c r="D265" i="3"/>
  <c r="G265" i="3"/>
  <c r="F265" i="3"/>
  <c r="H265" i="3"/>
  <c r="I265" i="3" s="1"/>
  <c r="C265" i="3"/>
  <c r="L265" i="3"/>
  <c r="N265" i="3"/>
  <c r="J265" i="3"/>
  <c r="P183" i="3"/>
  <c r="K184" i="3" s="1"/>
  <c r="O183" i="3"/>
  <c r="B266" i="3"/>
  <c r="R266" i="3" s="1"/>
  <c r="A266" i="3"/>
  <c r="M182" i="3"/>
  <c r="AM266" i="3" l="1"/>
  <c r="V266" i="3"/>
  <c r="T266" i="3"/>
  <c r="Z266" i="3"/>
  <c r="AE266" i="3"/>
  <c r="W266" i="3"/>
  <c r="AP266" i="3"/>
  <c r="AI266" i="3"/>
  <c r="X266" i="3"/>
  <c r="AO266" i="3"/>
  <c r="AH266" i="3"/>
  <c r="AF266" i="3"/>
  <c r="AJ266" i="3"/>
  <c r="AA266" i="3"/>
  <c r="AB266" i="3"/>
  <c r="AC266" i="3"/>
  <c r="AQ266" i="3"/>
  <c r="U266" i="3"/>
  <c r="AL266" i="3"/>
  <c r="AN266" i="3"/>
  <c r="AK266" i="3"/>
  <c r="AD266" i="3"/>
  <c r="AG266" i="3"/>
  <c r="Y266" i="3"/>
  <c r="D266" i="3"/>
  <c r="G266" i="3"/>
  <c r="H266" i="3"/>
  <c r="I266" i="3" s="1"/>
  <c r="F266" i="3"/>
  <c r="C266" i="3"/>
  <c r="J266" i="3"/>
  <c r="N266" i="3"/>
  <c r="L266" i="3"/>
  <c r="O184" i="3"/>
  <c r="P184" i="3"/>
  <c r="K185" i="3" s="1"/>
  <c r="B267" i="3"/>
  <c r="R267" i="3" s="1"/>
  <c r="A267" i="3"/>
  <c r="M183" i="3"/>
  <c r="AM267" i="3" l="1"/>
  <c r="Z267" i="3"/>
  <c r="AE267" i="3"/>
  <c r="AN267" i="3"/>
  <c r="AP267" i="3"/>
  <c r="AB267" i="3"/>
  <c r="AC267" i="3"/>
  <c r="T267" i="3"/>
  <c r="AD267" i="3"/>
  <c r="X267" i="3"/>
  <c r="AO267" i="3"/>
  <c r="AL267" i="3"/>
  <c r="AJ267" i="3"/>
  <c r="AI267" i="3"/>
  <c r="AG267" i="3"/>
  <c r="AQ267" i="3"/>
  <c r="U267" i="3"/>
  <c r="Y267" i="3"/>
  <c r="V267" i="3"/>
  <c r="W267" i="3"/>
  <c r="AF267" i="3"/>
  <c r="AK267" i="3"/>
  <c r="AH267" i="3"/>
  <c r="AA267" i="3"/>
  <c r="D267" i="3"/>
  <c r="F267" i="3"/>
  <c r="H267" i="3"/>
  <c r="I267" i="3" s="1"/>
  <c r="G267" i="3"/>
  <c r="J267" i="3"/>
  <c r="N267" i="3"/>
  <c r="C267" i="3"/>
  <c r="L267" i="3"/>
  <c r="B268" i="3"/>
  <c r="R268" i="3" s="1"/>
  <c r="A268" i="3"/>
  <c r="M184" i="3"/>
  <c r="O185" i="3"/>
  <c r="M185" i="3" s="1"/>
  <c r="AM268" i="3" l="1"/>
  <c r="Z268" i="3"/>
  <c r="AP268" i="3"/>
  <c r="AN268" i="3"/>
  <c r="AD268" i="3"/>
  <c r="AE268" i="3"/>
  <c r="V268" i="3"/>
  <c r="T268" i="3"/>
  <c r="AB268" i="3"/>
  <c r="AI268" i="3"/>
  <c r="X268" i="3"/>
  <c r="W268" i="3"/>
  <c r="AQ268" i="3"/>
  <c r="U268" i="3"/>
  <c r="AF268" i="3"/>
  <c r="AG268" i="3"/>
  <c r="AK268" i="3"/>
  <c r="AJ268" i="3"/>
  <c r="AA268" i="3"/>
  <c r="AO268" i="3"/>
  <c r="AL268" i="3"/>
  <c r="Y268" i="3"/>
  <c r="AC268" i="3"/>
  <c r="AH268" i="3"/>
  <c r="D268" i="3"/>
  <c r="G268" i="3"/>
  <c r="F268" i="3"/>
  <c r="H268" i="3"/>
  <c r="I268" i="3" s="1"/>
  <c r="J268" i="3"/>
  <c r="C268" i="3"/>
  <c r="L268" i="3"/>
  <c r="N268" i="3"/>
  <c r="P185" i="3"/>
  <c r="K186" i="3" s="1"/>
  <c r="B269" i="3"/>
  <c r="R269" i="3" s="1"/>
  <c r="A269" i="3"/>
  <c r="AM269" i="3" l="1"/>
  <c r="V269" i="3"/>
  <c r="Z269" i="3"/>
  <c r="W269" i="3"/>
  <c r="T269" i="3"/>
  <c r="AP269" i="3"/>
  <c r="AN269" i="3"/>
  <c r="AB269" i="3"/>
  <c r="AC269" i="3"/>
  <c r="AH269" i="3"/>
  <c r="AG269" i="3"/>
  <c r="AK269" i="3"/>
  <c r="Y269" i="3"/>
  <c r="AD269" i="3"/>
  <c r="AO269" i="3"/>
  <c r="AE269" i="3"/>
  <c r="X269" i="3"/>
  <c r="AQ269" i="3"/>
  <c r="U269" i="3"/>
  <c r="AA269" i="3"/>
  <c r="AI269" i="3"/>
  <c r="AF269" i="3"/>
  <c r="AL269" i="3"/>
  <c r="AJ269" i="3"/>
  <c r="D269" i="3"/>
  <c r="H269" i="3"/>
  <c r="I269" i="3" s="1"/>
  <c r="G269" i="3"/>
  <c r="F269" i="3"/>
  <c r="C269" i="3"/>
  <c r="N269" i="3"/>
  <c r="J269" i="3"/>
  <c r="L269" i="3"/>
  <c r="B270" i="3"/>
  <c r="R270" i="3" s="1"/>
  <c r="A270" i="3"/>
  <c r="O186" i="3"/>
  <c r="M186" i="3" s="1"/>
  <c r="P186" i="3"/>
  <c r="K187" i="3" s="1"/>
  <c r="AM270" i="3" l="1"/>
  <c r="V270" i="3"/>
  <c r="Z270" i="3"/>
  <c r="AN270" i="3"/>
  <c r="AP270" i="3"/>
  <c r="AE270" i="3"/>
  <c r="W270" i="3"/>
  <c r="AD270" i="3"/>
  <c r="AI270" i="3"/>
  <c r="X270" i="3"/>
  <c r="AO270" i="3"/>
  <c r="AC270" i="3"/>
  <c r="AF270" i="3"/>
  <c r="AA270" i="3"/>
  <c r="AH270" i="3"/>
  <c r="AQ270" i="3"/>
  <c r="U270" i="3"/>
  <c r="T270" i="3"/>
  <c r="AG270" i="3"/>
  <c r="AK270" i="3"/>
  <c r="AL270" i="3"/>
  <c r="AB270" i="3"/>
  <c r="AJ270" i="3"/>
  <c r="Y270" i="3"/>
  <c r="D270" i="3"/>
  <c r="F270" i="3"/>
  <c r="H270" i="3"/>
  <c r="G270" i="3"/>
  <c r="I270" i="3"/>
  <c r="N270" i="3"/>
  <c r="C270" i="3"/>
  <c r="J270" i="3"/>
  <c r="L270" i="3"/>
  <c r="B271" i="3"/>
  <c r="R271" i="3" s="1"/>
  <c r="A271" i="3"/>
  <c r="O187" i="3"/>
  <c r="M187" i="3" s="1"/>
  <c r="P187" i="3"/>
  <c r="K188" i="3" s="1"/>
  <c r="AM271" i="3" l="1"/>
  <c r="V271" i="3"/>
  <c r="Z271" i="3"/>
  <c r="AE271" i="3"/>
  <c r="T271" i="3"/>
  <c r="AN271" i="3"/>
  <c r="AP271" i="3"/>
  <c r="AD271" i="3"/>
  <c r="AC271" i="3"/>
  <c r="AI271" i="3"/>
  <c r="AL271" i="3"/>
  <c r="W271" i="3"/>
  <c r="X271" i="3"/>
  <c r="AG271" i="3"/>
  <c r="AJ271" i="3"/>
  <c r="AB271" i="3"/>
  <c r="AO271" i="3"/>
  <c r="AQ271" i="3"/>
  <c r="U271" i="3"/>
  <c r="AK271" i="3"/>
  <c r="AA271" i="3"/>
  <c r="AH271" i="3"/>
  <c r="AF271" i="3"/>
  <c r="Y271" i="3"/>
  <c r="D271" i="3"/>
  <c r="H271" i="3"/>
  <c r="I271" i="3" s="1"/>
  <c r="G271" i="3"/>
  <c r="F271" i="3"/>
  <c r="N271" i="3"/>
  <c r="J271" i="3"/>
  <c r="L271" i="3"/>
  <c r="C271" i="3"/>
  <c r="O188" i="3"/>
  <c r="M188" i="3" s="1"/>
  <c r="B272" i="3"/>
  <c r="R272" i="3" s="1"/>
  <c r="A272" i="3"/>
  <c r="AM272" i="3" l="1"/>
  <c r="AN272" i="3"/>
  <c r="AP272" i="3"/>
  <c r="AD272" i="3"/>
  <c r="Z272" i="3"/>
  <c r="T272" i="3"/>
  <c r="W272" i="3"/>
  <c r="AI272" i="3"/>
  <c r="X272" i="3"/>
  <c r="V272" i="3"/>
  <c r="AE272" i="3"/>
  <c r="AB272" i="3"/>
  <c r="AO272" i="3"/>
  <c r="AQ272" i="3"/>
  <c r="U272" i="3"/>
  <c r="AH272" i="3"/>
  <c r="AF272" i="3"/>
  <c r="AL272" i="3"/>
  <c r="Y272" i="3"/>
  <c r="AJ272" i="3"/>
  <c r="AK272" i="3"/>
  <c r="AG272" i="3"/>
  <c r="AC272" i="3"/>
  <c r="AA272" i="3"/>
  <c r="D272" i="3"/>
  <c r="H272" i="3"/>
  <c r="I272" i="3" s="1"/>
  <c r="G272" i="3"/>
  <c r="F272" i="3"/>
  <c r="C272" i="3"/>
  <c r="L272" i="3"/>
  <c r="J272" i="3"/>
  <c r="N272" i="3"/>
  <c r="B273" i="3"/>
  <c r="R273" i="3" s="1"/>
  <c r="A273" i="3"/>
  <c r="P188" i="3"/>
  <c r="K189" i="3" s="1"/>
  <c r="AM273" i="3" l="1"/>
  <c r="V273" i="3"/>
  <c r="Z273" i="3"/>
  <c r="W273" i="3"/>
  <c r="AP273" i="3"/>
  <c r="AE273" i="3"/>
  <c r="AB273" i="3"/>
  <c r="AC273" i="3"/>
  <c r="AH273" i="3"/>
  <c r="AG273" i="3"/>
  <c r="AK273" i="3"/>
  <c r="Y273" i="3"/>
  <c r="AN273" i="3"/>
  <c r="T273" i="3"/>
  <c r="AD273" i="3"/>
  <c r="AF273" i="3"/>
  <c r="AA273" i="3"/>
  <c r="AL273" i="3"/>
  <c r="AJ273" i="3"/>
  <c r="X273" i="3"/>
  <c r="AI273" i="3"/>
  <c r="AO273" i="3"/>
  <c r="AQ273" i="3"/>
  <c r="U273" i="3"/>
  <c r="D273" i="3"/>
  <c r="G273" i="3"/>
  <c r="F273" i="3"/>
  <c r="H273" i="3"/>
  <c r="I273" i="3" s="1"/>
  <c r="N273" i="3"/>
  <c r="L273" i="3"/>
  <c r="C273" i="3"/>
  <c r="J273" i="3"/>
  <c r="O189" i="3"/>
  <c r="M189" i="3" s="1"/>
  <c r="P189" i="3"/>
  <c r="K190" i="3" s="1"/>
  <c r="B274" i="3"/>
  <c r="R274" i="3" s="1"/>
  <c r="A274" i="3"/>
  <c r="AM274" i="3" l="1"/>
  <c r="V274" i="3"/>
  <c r="Z274" i="3"/>
  <c r="AN274" i="3"/>
  <c r="T274" i="3"/>
  <c r="AD274" i="3"/>
  <c r="AI274" i="3"/>
  <c r="X274" i="3"/>
  <c r="AO274" i="3"/>
  <c r="AB274" i="3"/>
  <c r="AH274" i="3"/>
  <c r="AF274" i="3"/>
  <c r="AA274" i="3"/>
  <c r="AP274" i="3"/>
  <c r="AE274" i="3"/>
  <c r="AC274" i="3"/>
  <c r="AQ274" i="3"/>
  <c r="U274" i="3"/>
  <c r="AK274" i="3"/>
  <c r="AJ274" i="3"/>
  <c r="Y274" i="3"/>
  <c r="W274" i="3"/>
  <c r="AL274" i="3"/>
  <c r="AG274" i="3"/>
  <c r="D274" i="3"/>
  <c r="G274" i="3"/>
  <c r="F274" i="3"/>
  <c r="H274" i="3"/>
  <c r="I274" i="3" s="1"/>
  <c r="C274" i="3"/>
  <c r="L274" i="3"/>
  <c r="J274" i="3"/>
  <c r="N274" i="3"/>
  <c r="O190" i="3"/>
  <c r="P190" i="3"/>
  <c r="K191" i="3" s="1"/>
  <c r="B275" i="3"/>
  <c r="R275" i="3" s="1"/>
  <c r="A275" i="3"/>
  <c r="AM275" i="3" l="1"/>
  <c r="AP275" i="3"/>
  <c r="AN275" i="3"/>
  <c r="AE275" i="3"/>
  <c r="V275" i="3"/>
  <c r="Z275" i="3"/>
  <c r="T275" i="3"/>
  <c r="W275" i="3"/>
  <c r="AD275" i="3"/>
  <c r="AC275" i="3"/>
  <c r="AB275" i="3"/>
  <c r="X275" i="3"/>
  <c r="AL275" i="3"/>
  <c r="AJ275" i="3"/>
  <c r="AI275" i="3"/>
  <c r="AO275" i="3"/>
  <c r="AH275" i="3"/>
  <c r="AG275" i="3"/>
  <c r="AQ275" i="3"/>
  <c r="U275" i="3"/>
  <c r="AF275" i="3"/>
  <c r="AK275" i="3"/>
  <c r="AA275" i="3"/>
  <c r="Y275" i="3"/>
  <c r="D275" i="3"/>
  <c r="H275" i="3"/>
  <c r="I275" i="3" s="1"/>
  <c r="G275" i="3"/>
  <c r="F275" i="3"/>
  <c r="J275" i="3"/>
  <c r="L275" i="3"/>
  <c r="N275" i="3"/>
  <c r="C275" i="3"/>
  <c r="P191" i="3"/>
  <c r="K192" i="3" s="1"/>
  <c r="O191" i="3"/>
  <c r="M191" i="3" s="1"/>
  <c r="B276" i="3"/>
  <c r="R276" i="3" s="1"/>
  <c r="A276" i="3"/>
  <c r="M190" i="3"/>
  <c r="AM276" i="3" l="1"/>
  <c r="V276" i="3"/>
  <c r="Z276" i="3"/>
  <c r="AP276" i="3"/>
  <c r="AN276" i="3"/>
  <c r="T276" i="3"/>
  <c r="AD276" i="3"/>
  <c r="AE276" i="3"/>
  <c r="AB276" i="3"/>
  <c r="AI276" i="3"/>
  <c r="X276" i="3"/>
  <c r="W276" i="3"/>
  <c r="AQ276" i="3"/>
  <c r="U276" i="3"/>
  <c r="AJ276" i="3"/>
  <c r="AF276" i="3"/>
  <c r="AC276" i="3"/>
  <c r="AO276" i="3"/>
  <c r="AH276" i="3"/>
  <c r="AG276" i="3"/>
  <c r="AL276" i="3"/>
  <c r="AK276" i="3"/>
  <c r="AA276" i="3"/>
  <c r="Y276" i="3"/>
  <c r="D276" i="3"/>
  <c r="F276" i="3"/>
  <c r="H276" i="3"/>
  <c r="I276" i="3" s="1"/>
  <c r="G276" i="3"/>
  <c r="L276" i="3"/>
  <c r="J276" i="3"/>
  <c r="N276" i="3"/>
  <c r="C276" i="3"/>
  <c r="O192" i="3"/>
  <c r="M192" i="3" s="1"/>
  <c r="B277" i="3"/>
  <c r="R277" i="3" s="1"/>
  <c r="A277" i="3"/>
  <c r="AM277" i="3" l="1"/>
  <c r="V277" i="3"/>
  <c r="AP277" i="3"/>
  <c r="W277" i="3"/>
  <c r="AN277" i="3"/>
  <c r="AE277" i="3"/>
  <c r="T277" i="3"/>
  <c r="Z277" i="3"/>
  <c r="AC277" i="3"/>
  <c r="AD277" i="3"/>
  <c r="AO277" i="3"/>
  <c r="AG277" i="3"/>
  <c r="AK277" i="3"/>
  <c r="Y277" i="3"/>
  <c r="AI277" i="3"/>
  <c r="AH277" i="3"/>
  <c r="AL277" i="3"/>
  <c r="AB277" i="3"/>
  <c r="AQ277" i="3"/>
  <c r="U277" i="3"/>
  <c r="AF277" i="3"/>
  <c r="AJ277" i="3"/>
  <c r="X277" i="3"/>
  <c r="AA277" i="3"/>
  <c r="D277" i="3"/>
  <c r="G277" i="3"/>
  <c r="F277" i="3"/>
  <c r="H277" i="3"/>
  <c r="I277" i="3" s="1"/>
  <c r="N277" i="3"/>
  <c r="J277" i="3"/>
  <c r="C277" i="3"/>
  <c r="L277" i="3"/>
  <c r="B278" i="3"/>
  <c r="R278" i="3" s="1"/>
  <c r="A278" i="3"/>
  <c r="P192" i="3"/>
  <c r="K193" i="3" s="1"/>
  <c r="AM278" i="3" l="1"/>
  <c r="V278" i="3"/>
  <c r="AN278" i="3"/>
  <c r="AE278" i="3"/>
  <c r="AP278" i="3"/>
  <c r="AD278" i="3"/>
  <c r="T278" i="3"/>
  <c r="AI278" i="3"/>
  <c r="X278" i="3"/>
  <c r="AO278" i="3"/>
  <c r="W278" i="3"/>
  <c r="AC278" i="3"/>
  <c r="AF278" i="3"/>
  <c r="AA278" i="3"/>
  <c r="AQ278" i="3"/>
  <c r="Z278" i="3"/>
  <c r="AH278" i="3"/>
  <c r="Y278" i="3"/>
  <c r="AG278" i="3"/>
  <c r="AL278" i="3"/>
  <c r="U278" i="3"/>
  <c r="AB278" i="3"/>
  <c r="AK278" i="3"/>
  <c r="AJ278" i="3"/>
  <c r="D278" i="3"/>
  <c r="H278" i="3"/>
  <c r="I278" i="3"/>
  <c r="F278" i="3"/>
  <c r="G278" i="3"/>
  <c r="C278" i="3"/>
  <c r="N278" i="3"/>
  <c r="J278" i="3"/>
  <c r="L278" i="3"/>
  <c r="O193" i="3"/>
  <c r="M193" i="3" s="1"/>
  <c r="B279" i="3"/>
  <c r="R279" i="3" s="1"/>
  <c r="A279" i="3"/>
  <c r="AM279" i="3" l="1"/>
  <c r="AE279" i="3"/>
  <c r="T279" i="3"/>
  <c r="W279" i="3"/>
  <c r="AC279" i="3"/>
  <c r="Z279" i="3"/>
  <c r="AP279" i="3"/>
  <c r="AB279" i="3"/>
  <c r="AI279" i="3"/>
  <c r="AH279" i="3"/>
  <c r="AL279" i="3"/>
  <c r="V279" i="3"/>
  <c r="X279" i="3"/>
  <c r="AG279" i="3"/>
  <c r="AK279" i="3"/>
  <c r="AA279" i="3"/>
  <c r="AD279" i="3"/>
  <c r="AO279" i="3"/>
  <c r="Y279" i="3"/>
  <c r="AN279" i="3"/>
  <c r="AQ279" i="3"/>
  <c r="AF279" i="3"/>
  <c r="U279" i="3"/>
  <c r="AJ279" i="3"/>
  <c r="D279" i="3"/>
  <c r="H279" i="3"/>
  <c r="I279" i="3" s="1"/>
  <c r="G279" i="3"/>
  <c r="F279" i="3"/>
  <c r="J279" i="3"/>
  <c r="L279" i="3"/>
  <c r="N279" i="3"/>
  <c r="C279" i="3"/>
  <c r="B280" i="3"/>
  <c r="R280" i="3" s="1"/>
  <c r="A280" i="3"/>
  <c r="P193" i="3"/>
  <c r="K194" i="3" s="1"/>
  <c r="AM280" i="3" l="1"/>
  <c r="AN280" i="3"/>
  <c r="Z280" i="3"/>
  <c r="AP280" i="3"/>
  <c r="T280" i="3"/>
  <c r="W280" i="3"/>
  <c r="AD280" i="3"/>
  <c r="AB280" i="3"/>
  <c r="AI280" i="3"/>
  <c r="V280" i="3"/>
  <c r="X280" i="3"/>
  <c r="AQ280" i="3"/>
  <c r="AO280" i="3"/>
  <c r="AJ280" i="3"/>
  <c r="AC280" i="3"/>
  <c r="AH280" i="3"/>
  <c r="AK280" i="3"/>
  <c r="AA280" i="3"/>
  <c r="AE280" i="3"/>
  <c r="AG280" i="3"/>
  <c r="U280" i="3"/>
  <c r="AF280" i="3"/>
  <c r="AL280" i="3"/>
  <c r="Y280" i="3"/>
  <c r="D280" i="3"/>
  <c r="H280" i="3"/>
  <c r="I280" i="3" s="1"/>
  <c r="G280" i="3"/>
  <c r="F280" i="3"/>
  <c r="L280" i="3"/>
  <c r="J280" i="3"/>
  <c r="C280" i="3"/>
  <c r="N280" i="3"/>
  <c r="O194" i="3"/>
  <c r="M194" i="3" s="1"/>
  <c r="B281" i="3"/>
  <c r="R281" i="3" s="1"/>
  <c r="A281" i="3"/>
  <c r="AM281" i="3" l="1"/>
  <c r="V281" i="3"/>
  <c r="Z281" i="3"/>
  <c r="AP281" i="3"/>
  <c r="T281" i="3"/>
  <c r="W281" i="3"/>
  <c r="AN281" i="3"/>
  <c r="AE281" i="3"/>
  <c r="AI281" i="3"/>
  <c r="AD281" i="3"/>
  <c r="AC281" i="3"/>
  <c r="AH281" i="3"/>
  <c r="AG281" i="3"/>
  <c r="U281" i="3"/>
  <c r="AK281" i="3"/>
  <c r="AL281" i="3"/>
  <c r="AF281" i="3"/>
  <c r="Y281" i="3"/>
  <c r="X281" i="3"/>
  <c r="AB281" i="3"/>
  <c r="AO281" i="3"/>
  <c r="AJ281" i="3"/>
  <c r="AQ281" i="3"/>
  <c r="AA281" i="3"/>
  <c r="H281" i="3"/>
  <c r="D281" i="3"/>
  <c r="G281" i="3"/>
  <c r="F281" i="3"/>
  <c r="I281" i="3"/>
  <c r="N281" i="3"/>
  <c r="L281" i="3"/>
  <c r="C281" i="3"/>
  <c r="J281" i="3"/>
  <c r="B282" i="3"/>
  <c r="R282" i="3" s="1"/>
  <c r="A282" i="3"/>
  <c r="P194" i="3"/>
  <c r="K195" i="3" s="1"/>
  <c r="AM282" i="3" l="1"/>
  <c r="V282" i="3"/>
  <c r="Z282" i="3"/>
  <c r="AN282" i="3"/>
  <c r="AD282" i="3"/>
  <c r="T282" i="3"/>
  <c r="AP282" i="3"/>
  <c r="AE282" i="3"/>
  <c r="AO282" i="3"/>
  <c r="AJ282" i="3"/>
  <c r="AC282" i="3"/>
  <c r="AI282" i="3"/>
  <c r="X282" i="3"/>
  <c r="AH282" i="3"/>
  <c r="AF282" i="3"/>
  <c r="AL282" i="3"/>
  <c r="Y282" i="3"/>
  <c r="AK282" i="3"/>
  <c r="AA282" i="3"/>
  <c r="W282" i="3"/>
  <c r="AB282" i="3"/>
  <c r="AG282" i="3"/>
  <c r="AQ282" i="3"/>
  <c r="U282" i="3"/>
  <c r="D282" i="3"/>
  <c r="G282" i="3"/>
  <c r="F282" i="3"/>
  <c r="H282" i="3"/>
  <c r="I282" i="3" s="1"/>
  <c r="C282" i="3"/>
  <c r="J282" i="3"/>
  <c r="N282" i="3"/>
  <c r="L282" i="3"/>
  <c r="B283" i="3"/>
  <c r="R283" i="3" s="1"/>
  <c r="A283" i="3"/>
  <c r="P195" i="3"/>
  <c r="K196" i="3" s="1"/>
  <c r="O195" i="3"/>
  <c r="AM283" i="3" l="1"/>
  <c r="AE283" i="3"/>
  <c r="AP283" i="3"/>
  <c r="T283" i="3"/>
  <c r="V283" i="3"/>
  <c r="AC283" i="3"/>
  <c r="AN283" i="3"/>
  <c r="W283" i="3"/>
  <c r="X283" i="3"/>
  <c r="AD283" i="3"/>
  <c r="AO283" i="3"/>
  <c r="AF283" i="3"/>
  <c r="Y283" i="3"/>
  <c r="Z283" i="3"/>
  <c r="AB283" i="3"/>
  <c r="AG283" i="3"/>
  <c r="U283" i="3"/>
  <c r="AI283" i="3"/>
  <c r="AQ283" i="3"/>
  <c r="AL283" i="3"/>
  <c r="AA283" i="3"/>
  <c r="AK283" i="3"/>
  <c r="AH283" i="3"/>
  <c r="AJ283" i="3"/>
  <c r="D283" i="3"/>
  <c r="F283" i="3"/>
  <c r="G283" i="3"/>
  <c r="H283" i="3"/>
  <c r="I283" i="3"/>
  <c r="J283" i="3"/>
  <c r="C283" i="3"/>
  <c r="L283" i="3"/>
  <c r="N283" i="3"/>
  <c r="B284" i="3"/>
  <c r="R284" i="3" s="1"/>
  <c r="A284" i="3"/>
  <c r="M195" i="3"/>
  <c r="P196" i="3"/>
  <c r="K197" i="3" s="1"/>
  <c r="O196" i="3"/>
  <c r="M196" i="3" s="1"/>
  <c r="AM284" i="3" l="1"/>
  <c r="V284" i="3"/>
  <c r="Z284" i="3"/>
  <c r="AP284" i="3"/>
  <c r="AN284" i="3"/>
  <c r="AE284" i="3"/>
  <c r="T284" i="3"/>
  <c r="AD284" i="3"/>
  <c r="AB284" i="3"/>
  <c r="AH284" i="3"/>
  <c r="AJ284" i="3"/>
  <c r="AA284" i="3"/>
  <c r="W284" i="3"/>
  <c r="AQ284" i="3"/>
  <c r="AI284" i="3"/>
  <c r="AG284" i="3"/>
  <c r="AK284" i="3"/>
  <c r="AF284" i="3"/>
  <c r="U284" i="3"/>
  <c r="AC284" i="3"/>
  <c r="X284" i="3"/>
  <c r="AL284" i="3"/>
  <c r="Y284" i="3"/>
  <c r="AO284" i="3"/>
  <c r="D284" i="3"/>
  <c r="H284" i="3"/>
  <c r="I284" i="3" s="1"/>
  <c r="G284" i="3"/>
  <c r="F284" i="3"/>
  <c r="J284" i="3"/>
  <c r="C284" i="3"/>
  <c r="L284" i="3"/>
  <c r="N284" i="3"/>
  <c r="O197" i="3"/>
  <c r="M197" i="3" s="1"/>
  <c r="P197" i="3"/>
  <c r="K198" i="3" s="1"/>
  <c r="B285" i="3"/>
  <c r="R285" i="3" s="1"/>
  <c r="A285" i="3"/>
  <c r="AM285" i="3" l="1"/>
  <c r="AP285" i="3"/>
  <c r="AN285" i="3"/>
  <c r="W285" i="3"/>
  <c r="Z285" i="3"/>
  <c r="AD285" i="3"/>
  <c r="V285" i="3"/>
  <c r="AC285" i="3"/>
  <c r="AI285" i="3"/>
  <c r="AH285" i="3"/>
  <c r="AE285" i="3"/>
  <c r="AB285" i="3"/>
  <c r="X285" i="3"/>
  <c r="AG285" i="3"/>
  <c r="U285" i="3"/>
  <c r="AK285" i="3"/>
  <c r="AL285" i="3"/>
  <c r="AA285" i="3"/>
  <c r="T285" i="3"/>
  <c r="AO285" i="3"/>
  <c r="AF285" i="3"/>
  <c r="AQ285" i="3"/>
  <c r="AJ285" i="3"/>
  <c r="Y285" i="3"/>
  <c r="D285" i="3"/>
  <c r="G285" i="3"/>
  <c r="F285" i="3"/>
  <c r="H285" i="3"/>
  <c r="I285" i="3" s="1"/>
  <c r="C285" i="3"/>
  <c r="N285" i="3"/>
  <c r="J285" i="3"/>
  <c r="L285" i="3"/>
  <c r="O198" i="3"/>
  <c r="M198" i="3" s="1"/>
  <c r="B286" i="3"/>
  <c r="R286" i="3" s="1"/>
  <c r="A286" i="3"/>
  <c r="AM286" i="3" l="1"/>
  <c r="V286" i="3"/>
  <c r="Z286" i="3"/>
  <c r="AN286" i="3"/>
  <c r="AD286" i="3"/>
  <c r="AE286" i="3"/>
  <c r="W286" i="3"/>
  <c r="AI286" i="3"/>
  <c r="AO286" i="3"/>
  <c r="AP286" i="3"/>
  <c r="AC286" i="3"/>
  <c r="AJ286" i="3"/>
  <c r="AB286" i="3"/>
  <c r="AQ286" i="3"/>
  <c r="Y286" i="3"/>
  <c r="AG286" i="3"/>
  <c r="AK286" i="3"/>
  <c r="AL286" i="3"/>
  <c r="T286" i="3"/>
  <c r="AF286" i="3"/>
  <c r="U286" i="3"/>
  <c r="X286" i="3"/>
  <c r="AH286" i="3"/>
  <c r="AA286" i="3"/>
  <c r="D286" i="3"/>
  <c r="F286" i="3"/>
  <c r="G286" i="3"/>
  <c r="H286" i="3"/>
  <c r="I286" i="3" s="1"/>
  <c r="N286" i="3"/>
  <c r="L286" i="3"/>
  <c r="C286" i="3"/>
  <c r="J286" i="3"/>
  <c r="P198" i="3"/>
  <c r="K199" i="3" s="1"/>
  <c r="B287" i="3"/>
  <c r="R287" i="3" s="1"/>
  <c r="A287" i="3"/>
  <c r="AM287" i="3" l="1"/>
  <c r="Z287" i="3"/>
  <c r="V287" i="3"/>
  <c r="AE287" i="3"/>
  <c r="AP287" i="3"/>
  <c r="T287" i="3"/>
  <c r="W287" i="3"/>
  <c r="AB287" i="3"/>
  <c r="AC287" i="3"/>
  <c r="X287" i="3"/>
  <c r="AN287" i="3"/>
  <c r="AF287" i="3"/>
  <c r="AJ287" i="3"/>
  <c r="Y287" i="3"/>
  <c r="AI287" i="3"/>
  <c r="AH287" i="3"/>
  <c r="AG287" i="3"/>
  <c r="AQ287" i="3"/>
  <c r="AO287" i="3"/>
  <c r="AL287" i="3"/>
  <c r="AD287" i="3"/>
  <c r="AK287" i="3"/>
  <c r="AA287" i="3"/>
  <c r="U287" i="3"/>
  <c r="D287" i="3"/>
  <c r="G287" i="3"/>
  <c r="H287" i="3"/>
  <c r="I287" i="3" s="1"/>
  <c r="F287" i="3"/>
  <c r="J287" i="3"/>
  <c r="L287" i="3"/>
  <c r="N287" i="3"/>
  <c r="C287" i="3"/>
  <c r="B288" i="3"/>
  <c r="R288" i="3" s="1"/>
  <c r="A288" i="3"/>
  <c r="O199" i="3"/>
  <c r="P199" i="3"/>
  <c r="K200" i="3" s="1"/>
  <c r="AM288" i="3" l="1"/>
  <c r="V288" i="3"/>
  <c r="T288" i="3"/>
  <c r="AN288" i="3"/>
  <c r="Z288" i="3"/>
  <c r="AP288" i="3"/>
  <c r="AE288" i="3"/>
  <c r="AB288" i="3"/>
  <c r="AD288" i="3"/>
  <c r="AI288" i="3"/>
  <c r="AO288" i="3"/>
  <c r="AQ288" i="3"/>
  <c r="X288" i="3"/>
  <c r="W288" i="3"/>
  <c r="AH288" i="3"/>
  <c r="U288" i="3"/>
  <c r="AA288" i="3"/>
  <c r="AL288" i="3"/>
  <c r="AJ288" i="3"/>
  <c r="Y288" i="3"/>
  <c r="AK288" i="3"/>
  <c r="AG288" i="3"/>
  <c r="AC288" i="3"/>
  <c r="AF288" i="3"/>
  <c r="D288" i="3"/>
  <c r="F288" i="3"/>
  <c r="H288" i="3"/>
  <c r="I288" i="3" s="1"/>
  <c r="G288" i="3"/>
  <c r="C288" i="3"/>
  <c r="J288" i="3"/>
  <c r="L288" i="3"/>
  <c r="N288" i="3"/>
  <c r="O200" i="3"/>
  <c r="M200" i="3" s="1"/>
  <c r="P200" i="3"/>
  <c r="K201" i="3" s="1"/>
  <c r="B289" i="3"/>
  <c r="R289" i="3" s="1"/>
  <c r="A289" i="3"/>
  <c r="M199" i="3"/>
  <c r="AM289" i="3" l="1"/>
  <c r="V289" i="3"/>
  <c r="AP289" i="3"/>
  <c r="T289" i="3"/>
  <c r="W289" i="3"/>
  <c r="Z289" i="3"/>
  <c r="AE289" i="3"/>
  <c r="AN289" i="3"/>
  <c r="AI289" i="3"/>
  <c r="AB289" i="3"/>
  <c r="AC289" i="3"/>
  <c r="AH289" i="3"/>
  <c r="AG289" i="3"/>
  <c r="U289" i="3"/>
  <c r="AK289" i="3"/>
  <c r="AL289" i="3"/>
  <c r="AD289" i="3"/>
  <c r="AF289" i="3"/>
  <c r="X289" i="3"/>
  <c r="AQ289" i="3"/>
  <c r="AA289" i="3"/>
  <c r="AO289" i="3"/>
  <c r="AJ289" i="3"/>
  <c r="Y289" i="3"/>
  <c r="D289" i="3"/>
  <c r="G289" i="3"/>
  <c r="F289" i="3"/>
  <c r="H289" i="3"/>
  <c r="I289" i="3" s="1"/>
  <c r="N289" i="3"/>
  <c r="C289" i="3"/>
  <c r="L289" i="3"/>
  <c r="J289" i="3"/>
  <c r="O201" i="3"/>
  <c r="M201" i="3" s="1"/>
  <c r="B290" i="3"/>
  <c r="R290" i="3" s="1"/>
  <c r="A290" i="3"/>
  <c r="AM290" i="3" l="1"/>
  <c r="V290" i="3"/>
  <c r="Z290" i="3"/>
  <c r="AN290" i="3"/>
  <c r="AP290" i="3"/>
  <c r="AD290" i="3"/>
  <c r="T290" i="3"/>
  <c r="W290" i="3"/>
  <c r="AO290" i="3"/>
  <c r="X290" i="3"/>
  <c r="AH290" i="3"/>
  <c r="AC290" i="3"/>
  <c r="AB290" i="3"/>
  <c r="AI290" i="3"/>
  <c r="AF290" i="3"/>
  <c r="AK290" i="3"/>
  <c r="AJ290" i="3"/>
  <c r="AQ290" i="3"/>
  <c r="U290" i="3"/>
  <c r="AA290" i="3"/>
  <c r="AL290" i="3"/>
  <c r="AE290" i="3"/>
  <c r="AG290" i="3"/>
  <c r="Y290" i="3"/>
  <c r="D290" i="3"/>
  <c r="H290" i="3"/>
  <c r="I290" i="3" s="1"/>
  <c r="G290" i="3"/>
  <c r="F290" i="3"/>
  <c r="N290" i="3"/>
  <c r="J290" i="3"/>
  <c r="C290" i="3"/>
  <c r="L290" i="3"/>
  <c r="B291" i="3"/>
  <c r="R291" i="3" s="1"/>
  <c r="A291" i="3"/>
  <c r="P201" i="3"/>
  <c r="K202" i="3" s="1"/>
  <c r="AM291" i="3" l="1"/>
  <c r="Z291" i="3"/>
  <c r="AN291" i="3"/>
  <c r="AE291" i="3"/>
  <c r="V291" i="3"/>
  <c r="AP291" i="3"/>
  <c r="W291" i="3"/>
  <c r="AD291" i="3"/>
  <c r="T291" i="3"/>
  <c r="AC291" i="3"/>
  <c r="X291" i="3"/>
  <c r="AF291" i="3"/>
  <c r="AA291" i="3"/>
  <c r="Y291" i="3"/>
  <c r="AO291" i="3"/>
  <c r="AG291" i="3"/>
  <c r="AB291" i="3"/>
  <c r="AH291" i="3"/>
  <c r="AK291" i="3"/>
  <c r="AL291" i="3"/>
  <c r="AI291" i="3"/>
  <c r="AQ291" i="3"/>
  <c r="U291" i="3"/>
  <c r="AJ291" i="3"/>
  <c r="D291" i="3"/>
  <c r="H291" i="3"/>
  <c r="G291" i="3"/>
  <c r="F291" i="3"/>
  <c r="I291" i="3"/>
  <c r="J291" i="3"/>
  <c r="C291" i="3"/>
  <c r="L291" i="3"/>
  <c r="N291" i="3"/>
  <c r="O202" i="3"/>
  <c r="M202" i="3" s="1"/>
  <c r="B292" i="3"/>
  <c r="R292" i="3" s="1"/>
  <c r="A292" i="3"/>
  <c r="AM292" i="3" l="1"/>
  <c r="Z292" i="3"/>
  <c r="AN292" i="3"/>
  <c r="AE292" i="3"/>
  <c r="AD292" i="3"/>
  <c r="AB292" i="3"/>
  <c r="W292" i="3"/>
  <c r="AI292" i="3"/>
  <c r="AA292" i="3"/>
  <c r="AH292" i="3"/>
  <c r="AQ292" i="3"/>
  <c r="AC292" i="3"/>
  <c r="AG292" i="3"/>
  <c r="AL292" i="3"/>
  <c r="Y292" i="3"/>
  <c r="AP292" i="3"/>
  <c r="X292" i="3"/>
  <c r="AF292" i="3"/>
  <c r="AO292" i="3"/>
  <c r="AK292" i="3"/>
  <c r="AJ292" i="3"/>
  <c r="V292" i="3"/>
  <c r="T292" i="3"/>
  <c r="U292" i="3"/>
  <c r="D292" i="3"/>
  <c r="G292" i="3"/>
  <c r="F292" i="3"/>
  <c r="H292" i="3"/>
  <c r="I292" i="3" s="1"/>
  <c r="L292" i="3"/>
  <c r="J292" i="3"/>
  <c r="N292" i="3"/>
  <c r="C292" i="3"/>
  <c r="B293" i="3"/>
  <c r="R293" i="3" s="1"/>
  <c r="A293" i="3"/>
  <c r="P202" i="3"/>
  <c r="K203" i="3" s="1"/>
  <c r="AM293" i="3" l="1"/>
  <c r="AP293" i="3"/>
  <c r="W293" i="3"/>
  <c r="T293" i="3"/>
  <c r="V293" i="3"/>
  <c r="AE293" i="3"/>
  <c r="AB293" i="3"/>
  <c r="AC293" i="3"/>
  <c r="AI293" i="3"/>
  <c r="AH293" i="3"/>
  <c r="AO293" i="3"/>
  <c r="AG293" i="3"/>
  <c r="AQ293" i="3"/>
  <c r="U293" i="3"/>
  <c r="AK293" i="3"/>
  <c r="AL293" i="3"/>
  <c r="X293" i="3"/>
  <c r="AF293" i="3"/>
  <c r="AN293" i="3"/>
  <c r="AA293" i="3"/>
  <c r="Y293" i="3"/>
  <c r="Z293" i="3"/>
  <c r="AD293" i="3"/>
  <c r="AJ293" i="3"/>
  <c r="D293" i="3"/>
  <c r="G293" i="3"/>
  <c r="F293" i="3"/>
  <c r="H293" i="3"/>
  <c r="I293" i="3" s="1"/>
  <c r="C293" i="3"/>
  <c r="L293" i="3"/>
  <c r="J293" i="3"/>
  <c r="N293" i="3"/>
  <c r="O203" i="3"/>
  <c r="M203" i="3" s="1"/>
  <c r="B294" i="3"/>
  <c r="R294" i="3" s="1"/>
  <c r="A294" i="3"/>
  <c r="AM294" i="3" l="1"/>
  <c r="V294" i="3"/>
  <c r="Z294" i="3"/>
  <c r="AP294" i="3"/>
  <c r="AN294" i="3"/>
  <c r="T294" i="3"/>
  <c r="AD294" i="3"/>
  <c r="AE294" i="3"/>
  <c r="W294" i="3"/>
  <c r="AI294" i="3"/>
  <c r="AO294" i="3"/>
  <c r="AB294" i="3"/>
  <c r="AC294" i="3"/>
  <c r="AQ294" i="3"/>
  <c r="U294" i="3"/>
  <c r="AG294" i="3"/>
  <c r="AL294" i="3"/>
  <c r="X294" i="3"/>
  <c r="AH294" i="3"/>
  <c r="AF294" i="3"/>
  <c r="AA294" i="3"/>
  <c r="Y294" i="3"/>
  <c r="AK294" i="3"/>
  <c r="AJ294" i="3"/>
  <c r="D294" i="3"/>
  <c r="H294" i="3"/>
  <c r="I294" i="3" s="1"/>
  <c r="G294" i="3"/>
  <c r="F294" i="3"/>
  <c r="N294" i="3"/>
  <c r="J294" i="3"/>
  <c r="C294" i="3"/>
  <c r="L294" i="3"/>
  <c r="P203" i="3"/>
  <c r="K204" i="3" s="1"/>
  <c r="B295" i="3"/>
  <c r="R295" i="3" s="1"/>
  <c r="A295" i="3"/>
  <c r="AM295" i="3" l="1"/>
  <c r="Z295" i="3"/>
  <c r="AN295" i="3"/>
  <c r="AE295" i="3"/>
  <c r="AD295" i="3"/>
  <c r="AC295" i="3"/>
  <c r="V295" i="3"/>
  <c r="T295" i="3"/>
  <c r="AB295" i="3"/>
  <c r="AH295" i="3"/>
  <c r="W295" i="3"/>
  <c r="AL295" i="3"/>
  <c r="Y295" i="3"/>
  <c r="AI295" i="3"/>
  <c r="AG295" i="3"/>
  <c r="X295" i="3"/>
  <c r="AF295" i="3"/>
  <c r="AK295" i="3"/>
  <c r="AJ295" i="3"/>
  <c r="AP295" i="3"/>
  <c r="AQ295" i="3"/>
  <c r="U295" i="3"/>
  <c r="AA295" i="3"/>
  <c r="AO295" i="3"/>
  <c r="D295" i="3"/>
  <c r="H295" i="3"/>
  <c r="I295" i="3" s="1"/>
  <c r="G295" i="3"/>
  <c r="F295" i="3"/>
  <c r="J295" i="3"/>
  <c r="L295" i="3"/>
  <c r="C295" i="3"/>
  <c r="N295" i="3"/>
  <c r="B296" i="3"/>
  <c r="R296" i="3" s="1"/>
  <c r="A296" i="3"/>
  <c r="O204" i="3"/>
  <c r="M204" i="3" s="1"/>
  <c r="AM296" i="3" l="1"/>
  <c r="Z296" i="3"/>
  <c r="AN296" i="3"/>
  <c r="AE296" i="3"/>
  <c r="T296" i="3"/>
  <c r="V296" i="3"/>
  <c r="AP296" i="3"/>
  <c r="AD296" i="3"/>
  <c r="AI296" i="3"/>
  <c r="X296" i="3"/>
  <c r="AH296" i="3"/>
  <c r="AF296" i="3"/>
  <c r="U296" i="3"/>
  <c r="AJ296" i="3"/>
  <c r="AB296" i="3"/>
  <c r="AO296" i="3"/>
  <c r="AQ296" i="3"/>
  <c r="W296" i="3"/>
  <c r="AC296" i="3"/>
  <c r="AK296" i="3"/>
  <c r="AG296" i="3"/>
  <c r="AL296" i="3"/>
  <c r="AA296" i="3"/>
  <c r="Y296" i="3"/>
  <c r="D296" i="3"/>
  <c r="H296" i="3"/>
  <c r="F296" i="3"/>
  <c r="G296" i="3"/>
  <c r="I296" i="3"/>
  <c r="L296" i="3"/>
  <c r="J296" i="3"/>
  <c r="N296" i="3"/>
  <c r="C296" i="3"/>
  <c r="B297" i="3"/>
  <c r="R297" i="3" s="1"/>
  <c r="A297" i="3"/>
  <c r="P204" i="3"/>
  <c r="K205" i="3" s="1"/>
  <c r="AM297" i="3" l="1"/>
  <c r="Z297" i="3"/>
  <c r="W297" i="3"/>
  <c r="AD297" i="3"/>
  <c r="V297" i="3"/>
  <c r="T297" i="3"/>
  <c r="AN297" i="3"/>
  <c r="AE297" i="3"/>
  <c r="AB297" i="3"/>
  <c r="AP297" i="3"/>
  <c r="AC297" i="3"/>
  <c r="X297" i="3"/>
  <c r="AG297" i="3"/>
  <c r="AK297" i="3"/>
  <c r="AA297" i="3"/>
  <c r="AI297" i="3"/>
  <c r="AO297" i="3"/>
  <c r="Y297" i="3"/>
  <c r="AH297" i="3"/>
  <c r="AF297" i="3"/>
  <c r="AJ297" i="3"/>
  <c r="AL297" i="3"/>
  <c r="AQ297" i="3"/>
  <c r="U297" i="3"/>
  <c r="D297" i="3"/>
  <c r="G297" i="3"/>
  <c r="F297" i="3"/>
  <c r="H297" i="3"/>
  <c r="I297" i="3" s="1"/>
  <c r="C297" i="3"/>
  <c r="L297" i="3"/>
  <c r="N297" i="3"/>
  <c r="J297" i="3"/>
  <c r="O205" i="3"/>
  <c r="P205" i="3"/>
  <c r="K206" i="3" s="1"/>
  <c r="B298" i="3"/>
  <c r="R298" i="3" s="1"/>
  <c r="A298" i="3"/>
  <c r="AM298" i="3" l="1"/>
  <c r="V298" i="3"/>
  <c r="AP298" i="3"/>
  <c r="W298" i="3"/>
  <c r="Z298" i="3"/>
  <c r="AE298" i="3"/>
  <c r="X298" i="3"/>
  <c r="AN298" i="3"/>
  <c r="AI298" i="3"/>
  <c r="AO298" i="3"/>
  <c r="AQ298" i="3"/>
  <c r="T298" i="3"/>
  <c r="AC298" i="3"/>
  <c r="AH298" i="3"/>
  <c r="AF298" i="3"/>
  <c r="AB298" i="3"/>
  <c r="U298" i="3"/>
  <c r="AL298" i="3"/>
  <c r="AA298" i="3"/>
  <c r="Y298" i="3"/>
  <c r="AK298" i="3"/>
  <c r="AJ298" i="3"/>
  <c r="AD298" i="3"/>
  <c r="AG298" i="3"/>
  <c r="D298" i="3"/>
  <c r="G298" i="3"/>
  <c r="H298" i="3"/>
  <c r="I298" i="3" s="1"/>
  <c r="F298" i="3"/>
  <c r="C298" i="3"/>
  <c r="J298" i="3"/>
  <c r="N298" i="3"/>
  <c r="L298" i="3"/>
  <c r="O206" i="3"/>
  <c r="M206" i="3" s="1"/>
  <c r="B299" i="3"/>
  <c r="R299" i="3" s="1"/>
  <c r="A299" i="3"/>
  <c r="M205" i="3"/>
  <c r="AM299" i="3" l="1"/>
  <c r="Z299" i="3"/>
  <c r="AN299" i="3"/>
  <c r="AP299" i="3"/>
  <c r="AE299" i="3"/>
  <c r="T299" i="3"/>
  <c r="W299" i="3"/>
  <c r="AC299" i="3"/>
  <c r="AB299" i="3"/>
  <c r="AH299" i="3"/>
  <c r="V299" i="3"/>
  <c r="AI299" i="3"/>
  <c r="AO299" i="3"/>
  <c r="Y299" i="3"/>
  <c r="AG299" i="3"/>
  <c r="AL299" i="3"/>
  <c r="X299" i="3"/>
  <c r="U299" i="3"/>
  <c r="AA299" i="3"/>
  <c r="AK299" i="3"/>
  <c r="AJ299" i="3"/>
  <c r="AD299" i="3"/>
  <c r="AF299" i="3"/>
  <c r="AQ299" i="3"/>
  <c r="D299" i="3"/>
  <c r="F299" i="3"/>
  <c r="H299" i="3"/>
  <c r="I299" i="3" s="1"/>
  <c r="G299" i="3"/>
  <c r="J299" i="3"/>
  <c r="L299" i="3"/>
  <c r="C299" i="3"/>
  <c r="N299" i="3"/>
  <c r="B300" i="3"/>
  <c r="R300" i="3" s="1"/>
  <c r="A300" i="3"/>
  <c r="P206" i="3"/>
  <c r="K207" i="3" s="1"/>
  <c r="AM300" i="3" l="1"/>
  <c r="T300" i="3"/>
  <c r="AD300" i="3"/>
  <c r="AP300" i="3"/>
  <c r="AN300" i="3"/>
  <c r="W300" i="3"/>
  <c r="AI300" i="3"/>
  <c r="V300" i="3"/>
  <c r="X300" i="3"/>
  <c r="AE300" i="3"/>
  <c r="AB300" i="3"/>
  <c r="AF300" i="3"/>
  <c r="U300" i="3"/>
  <c r="AJ300" i="3"/>
  <c r="Z300" i="3"/>
  <c r="AQ300" i="3"/>
  <c r="AG300" i="3"/>
  <c r="AK300" i="3"/>
  <c r="AO300" i="3"/>
  <c r="AL300" i="3"/>
  <c r="AC300" i="3"/>
  <c r="AH300" i="3"/>
  <c r="AA300" i="3"/>
  <c r="Y300" i="3"/>
  <c r="D300" i="3"/>
  <c r="F300" i="3"/>
  <c r="G300" i="3"/>
  <c r="H300" i="3"/>
  <c r="I300" i="3" s="1"/>
  <c r="L300" i="3"/>
  <c r="C300" i="3"/>
  <c r="N300" i="3"/>
  <c r="J300" i="3"/>
  <c r="B301" i="3"/>
  <c r="R301" i="3" s="1"/>
  <c r="A301" i="3"/>
  <c r="O207" i="3"/>
  <c r="M207" i="3" s="1"/>
  <c r="AM301" i="3" l="1"/>
  <c r="V301" i="3"/>
  <c r="AN301" i="3"/>
  <c r="AE301" i="3"/>
  <c r="Z301" i="3"/>
  <c r="T301" i="3"/>
  <c r="W301" i="3"/>
  <c r="AB301" i="3"/>
  <c r="AD301" i="3"/>
  <c r="AC301" i="3"/>
  <c r="AH301" i="3"/>
  <c r="AG301" i="3"/>
  <c r="AK301" i="3"/>
  <c r="AA301" i="3"/>
  <c r="AP301" i="3"/>
  <c r="X301" i="3"/>
  <c r="AO301" i="3"/>
  <c r="AQ301" i="3"/>
  <c r="AJ301" i="3"/>
  <c r="AI301" i="3"/>
  <c r="AL301" i="3"/>
  <c r="U301" i="3"/>
  <c r="AF301" i="3"/>
  <c r="Y301" i="3"/>
  <c r="D301" i="3"/>
  <c r="F301" i="3"/>
  <c r="H301" i="3"/>
  <c r="I301" i="3" s="1"/>
  <c r="G301" i="3"/>
  <c r="C301" i="3"/>
  <c r="L301" i="3"/>
  <c r="N301" i="3"/>
  <c r="J301" i="3"/>
  <c r="P207" i="3"/>
  <c r="K208" i="3" s="1"/>
  <c r="B302" i="3"/>
  <c r="R302" i="3" s="1"/>
  <c r="A302" i="3"/>
  <c r="AM302" i="3" l="1"/>
  <c r="V302" i="3"/>
  <c r="Z302" i="3"/>
  <c r="AP302" i="3"/>
  <c r="T302" i="3"/>
  <c r="AE302" i="3"/>
  <c r="AD302" i="3"/>
  <c r="X302" i="3"/>
  <c r="AI302" i="3"/>
  <c r="AO302" i="3"/>
  <c r="AN302" i="3"/>
  <c r="AC302" i="3"/>
  <c r="AQ302" i="3"/>
  <c r="AL302" i="3"/>
  <c r="AF302" i="3"/>
  <c r="Y302" i="3"/>
  <c r="AB302" i="3"/>
  <c r="AG302" i="3"/>
  <c r="AK302" i="3"/>
  <c r="AJ302" i="3"/>
  <c r="W302" i="3"/>
  <c r="AH302" i="3"/>
  <c r="U302" i="3"/>
  <c r="AA302" i="3"/>
  <c r="D302" i="3"/>
  <c r="G302" i="3"/>
  <c r="H302" i="3"/>
  <c r="I302" i="3" s="1"/>
  <c r="F302" i="3"/>
  <c r="N302" i="3"/>
  <c r="L302" i="3"/>
  <c r="C302" i="3"/>
  <c r="J302" i="3"/>
  <c r="B303" i="3"/>
  <c r="R303" i="3" s="1"/>
  <c r="A303" i="3"/>
  <c r="O208" i="3"/>
  <c r="M208" i="3" s="1"/>
  <c r="AM303" i="3" l="1"/>
  <c r="Z303" i="3"/>
  <c r="V303" i="3"/>
  <c r="AN303" i="3"/>
  <c r="AE303" i="3"/>
  <c r="AP303" i="3"/>
  <c r="AC303" i="3"/>
  <c r="AB303" i="3"/>
  <c r="AH303" i="3"/>
  <c r="AD303" i="3"/>
  <c r="AL303" i="3"/>
  <c r="Y303" i="3"/>
  <c r="AI303" i="3"/>
  <c r="AG303" i="3"/>
  <c r="AF303" i="3"/>
  <c r="U303" i="3"/>
  <c r="AA303" i="3"/>
  <c r="W303" i="3"/>
  <c r="AQ303" i="3"/>
  <c r="T303" i="3"/>
  <c r="X303" i="3"/>
  <c r="AO303" i="3"/>
  <c r="AK303" i="3"/>
  <c r="AJ303" i="3"/>
  <c r="D303" i="3"/>
  <c r="F303" i="3"/>
  <c r="G303" i="3"/>
  <c r="H303" i="3"/>
  <c r="I303" i="3" s="1"/>
  <c r="J303" i="3"/>
  <c r="L303" i="3"/>
  <c r="N303" i="3"/>
  <c r="C303" i="3"/>
  <c r="P208" i="3"/>
  <c r="K209" i="3" s="1"/>
  <c r="B304" i="3"/>
  <c r="R304" i="3" s="1"/>
  <c r="A304" i="3"/>
  <c r="AM304" i="3" l="1"/>
  <c r="Z304" i="3"/>
  <c r="AP304" i="3"/>
  <c r="AE304" i="3"/>
  <c r="T304" i="3"/>
  <c r="V304" i="3"/>
  <c r="AN304" i="3"/>
  <c r="W304" i="3"/>
  <c r="AI304" i="3"/>
  <c r="AD304" i="3"/>
  <c r="X304" i="3"/>
  <c r="AO304" i="3"/>
  <c r="AF304" i="3"/>
  <c r="U304" i="3"/>
  <c r="AJ304" i="3"/>
  <c r="AB304" i="3"/>
  <c r="AH304" i="3"/>
  <c r="AQ304" i="3"/>
  <c r="AA304" i="3"/>
  <c r="Y304" i="3"/>
  <c r="AG304" i="3"/>
  <c r="AL304" i="3"/>
  <c r="AC304" i="3"/>
  <c r="AK304" i="3"/>
  <c r="D304" i="3"/>
  <c r="F304" i="3"/>
  <c r="G304" i="3"/>
  <c r="H304" i="3"/>
  <c r="I304" i="3" s="1"/>
  <c r="N304" i="3"/>
  <c r="L304" i="3"/>
  <c r="J304" i="3"/>
  <c r="C304" i="3"/>
  <c r="B305" i="3"/>
  <c r="R305" i="3" s="1"/>
  <c r="A305" i="3"/>
  <c r="O209" i="3"/>
  <c r="P209" i="3"/>
  <c r="K210" i="3" s="1"/>
  <c r="AM305" i="3" l="1"/>
  <c r="V305" i="3"/>
  <c r="W305" i="3"/>
  <c r="AD305" i="3"/>
  <c r="AE305" i="3"/>
  <c r="T305" i="3"/>
  <c r="Z305" i="3"/>
  <c r="AP305" i="3"/>
  <c r="AN305" i="3"/>
  <c r="AB305" i="3"/>
  <c r="AC305" i="3"/>
  <c r="X305" i="3"/>
  <c r="AG305" i="3"/>
  <c r="AK305" i="3"/>
  <c r="AA305" i="3"/>
  <c r="AH305" i="3"/>
  <c r="AF305" i="3"/>
  <c r="U305" i="3"/>
  <c r="AI305" i="3"/>
  <c r="AQ305" i="3"/>
  <c r="AL305" i="3"/>
  <c r="Y305" i="3"/>
  <c r="AO305" i="3"/>
  <c r="AJ305" i="3"/>
  <c r="D305" i="3"/>
  <c r="F305" i="3"/>
  <c r="H305" i="3"/>
  <c r="I305" i="3" s="1"/>
  <c r="G305" i="3"/>
  <c r="N305" i="3"/>
  <c r="J305" i="3"/>
  <c r="L305" i="3"/>
  <c r="C305" i="3"/>
  <c r="O210" i="3"/>
  <c r="M210" i="3" s="1"/>
  <c r="B306" i="3"/>
  <c r="R306" i="3" s="1"/>
  <c r="A306" i="3"/>
  <c r="M209" i="3"/>
  <c r="AM306" i="3" l="1"/>
  <c r="V306" i="3"/>
  <c r="AP306" i="3"/>
  <c r="AN306" i="3"/>
  <c r="Z306" i="3"/>
  <c r="AE306" i="3"/>
  <c r="X306" i="3"/>
  <c r="T306" i="3"/>
  <c r="W306" i="3"/>
  <c r="AI306" i="3"/>
  <c r="AO306" i="3"/>
  <c r="AH306" i="3"/>
  <c r="AQ306" i="3"/>
  <c r="AD306" i="3"/>
  <c r="AC306" i="3"/>
  <c r="AF306" i="3"/>
  <c r="AK306" i="3"/>
  <c r="AJ306" i="3"/>
  <c r="AL306" i="3"/>
  <c r="AB306" i="3"/>
  <c r="U306" i="3"/>
  <c r="AA306" i="3"/>
  <c r="AG306" i="3"/>
  <c r="Y306" i="3"/>
  <c r="D306" i="3"/>
  <c r="F306" i="3"/>
  <c r="H306" i="3"/>
  <c r="I306" i="3" s="1"/>
  <c r="G306" i="3"/>
  <c r="N306" i="3"/>
  <c r="L306" i="3"/>
  <c r="C306" i="3"/>
  <c r="J306" i="3"/>
  <c r="P210" i="3"/>
  <c r="K211" i="3" s="1"/>
  <c r="B307" i="3"/>
  <c r="R307" i="3" s="1"/>
  <c r="A307" i="3"/>
  <c r="AM307" i="3" l="1"/>
  <c r="Z307" i="3"/>
  <c r="AN307" i="3"/>
  <c r="AP307" i="3"/>
  <c r="T307" i="3"/>
  <c r="V307" i="3"/>
  <c r="AD307" i="3"/>
  <c r="AC307" i="3"/>
  <c r="AE307" i="3"/>
  <c r="W307" i="3"/>
  <c r="AB307" i="3"/>
  <c r="AH307" i="3"/>
  <c r="AI307" i="3"/>
  <c r="Y307" i="3"/>
  <c r="AO307" i="3"/>
  <c r="AG307" i="3"/>
  <c r="AK307" i="3"/>
  <c r="AJ307" i="3"/>
  <c r="AF307" i="3"/>
  <c r="X307" i="3"/>
  <c r="AQ307" i="3"/>
  <c r="U307" i="3"/>
  <c r="AL307" i="3"/>
  <c r="AA307" i="3"/>
  <c r="D307" i="3"/>
  <c r="H307" i="3"/>
  <c r="F307" i="3"/>
  <c r="G307" i="3"/>
  <c r="I307" i="3"/>
  <c r="L307" i="3"/>
  <c r="C307" i="3"/>
  <c r="J307" i="3"/>
  <c r="N307" i="3"/>
  <c r="B308" i="3"/>
  <c r="R308" i="3" s="1"/>
  <c r="A308" i="3"/>
  <c r="P211" i="3"/>
  <c r="K212" i="3" s="1"/>
  <c r="O211" i="3"/>
  <c r="AM308" i="3" l="1"/>
  <c r="V308" i="3"/>
  <c r="Z308" i="3"/>
  <c r="T308" i="3"/>
  <c r="AD308" i="3"/>
  <c r="AN308" i="3"/>
  <c r="AE308" i="3"/>
  <c r="AI308" i="3"/>
  <c r="X308" i="3"/>
  <c r="AB308" i="3"/>
  <c r="AF308" i="3"/>
  <c r="U308" i="3"/>
  <c r="AJ308" i="3"/>
  <c r="AQ308" i="3"/>
  <c r="AC308" i="3"/>
  <c r="AO308" i="3"/>
  <c r="AG308" i="3"/>
  <c r="AL308" i="3"/>
  <c r="AA308" i="3"/>
  <c r="Y308" i="3"/>
  <c r="AH308" i="3"/>
  <c r="AP308" i="3"/>
  <c r="AK308" i="3"/>
  <c r="W308" i="3"/>
  <c r="G308" i="3"/>
  <c r="D308" i="3"/>
  <c r="F308" i="3"/>
  <c r="H308" i="3"/>
  <c r="I308" i="3" s="1"/>
  <c r="L308" i="3"/>
  <c r="N308" i="3"/>
  <c r="J308" i="3"/>
  <c r="C308" i="3"/>
  <c r="O212" i="3"/>
  <c r="M212" i="3" s="1"/>
  <c r="M211" i="3"/>
  <c r="B309" i="3"/>
  <c r="R309" i="3" s="1"/>
  <c r="A309" i="3"/>
  <c r="AM309" i="3" l="1"/>
  <c r="V309" i="3"/>
  <c r="AP309" i="3"/>
  <c r="W309" i="3"/>
  <c r="AD309" i="3"/>
  <c r="AB309" i="3"/>
  <c r="AE309" i="3"/>
  <c r="AC309" i="3"/>
  <c r="T309" i="3"/>
  <c r="AO309" i="3"/>
  <c r="AG309" i="3"/>
  <c r="AK309" i="3"/>
  <c r="AA309" i="3"/>
  <c r="X309" i="3"/>
  <c r="AH309" i="3"/>
  <c r="AQ309" i="3"/>
  <c r="U309" i="3"/>
  <c r="AL309" i="3"/>
  <c r="Y309" i="3"/>
  <c r="Z309" i="3"/>
  <c r="AJ309" i="3"/>
  <c r="AN309" i="3"/>
  <c r="AI309" i="3"/>
  <c r="AF309" i="3"/>
  <c r="D309" i="3"/>
  <c r="F309" i="3"/>
  <c r="H309" i="3"/>
  <c r="G309" i="3"/>
  <c r="I309" i="3"/>
  <c r="L309" i="3"/>
  <c r="J309" i="3"/>
  <c r="N309" i="3"/>
  <c r="C309" i="3"/>
  <c r="B310" i="3"/>
  <c r="R310" i="3" s="1"/>
  <c r="A310" i="3"/>
  <c r="P212" i="3"/>
  <c r="K213" i="3" s="1"/>
  <c r="AM310" i="3" l="1"/>
  <c r="V310" i="3"/>
  <c r="AP310" i="3"/>
  <c r="Z310" i="3"/>
  <c r="W310" i="3"/>
  <c r="AN310" i="3"/>
  <c r="T310" i="3"/>
  <c r="AD310" i="3"/>
  <c r="X310" i="3"/>
  <c r="AI310" i="3"/>
  <c r="AO310" i="3"/>
  <c r="AC310" i="3"/>
  <c r="AQ310" i="3"/>
  <c r="AL310" i="3"/>
  <c r="AF310" i="3"/>
  <c r="AE310" i="3"/>
  <c r="AG310" i="3"/>
  <c r="U310" i="3"/>
  <c r="AA310" i="3"/>
  <c r="AK310" i="3"/>
  <c r="AH310" i="3"/>
  <c r="Y310" i="3"/>
  <c r="AB310" i="3"/>
  <c r="AJ310" i="3"/>
  <c r="D310" i="3"/>
  <c r="H310" i="3"/>
  <c r="I310" i="3" s="1"/>
  <c r="G310" i="3"/>
  <c r="F310" i="3"/>
  <c r="J310" i="3"/>
  <c r="N310" i="3"/>
  <c r="C310" i="3"/>
  <c r="L310" i="3"/>
  <c r="O213" i="3"/>
  <c r="M213" i="3" s="1"/>
  <c r="B311" i="3"/>
  <c r="R311" i="3" s="1"/>
  <c r="A311" i="3"/>
  <c r="AM311" i="3" l="1"/>
  <c r="Z311" i="3"/>
  <c r="AN311" i="3"/>
  <c r="AE311" i="3"/>
  <c r="AP311" i="3"/>
  <c r="V311" i="3"/>
  <c r="T311" i="3"/>
  <c r="AC311" i="3"/>
  <c r="AB311" i="3"/>
  <c r="AH311" i="3"/>
  <c r="AL311" i="3"/>
  <c r="Y311" i="3"/>
  <c r="W311" i="3"/>
  <c r="AI311" i="3"/>
  <c r="AG311" i="3"/>
  <c r="X311" i="3"/>
  <c r="AF311" i="3"/>
  <c r="AK311" i="3"/>
  <c r="AJ311" i="3"/>
  <c r="AO311" i="3"/>
  <c r="AQ311" i="3"/>
  <c r="U311" i="3"/>
  <c r="AA311" i="3"/>
  <c r="AD311" i="3"/>
  <c r="D311" i="3"/>
  <c r="F311" i="3"/>
  <c r="G311" i="3"/>
  <c r="H311" i="3"/>
  <c r="I311" i="3"/>
  <c r="J311" i="3"/>
  <c r="L311" i="3"/>
  <c r="N311" i="3"/>
  <c r="C311" i="3"/>
  <c r="B312" i="3"/>
  <c r="R312" i="3" s="1"/>
  <c r="A312" i="3"/>
  <c r="P213" i="3"/>
  <c r="K214" i="3" s="1"/>
  <c r="AM312" i="3" l="1"/>
  <c r="V312" i="3"/>
  <c r="AN312" i="3"/>
  <c r="AE312" i="3"/>
  <c r="T312" i="3"/>
  <c r="Z312" i="3"/>
  <c r="AD312" i="3"/>
  <c r="AI312" i="3"/>
  <c r="AP312" i="3"/>
  <c r="W312" i="3"/>
  <c r="X312" i="3"/>
  <c r="AH312" i="3"/>
  <c r="AF312" i="3"/>
  <c r="U312" i="3"/>
  <c r="AJ312" i="3"/>
  <c r="AB312" i="3"/>
  <c r="AO312" i="3"/>
  <c r="AQ312" i="3"/>
  <c r="AC312" i="3"/>
  <c r="AK312" i="3"/>
  <c r="AL312" i="3"/>
  <c r="AG312" i="3"/>
  <c r="AA312" i="3"/>
  <c r="Y312" i="3"/>
  <c r="D312" i="3"/>
  <c r="G312" i="3"/>
  <c r="F312" i="3"/>
  <c r="H312" i="3"/>
  <c r="I312" i="3" s="1"/>
  <c r="J312" i="3"/>
  <c r="L312" i="3"/>
  <c r="N312" i="3"/>
  <c r="C312" i="3"/>
  <c r="O214" i="3"/>
  <c r="M214" i="3" s="1"/>
  <c r="B313" i="3"/>
  <c r="R313" i="3" s="1"/>
  <c r="A313" i="3"/>
  <c r="AM313" i="3" l="1"/>
  <c r="V313" i="3"/>
  <c r="Z313" i="3"/>
  <c r="W313" i="3"/>
  <c r="AD313" i="3"/>
  <c r="AP313" i="3"/>
  <c r="T313" i="3"/>
  <c r="AB313" i="3"/>
  <c r="AN313" i="3"/>
  <c r="AE313" i="3"/>
  <c r="AC313" i="3"/>
  <c r="X313" i="3"/>
  <c r="AG313" i="3"/>
  <c r="AK313" i="3"/>
  <c r="AA313" i="3"/>
  <c r="AI313" i="3"/>
  <c r="Y313" i="3"/>
  <c r="AF313" i="3"/>
  <c r="AL313" i="3"/>
  <c r="AJ313" i="3"/>
  <c r="AO313" i="3"/>
  <c r="AQ313" i="3"/>
  <c r="AH313" i="3"/>
  <c r="U313" i="3"/>
  <c r="D313" i="3"/>
  <c r="F313" i="3"/>
  <c r="H313" i="3"/>
  <c r="I313" i="3" s="1"/>
  <c r="G313" i="3"/>
  <c r="H314" i="3"/>
  <c r="N313" i="3"/>
  <c r="L313" i="3"/>
  <c r="C313" i="3"/>
  <c r="J313" i="3"/>
  <c r="B314" i="3"/>
  <c r="R314" i="3" s="1"/>
  <c r="A314" i="3"/>
  <c r="P214" i="3"/>
  <c r="K215" i="3" s="1"/>
  <c r="AM314" i="3" l="1"/>
  <c r="AP314" i="3"/>
  <c r="AN314" i="3"/>
  <c r="AE314" i="3"/>
  <c r="W314" i="3"/>
  <c r="X314" i="3"/>
  <c r="Z314" i="3"/>
  <c r="AI314" i="3"/>
  <c r="AO314" i="3"/>
  <c r="AQ314" i="3"/>
  <c r="V314" i="3"/>
  <c r="AC314" i="3"/>
  <c r="AH314" i="3"/>
  <c r="AF314" i="3"/>
  <c r="AD314" i="3"/>
  <c r="AB314" i="3"/>
  <c r="U314" i="3"/>
  <c r="AA314" i="3"/>
  <c r="Y314" i="3"/>
  <c r="AK314" i="3"/>
  <c r="AL314" i="3"/>
  <c r="AJ314" i="3"/>
  <c r="T314" i="3"/>
  <c r="AG314" i="3"/>
  <c r="F314" i="3"/>
  <c r="D314" i="3"/>
  <c r="G314" i="3"/>
  <c r="I314" i="3"/>
  <c r="N314" i="3"/>
  <c r="J314" i="3"/>
  <c r="C314" i="3"/>
  <c r="L314" i="3"/>
  <c r="O215" i="3"/>
  <c r="M215" i="3" s="1"/>
  <c r="B315" i="3"/>
  <c r="R315" i="3" s="1"/>
  <c r="A315" i="3"/>
  <c r="AM315" i="3" l="1"/>
  <c r="Z315" i="3"/>
  <c r="AN315" i="3"/>
  <c r="AP315" i="3"/>
  <c r="AE315" i="3"/>
  <c r="V315" i="3"/>
  <c r="T315" i="3"/>
  <c r="W315" i="3"/>
  <c r="AC315" i="3"/>
  <c r="AD315" i="3"/>
  <c r="AB315" i="3"/>
  <c r="AH315" i="3"/>
  <c r="AI315" i="3"/>
  <c r="AO315" i="3"/>
  <c r="Y315" i="3"/>
  <c r="AG315" i="3"/>
  <c r="X315" i="3"/>
  <c r="U315" i="3"/>
  <c r="AA315" i="3"/>
  <c r="AF315" i="3"/>
  <c r="AL315" i="3"/>
  <c r="AQ315" i="3"/>
  <c r="AK315" i="3"/>
  <c r="AJ315" i="3"/>
  <c r="H315" i="3"/>
  <c r="D315" i="3"/>
  <c r="F315" i="3"/>
  <c r="G315" i="3"/>
  <c r="I315" i="3"/>
  <c r="N315" i="3"/>
  <c r="C315" i="3"/>
  <c r="J315" i="3"/>
  <c r="L315" i="3"/>
  <c r="B316" i="3"/>
  <c r="R316" i="3" s="1"/>
  <c r="A316" i="3"/>
  <c r="P215" i="3"/>
  <c r="K216" i="3" s="1"/>
  <c r="AM316" i="3" l="1"/>
  <c r="T316" i="3"/>
  <c r="AD316" i="3"/>
  <c r="Z316" i="3"/>
  <c r="V316" i="3"/>
  <c r="AI316" i="3"/>
  <c r="AE316" i="3"/>
  <c r="W316" i="3"/>
  <c r="X316" i="3"/>
  <c r="AP316" i="3"/>
  <c r="AB316" i="3"/>
  <c r="AF316" i="3"/>
  <c r="U316" i="3"/>
  <c r="AJ316" i="3"/>
  <c r="AN316" i="3"/>
  <c r="AQ316" i="3"/>
  <c r="AH316" i="3"/>
  <c r="AG316" i="3"/>
  <c r="AK316" i="3"/>
  <c r="AC316" i="3"/>
  <c r="AA316" i="3"/>
  <c r="Y316" i="3"/>
  <c r="AO316" i="3"/>
  <c r="AL316" i="3"/>
  <c r="D316" i="3"/>
  <c r="H316" i="3"/>
  <c r="I316" i="3" s="1"/>
  <c r="F316" i="3"/>
  <c r="G316" i="3"/>
  <c r="C316" i="3"/>
  <c r="L316" i="3"/>
  <c r="J316" i="3"/>
  <c r="N316" i="3"/>
  <c r="O216" i="3"/>
  <c r="M216" i="3" s="1"/>
  <c r="B317" i="3"/>
  <c r="R317" i="3" s="1"/>
  <c r="A317" i="3"/>
  <c r="AM317" i="3" l="1"/>
  <c r="V317" i="3"/>
  <c r="Z317" i="3"/>
  <c r="AN317" i="3"/>
  <c r="AE317" i="3"/>
  <c r="AP317" i="3"/>
  <c r="AD317" i="3"/>
  <c r="AB317" i="3"/>
  <c r="T317" i="3"/>
  <c r="AC317" i="3"/>
  <c r="AH317" i="3"/>
  <c r="AG317" i="3"/>
  <c r="AK317" i="3"/>
  <c r="AA317" i="3"/>
  <c r="X317" i="3"/>
  <c r="AO317" i="3"/>
  <c r="AQ317" i="3"/>
  <c r="AJ317" i="3"/>
  <c r="AI317" i="3"/>
  <c r="AL317" i="3"/>
  <c r="W317" i="3"/>
  <c r="U317" i="3"/>
  <c r="AF317" i="3"/>
  <c r="Y317" i="3"/>
  <c r="D317" i="3"/>
  <c r="F317" i="3"/>
  <c r="H317" i="3"/>
  <c r="I317" i="3" s="1"/>
  <c r="G317" i="3"/>
  <c r="C317" i="3"/>
  <c r="J317" i="3"/>
  <c r="N317" i="3"/>
  <c r="L317" i="3"/>
  <c r="B318" i="3"/>
  <c r="R318" i="3" s="1"/>
  <c r="A318" i="3"/>
  <c r="P216" i="3"/>
  <c r="K217" i="3" s="1"/>
  <c r="AM318" i="3" l="1"/>
  <c r="V318" i="3"/>
  <c r="Z318" i="3"/>
  <c r="AP318" i="3"/>
  <c r="AE318" i="3"/>
  <c r="T318" i="3"/>
  <c r="AN318" i="3"/>
  <c r="W318" i="3"/>
  <c r="X318" i="3"/>
  <c r="AD318" i="3"/>
  <c r="AI318" i="3"/>
  <c r="AO318" i="3"/>
  <c r="AC318" i="3"/>
  <c r="AQ318" i="3"/>
  <c r="AL318" i="3"/>
  <c r="AF318" i="3"/>
  <c r="Y318" i="3"/>
  <c r="AB318" i="3"/>
  <c r="AH318" i="3"/>
  <c r="AG318" i="3"/>
  <c r="AK318" i="3"/>
  <c r="AJ318" i="3"/>
  <c r="U318" i="3"/>
  <c r="AA318" i="3"/>
  <c r="D318" i="3"/>
  <c r="G318" i="3"/>
  <c r="H318" i="3"/>
  <c r="I318" i="3" s="1"/>
  <c r="F318" i="3"/>
  <c r="C318" i="3"/>
  <c r="L318" i="3"/>
  <c r="N318" i="3"/>
  <c r="J318" i="3"/>
  <c r="O217" i="3"/>
  <c r="M217" i="3" s="1"/>
  <c r="B319" i="3"/>
  <c r="R319" i="3" s="1"/>
  <c r="A319" i="3"/>
  <c r="AM319" i="3" l="1"/>
  <c r="Z319" i="3"/>
  <c r="AN319" i="3"/>
  <c r="V319" i="3"/>
  <c r="W319" i="3"/>
  <c r="AP319" i="3"/>
  <c r="AC319" i="3"/>
  <c r="AB319" i="3"/>
  <c r="AH319" i="3"/>
  <c r="AE319" i="3"/>
  <c r="AL319" i="3"/>
  <c r="Y319" i="3"/>
  <c r="T319" i="3"/>
  <c r="AD319" i="3"/>
  <c r="AI319" i="3"/>
  <c r="AG319" i="3"/>
  <c r="AO319" i="3"/>
  <c r="AF319" i="3"/>
  <c r="U319" i="3"/>
  <c r="AA319" i="3"/>
  <c r="AQ319" i="3"/>
  <c r="X319" i="3"/>
  <c r="AK319" i="3"/>
  <c r="AJ319" i="3"/>
  <c r="D319" i="3"/>
  <c r="H319" i="3"/>
  <c r="I319" i="3"/>
  <c r="G319" i="3"/>
  <c r="F319" i="3"/>
  <c r="N319" i="3"/>
  <c r="C319" i="3"/>
  <c r="L319" i="3"/>
  <c r="J319" i="3"/>
  <c r="B320" i="3"/>
  <c r="R320" i="3" s="1"/>
  <c r="A320" i="3"/>
  <c r="P217" i="3"/>
  <c r="K218" i="3" s="1"/>
  <c r="AM320" i="3" l="1"/>
  <c r="V320" i="3"/>
  <c r="AP320" i="3"/>
  <c r="AE320" i="3"/>
  <c r="T320" i="3"/>
  <c r="W320" i="3"/>
  <c r="AN320" i="3"/>
  <c r="AI320" i="3"/>
  <c r="X320" i="3"/>
  <c r="Z320" i="3"/>
  <c r="AD320" i="3"/>
  <c r="AO320" i="3"/>
  <c r="AF320" i="3"/>
  <c r="U320" i="3"/>
  <c r="AJ320" i="3"/>
  <c r="AB320" i="3"/>
  <c r="AH320" i="3"/>
  <c r="AQ320" i="3"/>
  <c r="AL320" i="3"/>
  <c r="AA320" i="3"/>
  <c r="Y320" i="3"/>
  <c r="AK320" i="3"/>
  <c r="AG320" i="3"/>
  <c r="AC320" i="3"/>
  <c r="D320" i="3"/>
  <c r="H320" i="3"/>
  <c r="F320" i="3"/>
  <c r="G320" i="3"/>
  <c r="I320" i="3"/>
  <c r="N320" i="3"/>
  <c r="L320" i="3"/>
  <c r="J320" i="3"/>
  <c r="C320" i="3"/>
  <c r="O218" i="3"/>
  <c r="M218" i="3" s="1"/>
  <c r="P218" i="3"/>
  <c r="K219" i="3" s="1"/>
  <c r="B321" i="3"/>
  <c r="R321" i="3" s="1"/>
  <c r="A321" i="3"/>
  <c r="AM321" i="3" l="1"/>
  <c r="W321" i="3"/>
  <c r="AD321" i="3"/>
  <c r="AP321" i="3"/>
  <c r="AN321" i="3"/>
  <c r="Z321" i="3"/>
  <c r="T321" i="3"/>
  <c r="AB321" i="3"/>
  <c r="AC321" i="3"/>
  <c r="X321" i="3"/>
  <c r="AG321" i="3"/>
  <c r="AK321" i="3"/>
  <c r="AA321" i="3"/>
  <c r="AE321" i="3"/>
  <c r="AL321" i="3"/>
  <c r="AO321" i="3"/>
  <c r="AF321" i="3"/>
  <c r="U321" i="3"/>
  <c r="AI321" i="3"/>
  <c r="AH321" i="3"/>
  <c r="AQ321" i="3"/>
  <c r="Y321" i="3"/>
  <c r="V321" i="3"/>
  <c r="AJ321" i="3"/>
  <c r="D321" i="3"/>
  <c r="G321" i="3"/>
  <c r="F321" i="3"/>
  <c r="H321" i="3"/>
  <c r="I321" i="3" s="1"/>
  <c r="N321" i="3"/>
  <c r="C321" i="3"/>
  <c r="L321" i="3"/>
  <c r="J321" i="3"/>
  <c r="O219" i="3"/>
  <c r="M219" i="3" s="1"/>
  <c r="B322" i="3"/>
  <c r="R322" i="3" s="1"/>
  <c r="A322" i="3"/>
  <c r="AM322" i="3" l="1"/>
  <c r="V322" i="3"/>
  <c r="AP322" i="3"/>
  <c r="AN322" i="3"/>
  <c r="W322" i="3"/>
  <c r="AD322" i="3"/>
  <c r="Z322" i="3"/>
  <c r="T322" i="3"/>
  <c r="X322" i="3"/>
  <c r="AI322" i="3"/>
  <c r="AO322" i="3"/>
  <c r="AH322" i="3"/>
  <c r="AQ322" i="3"/>
  <c r="AE322" i="3"/>
  <c r="AC322" i="3"/>
  <c r="AF322" i="3"/>
  <c r="AK322" i="3"/>
  <c r="AJ322" i="3"/>
  <c r="AL322" i="3"/>
  <c r="AB322" i="3"/>
  <c r="U322" i="3"/>
  <c r="AA322" i="3"/>
  <c r="AG322" i="3"/>
  <c r="Y322" i="3"/>
  <c r="D322" i="3"/>
  <c r="G322" i="3"/>
  <c r="H322" i="3"/>
  <c r="F322" i="3"/>
  <c r="I322" i="3"/>
  <c r="N322" i="3"/>
  <c r="C322" i="3"/>
  <c r="J322" i="3"/>
  <c r="L322" i="3"/>
  <c r="B323" i="3"/>
  <c r="R323" i="3" s="1"/>
  <c r="A323" i="3"/>
  <c r="P219" i="3"/>
  <c r="K220" i="3" s="1"/>
  <c r="AM323" i="3" l="1"/>
  <c r="Z323" i="3"/>
  <c r="V323" i="3"/>
  <c r="AN323" i="3"/>
  <c r="AE323" i="3"/>
  <c r="T323" i="3"/>
  <c r="AD323" i="3"/>
  <c r="AC323" i="3"/>
  <c r="W323" i="3"/>
  <c r="AB323" i="3"/>
  <c r="AH323" i="3"/>
  <c r="AI323" i="3"/>
  <c r="Y323" i="3"/>
  <c r="AO323" i="3"/>
  <c r="AG323" i="3"/>
  <c r="AK323" i="3"/>
  <c r="AL323" i="3"/>
  <c r="AJ323" i="3"/>
  <c r="AF323" i="3"/>
  <c r="AP323" i="3"/>
  <c r="X323" i="3"/>
  <c r="AQ323" i="3"/>
  <c r="U323" i="3"/>
  <c r="AA323" i="3"/>
  <c r="D323" i="3"/>
  <c r="F323" i="3"/>
  <c r="H323" i="3"/>
  <c r="I323" i="3" s="1"/>
  <c r="G323" i="3"/>
  <c r="L323" i="3"/>
  <c r="J323" i="3"/>
  <c r="C323" i="3"/>
  <c r="N323" i="3"/>
  <c r="O220" i="3"/>
  <c r="M220" i="3" s="1"/>
  <c r="B324" i="3"/>
  <c r="R324" i="3" s="1"/>
  <c r="A324" i="3"/>
  <c r="AM324" i="3" l="1"/>
  <c r="Z324" i="3"/>
  <c r="T324" i="3"/>
  <c r="AD324" i="3"/>
  <c r="AP324" i="3"/>
  <c r="AE324" i="3"/>
  <c r="W324" i="3"/>
  <c r="V324" i="3"/>
  <c r="AI324" i="3"/>
  <c r="X324" i="3"/>
  <c r="AB324" i="3"/>
  <c r="AF324" i="3"/>
  <c r="U324" i="3"/>
  <c r="AJ324" i="3"/>
  <c r="AQ324" i="3"/>
  <c r="AN324" i="3"/>
  <c r="AC324" i="3"/>
  <c r="AG324" i="3"/>
  <c r="AA324" i="3"/>
  <c r="Y324" i="3"/>
  <c r="AO324" i="3"/>
  <c r="AK324" i="3"/>
  <c r="AL324" i="3"/>
  <c r="AH324" i="3"/>
  <c r="D324" i="3"/>
  <c r="G324" i="3"/>
  <c r="F324" i="3"/>
  <c r="H324" i="3"/>
  <c r="I324" i="3" s="1"/>
  <c r="L324" i="3"/>
  <c r="J324" i="3"/>
  <c r="C324" i="3"/>
  <c r="N324" i="3"/>
  <c r="P220" i="3"/>
  <c r="K221" i="3" s="1"/>
  <c r="B325" i="3"/>
  <c r="R325" i="3" s="1"/>
  <c r="A325" i="3"/>
  <c r="AM325" i="3" l="1"/>
  <c r="V325" i="3"/>
  <c r="Z325" i="3"/>
  <c r="AP325" i="3"/>
  <c r="AN325" i="3"/>
  <c r="AB325" i="3"/>
  <c r="AC325" i="3"/>
  <c r="W325" i="3"/>
  <c r="AO325" i="3"/>
  <c r="AG325" i="3"/>
  <c r="AK325" i="3"/>
  <c r="AA325" i="3"/>
  <c r="AE325" i="3"/>
  <c r="X325" i="3"/>
  <c r="AH325" i="3"/>
  <c r="T325" i="3"/>
  <c r="AD325" i="3"/>
  <c r="AQ325" i="3"/>
  <c r="U325" i="3"/>
  <c r="Y325" i="3"/>
  <c r="AL325" i="3"/>
  <c r="AJ325" i="3"/>
  <c r="AI325" i="3"/>
  <c r="AF325" i="3"/>
  <c r="D325" i="3"/>
  <c r="G325" i="3"/>
  <c r="F325" i="3"/>
  <c r="H325" i="3"/>
  <c r="I325" i="3" s="1"/>
  <c r="L325" i="3"/>
  <c r="C325" i="3"/>
  <c r="J325" i="3"/>
  <c r="N325" i="3"/>
  <c r="O221" i="3"/>
  <c r="M221" i="3" s="1"/>
  <c r="B326" i="3"/>
  <c r="R326" i="3" s="1"/>
  <c r="A326" i="3"/>
  <c r="AM326" i="3" l="1"/>
  <c r="V326" i="3"/>
  <c r="AP326" i="3"/>
  <c r="Z326" i="3"/>
  <c r="T326" i="3"/>
  <c r="AE326" i="3"/>
  <c r="AD326" i="3"/>
  <c r="AN326" i="3"/>
  <c r="W326" i="3"/>
  <c r="AI326" i="3"/>
  <c r="AO326" i="3"/>
  <c r="AC326" i="3"/>
  <c r="AQ326" i="3"/>
  <c r="AL326" i="3"/>
  <c r="AF326" i="3"/>
  <c r="X326" i="3"/>
  <c r="AH326" i="3"/>
  <c r="AG326" i="3"/>
  <c r="U326" i="3"/>
  <c r="AA326" i="3"/>
  <c r="AK326" i="3"/>
  <c r="Y326" i="3"/>
  <c r="AB326" i="3"/>
  <c r="AJ326" i="3"/>
  <c r="D326" i="3"/>
  <c r="G326" i="3"/>
  <c r="F326" i="3"/>
  <c r="H326" i="3"/>
  <c r="I326" i="3" s="1"/>
  <c r="J326" i="3"/>
  <c r="C326" i="3"/>
  <c r="N326" i="3"/>
  <c r="L326" i="3"/>
  <c r="P221" i="3"/>
  <c r="K222" i="3" s="1"/>
  <c r="B327" i="3"/>
  <c r="R327" i="3" s="1"/>
  <c r="A327" i="3"/>
  <c r="AM327" i="3" l="1"/>
  <c r="Z327" i="3"/>
  <c r="AN327" i="3"/>
  <c r="V327" i="3"/>
  <c r="AD327" i="3"/>
  <c r="W327" i="3"/>
  <c r="AC327" i="3"/>
  <c r="AI327" i="3"/>
  <c r="AP327" i="3"/>
  <c r="AE327" i="3"/>
  <c r="T327" i="3"/>
  <c r="AB327" i="3"/>
  <c r="AH327" i="3"/>
  <c r="X327" i="3"/>
  <c r="Y327" i="3"/>
  <c r="AG327" i="3"/>
  <c r="AF327" i="3"/>
  <c r="AK327" i="3"/>
  <c r="AL327" i="3"/>
  <c r="AJ327" i="3"/>
  <c r="AQ327" i="3"/>
  <c r="U327" i="3"/>
  <c r="AA327" i="3"/>
  <c r="AO327" i="3"/>
  <c r="D327" i="3"/>
  <c r="F327" i="3"/>
  <c r="H327" i="3"/>
  <c r="G327" i="3"/>
  <c r="I327" i="3"/>
  <c r="J327" i="3"/>
  <c r="L327" i="3"/>
  <c r="C327" i="3"/>
  <c r="N327" i="3"/>
  <c r="B328" i="3"/>
  <c r="R328" i="3" s="1"/>
  <c r="A328" i="3"/>
  <c r="O222" i="3"/>
  <c r="M222" i="3" s="1"/>
  <c r="AM328" i="3" l="1"/>
  <c r="AN328" i="3"/>
  <c r="AE328" i="3"/>
  <c r="T328" i="3"/>
  <c r="W328" i="3"/>
  <c r="AP328" i="3"/>
  <c r="V328" i="3"/>
  <c r="X328" i="3"/>
  <c r="AD328" i="3"/>
  <c r="AI328" i="3"/>
  <c r="AH328" i="3"/>
  <c r="AF328" i="3"/>
  <c r="AQ328" i="3"/>
  <c r="U328" i="3"/>
  <c r="AJ328" i="3"/>
  <c r="AB328" i="3"/>
  <c r="AO328" i="3"/>
  <c r="AC328" i="3"/>
  <c r="AK328" i="3"/>
  <c r="AG328" i="3"/>
  <c r="AL328" i="3"/>
  <c r="Z328" i="3"/>
  <c r="AA328" i="3"/>
  <c r="Y328" i="3"/>
  <c r="D328" i="3"/>
  <c r="H328" i="3"/>
  <c r="I328" i="3" s="1"/>
  <c r="G328" i="3"/>
  <c r="F328" i="3"/>
  <c r="J328" i="3"/>
  <c r="C328" i="3"/>
  <c r="L328" i="3"/>
  <c r="N328" i="3"/>
  <c r="B329" i="3"/>
  <c r="R329" i="3" s="1"/>
  <c r="A329" i="3"/>
  <c r="P222" i="3"/>
  <c r="K223" i="3" s="1"/>
  <c r="AM329" i="3" l="1"/>
  <c r="V329" i="3"/>
  <c r="Z329" i="3"/>
  <c r="AN329" i="3"/>
  <c r="AE329" i="3"/>
  <c r="T329" i="3"/>
  <c r="AD329" i="3"/>
  <c r="AB329" i="3"/>
  <c r="AI329" i="3"/>
  <c r="AC329" i="3"/>
  <c r="AG329" i="3"/>
  <c r="AK329" i="3"/>
  <c r="AL329" i="3"/>
  <c r="AP329" i="3"/>
  <c r="AO329" i="3"/>
  <c r="AA329" i="3"/>
  <c r="Y329" i="3"/>
  <c r="W329" i="3"/>
  <c r="X329" i="3"/>
  <c r="AH329" i="3"/>
  <c r="AF329" i="3"/>
  <c r="AJ329" i="3"/>
  <c r="AQ329" i="3"/>
  <c r="U329" i="3"/>
  <c r="D329" i="3"/>
  <c r="G329" i="3"/>
  <c r="F329" i="3"/>
  <c r="H329" i="3"/>
  <c r="I329" i="3" s="1"/>
  <c r="J329" i="3"/>
  <c r="C329" i="3"/>
  <c r="N329" i="3"/>
  <c r="L329" i="3"/>
  <c r="P223" i="3"/>
  <c r="K224" i="3" s="1"/>
  <c r="O223" i="3"/>
  <c r="M223" i="3" s="1"/>
  <c r="B330" i="3"/>
  <c r="R330" i="3" s="1"/>
  <c r="A330" i="3"/>
  <c r="AM330" i="3" l="1"/>
  <c r="AP330" i="3"/>
  <c r="V330" i="3"/>
  <c r="Z330" i="3"/>
  <c r="AD330" i="3"/>
  <c r="W330" i="3"/>
  <c r="AO330" i="3"/>
  <c r="AN330" i="3"/>
  <c r="T330" i="3"/>
  <c r="AA330" i="3"/>
  <c r="AE330" i="3"/>
  <c r="AC330" i="3"/>
  <c r="X330" i="3"/>
  <c r="AH330" i="3"/>
  <c r="AF330" i="3"/>
  <c r="AQ330" i="3"/>
  <c r="AB330" i="3"/>
  <c r="U330" i="3"/>
  <c r="AL330" i="3"/>
  <c r="Y330" i="3"/>
  <c r="AK330" i="3"/>
  <c r="AJ330" i="3"/>
  <c r="AI330" i="3"/>
  <c r="AG330" i="3"/>
  <c r="D330" i="3"/>
  <c r="H330" i="3"/>
  <c r="I330" i="3" s="1"/>
  <c r="G330" i="3"/>
  <c r="F330" i="3"/>
  <c r="C330" i="3"/>
  <c r="L330" i="3"/>
  <c r="N330" i="3"/>
  <c r="J330" i="3"/>
  <c r="B331" i="3"/>
  <c r="R331" i="3" s="1"/>
  <c r="A331" i="3"/>
  <c r="O224" i="3"/>
  <c r="P224" i="3"/>
  <c r="K225" i="3" s="1"/>
  <c r="AM331" i="3" l="1"/>
  <c r="Z331" i="3"/>
  <c r="AN331" i="3"/>
  <c r="AP331" i="3"/>
  <c r="V331" i="3"/>
  <c r="T331" i="3"/>
  <c r="W331" i="3"/>
  <c r="AC331" i="3"/>
  <c r="AB331" i="3"/>
  <c r="AI331" i="3"/>
  <c r="AH331" i="3"/>
  <c r="AD331" i="3"/>
  <c r="AO331" i="3"/>
  <c r="Y331" i="3"/>
  <c r="AG331" i="3"/>
  <c r="AQ331" i="3"/>
  <c r="U331" i="3"/>
  <c r="AL331" i="3"/>
  <c r="AA331" i="3"/>
  <c r="AE331" i="3"/>
  <c r="X331" i="3"/>
  <c r="AF331" i="3"/>
  <c r="AK331" i="3"/>
  <c r="AJ331" i="3"/>
  <c r="D331" i="3"/>
  <c r="F331" i="3"/>
  <c r="H331" i="3"/>
  <c r="G331" i="3"/>
  <c r="I331" i="3"/>
  <c r="J331" i="3"/>
  <c r="L331" i="3"/>
  <c r="C331" i="3"/>
  <c r="N331" i="3"/>
  <c r="O225" i="3"/>
  <c r="M225" i="3" s="1"/>
  <c r="P225" i="3"/>
  <c r="K226" i="3" s="1"/>
  <c r="B332" i="3"/>
  <c r="R332" i="3" s="1"/>
  <c r="A332" i="3"/>
  <c r="M224" i="3"/>
  <c r="AM332" i="3" l="1"/>
  <c r="Z332" i="3"/>
  <c r="T332" i="3"/>
  <c r="V332" i="3"/>
  <c r="AP332" i="3"/>
  <c r="AN332" i="3"/>
  <c r="AE332" i="3"/>
  <c r="W332" i="3"/>
  <c r="AD332" i="3"/>
  <c r="X332" i="3"/>
  <c r="AB332" i="3"/>
  <c r="AF332" i="3"/>
  <c r="AQ332" i="3"/>
  <c r="U332" i="3"/>
  <c r="AL332" i="3"/>
  <c r="AJ332" i="3"/>
  <c r="AI332" i="3"/>
  <c r="AG332" i="3"/>
  <c r="AK332" i="3"/>
  <c r="AO332" i="3"/>
  <c r="AC332" i="3"/>
  <c r="AH332" i="3"/>
  <c r="AA332" i="3"/>
  <c r="Y332" i="3"/>
  <c r="D332" i="3"/>
  <c r="F332" i="3"/>
  <c r="H332" i="3"/>
  <c r="I332" i="3" s="1"/>
  <c r="G332" i="3"/>
  <c r="C332" i="3"/>
  <c r="L332" i="3"/>
  <c r="J332" i="3"/>
  <c r="N332" i="3"/>
  <c r="O226" i="3"/>
  <c r="M226" i="3" s="1"/>
  <c r="B333" i="3"/>
  <c r="R333" i="3" s="1"/>
  <c r="A333" i="3"/>
  <c r="AM333" i="3" l="1"/>
  <c r="V333" i="3"/>
  <c r="AN333" i="3"/>
  <c r="AE333" i="3"/>
  <c r="W333" i="3"/>
  <c r="AP333" i="3"/>
  <c r="T333" i="3"/>
  <c r="AB333" i="3"/>
  <c r="AI333" i="3"/>
  <c r="Z333" i="3"/>
  <c r="AD333" i="3"/>
  <c r="AC333" i="3"/>
  <c r="X333" i="3"/>
  <c r="AH333" i="3"/>
  <c r="AG333" i="3"/>
  <c r="AK333" i="3"/>
  <c r="AO333" i="3"/>
  <c r="AJ333" i="3"/>
  <c r="AQ333" i="3"/>
  <c r="U333" i="3"/>
  <c r="AL333" i="3"/>
  <c r="AF333" i="3"/>
  <c r="AA333" i="3"/>
  <c r="Y333" i="3"/>
  <c r="D333" i="3"/>
  <c r="H333" i="3"/>
  <c r="F333" i="3"/>
  <c r="G333" i="3"/>
  <c r="I333" i="3"/>
  <c r="C333" i="3"/>
  <c r="J333" i="3"/>
  <c r="N333" i="3"/>
  <c r="L333" i="3"/>
  <c r="B334" i="3"/>
  <c r="R334" i="3" s="1"/>
  <c r="A334" i="3"/>
  <c r="P226" i="3"/>
  <c r="K227" i="3" s="1"/>
  <c r="AM334" i="3" l="1"/>
  <c r="V334" i="3"/>
  <c r="Z334" i="3"/>
  <c r="AP334" i="3"/>
  <c r="AD334" i="3"/>
  <c r="T334" i="3"/>
  <c r="AN334" i="3"/>
  <c r="AE334" i="3"/>
  <c r="AO334" i="3"/>
  <c r="AC334" i="3"/>
  <c r="AL334" i="3"/>
  <c r="AA334" i="3"/>
  <c r="AF334" i="3"/>
  <c r="AQ334" i="3"/>
  <c r="AI334" i="3"/>
  <c r="Y334" i="3"/>
  <c r="W334" i="3"/>
  <c r="AB334" i="3"/>
  <c r="AG334" i="3"/>
  <c r="AK334" i="3"/>
  <c r="AJ334" i="3"/>
  <c r="X334" i="3"/>
  <c r="AH334" i="3"/>
  <c r="U334" i="3"/>
  <c r="H334" i="3"/>
  <c r="D334" i="3"/>
  <c r="G334" i="3"/>
  <c r="F334" i="3"/>
  <c r="I334" i="3"/>
  <c r="C334" i="3"/>
  <c r="N334" i="3"/>
  <c r="J334" i="3"/>
  <c r="L334" i="3"/>
  <c r="O227" i="3"/>
  <c r="M227" i="3" s="1"/>
  <c r="B335" i="3"/>
  <c r="R335" i="3" s="1"/>
  <c r="A335" i="3"/>
  <c r="AM335" i="3" l="1"/>
  <c r="Z335" i="3"/>
  <c r="AN335" i="3"/>
  <c r="AP335" i="3"/>
  <c r="AE335" i="3"/>
  <c r="AD335" i="3"/>
  <c r="AC335" i="3"/>
  <c r="W335" i="3"/>
  <c r="AB335" i="3"/>
  <c r="AI335" i="3"/>
  <c r="AH335" i="3"/>
  <c r="Y335" i="3"/>
  <c r="V335" i="3"/>
  <c r="X335" i="3"/>
  <c r="AG335" i="3"/>
  <c r="AF335" i="3"/>
  <c r="U335" i="3"/>
  <c r="AA335" i="3"/>
  <c r="T335" i="3"/>
  <c r="AL335" i="3"/>
  <c r="AO335" i="3"/>
  <c r="AQ335" i="3"/>
  <c r="AK335" i="3"/>
  <c r="AJ335" i="3"/>
  <c r="D335" i="3"/>
  <c r="H335" i="3"/>
  <c r="G335" i="3"/>
  <c r="F335" i="3"/>
  <c r="I335" i="3"/>
  <c r="N335" i="3"/>
  <c r="C335" i="3"/>
  <c r="J335" i="3"/>
  <c r="L335" i="3"/>
  <c r="B336" i="3"/>
  <c r="R336" i="3" s="1"/>
  <c r="A336" i="3"/>
  <c r="P227" i="3"/>
  <c r="K228" i="3" s="1"/>
  <c r="AM336" i="3" l="1"/>
  <c r="V336" i="3"/>
  <c r="AP336" i="3"/>
  <c r="AE336" i="3"/>
  <c r="T336" i="3"/>
  <c r="W336" i="3"/>
  <c r="Z336" i="3"/>
  <c r="AN336" i="3"/>
  <c r="X336" i="3"/>
  <c r="AI336" i="3"/>
  <c r="AO336" i="3"/>
  <c r="AF336" i="3"/>
  <c r="AQ336" i="3"/>
  <c r="U336" i="3"/>
  <c r="AJ336" i="3"/>
  <c r="AB336" i="3"/>
  <c r="AH336" i="3"/>
  <c r="AA336" i="3"/>
  <c r="Y336" i="3"/>
  <c r="AK336" i="3"/>
  <c r="AG336" i="3"/>
  <c r="AD336" i="3"/>
  <c r="AC336" i="3"/>
  <c r="AL336" i="3"/>
  <c r="D336" i="3"/>
  <c r="F336" i="3"/>
  <c r="H336" i="3"/>
  <c r="I336" i="3" s="1"/>
  <c r="G336" i="3"/>
  <c r="N336" i="3"/>
  <c r="L336" i="3"/>
  <c r="J336" i="3"/>
  <c r="C336" i="3"/>
  <c r="P228" i="3"/>
  <c r="K229" i="3" s="1"/>
  <c r="O228" i="3"/>
  <c r="M228" i="3" s="1"/>
  <c r="B337" i="3"/>
  <c r="R337" i="3" s="1"/>
  <c r="A337" i="3"/>
  <c r="AM337" i="3" l="1"/>
  <c r="V337" i="3"/>
  <c r="T337" i="3"/>
  <c r="AB337" i="3"/>
  <c r="AI337" i="3"/>
  <c r="AE337" i="3"/>
  <c r="AD337" i="3"/>
  <c r="AC337" i="3"/>
  <c r="AG337" i="3"/>
  <c r="AK337" i="3"/>
  <c r="AL337" i="3"/>
  <c r="Z337" i="3"/>
  <c r="W337" i="3"/>
  <c r="AP337" i="3"/>
  <c r="X337" i="3"/>
  <c r="AH337" i="3"/>
  <c r="AN337" i="3"/>
  <c r="AF337" i="3"/>
  <c r="U337" i="3"/>
  <c r="AA337" i="3"/>
  <c r="Y337" i="3"/>
  <c r="AO337" i="3"/>
  <c r="AQ337" i="3"/>
  <c r="AJ337" i="3"/>
  <c r="D337" i="3"/>
  <c r="G337" i="3"/>
  <c r="F337" i="3"/>
  <c r="H337" i="3"/>
  <c r="I337" i="3" s="1"/>
  <c r="N337" i="3"/>
  <c r="C337" i="3"/>
  <c r="L337" i="3"/>
  <c r="J337" i="3"/>
  <c r="O229" i="3"/>
  <c r="B338" i="3"/>
  <c r="R338" i="3" s="1"/>
  <c r="A338" i="3"/>
  <c r="AM338" i="3" l="1"/>
  <c r="AP338" i="3"/>
  <c r="V338" i="3"/>
  <c r="Z338" i="3"/>
  <c r="AN338" i="3"/>
  <c r="AE338" i="3"/>
  <c r="T338" i="3"/>
  <c r="W338" i="3"/>
  <c r="AD338" i="3"/>
  <c r="AO338" i="3"/>
  <c r="X338" i="3"/>
  <c r="AH338" i="3"/>
  <c r="AA338" i="3"/>
  <c r="AC338" i="3"/>
  <c r="AF338" i="3"/>
  <c r="AQ338" i="3"/>
  <c r="AK338" i="3"/>
  <c r="AJ338" i="3"/>
  <c r="AI338" i="3"/>
  <c r="AL338" i="3"/>
  <c r="AB338" i="3"/>
  <c r="U338" i="3"/>
  <c r="AG338" i="3"/>
  <c r="Y338" i="3"/>
  <c r="D338" i="3"/>
  <c r="F338" i="3"/>
  <c r="G338" i="3"/>
  <c r="H338" i="3"/>
  <c r="I338" i="3" s="1"/>
  <c r="N338" i="3"/>
  <c r="L338" i="3"/>
  <c r="C338" i="3"/>
  <c r="J338" i="3"/>
  <c r="B339" i="3"/>
  <c r="R339" i="3" s="1"/>
  <c r="A339" i="3"/>
  <c r="M229" i="3"/>
  <c r="P229" i="3"/>
  <c r="K230" i="3" s="1"/>
  <c r="AM339" i="3" l="1"/>
  <c r="Z339" i="3"/>
  <c r="V339" i="3"/>
  <c r="AN339" i="3"/>
  <c r="AE339" i="3"/>
  <c r="T339" i="3"/>
  <c r="AP339" i="3"/>
  <c r="W339" i="3"/>
  <c r="AD339" i="3"/>
  <c r="AC339" i="3"/>
  <c r="AB339" i="3"/>
  <c r="AI339" i="3"/>
  <c r="AH339" i="3"/>
  <c r="Y339" i="3"/>
  <c r="AO339" i="3"/>
  <c r="AG339" i="3"/>
  <c r="AQ339" i="3"/>
  <c r="AL339" i="3"/>
  <c r="X339" i="3"/>
  <c r="AK339" i="3"/>
  <c r="AJ339" i="3"/>
  <c r="AF339" i="3"/>
  <c r="U339" i="3"/>
  <c r="AA339" i="3"/>
  <c r="D339" i="3"/>
  <c r="G339" i="3"/>
  <c r="F339" i="3"/>
  <c r="H339" i="3"/>
  <c r="I339" i="3" s="1"/>
  <c r="L339" i="3"/>
  <c r="N339" i="3"/>
  <c r="J339" i="3"/>
  <c r="C339" i="3"/>
  <c r="B340" i="3"/>
  <c r="R340" i="3" s="1"/>
  <c r="A340" i="3"/>
  <c r="O230" i="3"/>
  <c r="M230" i="3" s="1"/>
  <c r="AM340" i="3" l="1"/>
  <c r="V340" i="3"/>
  <c r="Z340" i="3"/>
  <c r="T340" i="3"/>
  <c r="AN340" i="3"/>
  <c r="AP340" i="3"/>
  <c r="X340" i="3"/>
  <c r="AB340" i="3"/>
  <c r="AF340" i="3"/>
  <c r="AQ340" i="3"/>
  <c r="U340" i="3"/>
  <c r="AJ340" i="3"/>
  <c r="W340" i="3"/>
  <c r="AD340" i="3"/>
  <c r="AI340" i="3"/>
  <c r="AE340" i="3"/>
  <c r="AC340" i="3"/>
  <c r="AO340" i="3"/>
  <c r="AG340" i="3"/>
  <c r="AA340" i="3"/>
  <c r="Y340" i="3"/>
  <c r="AH340" i="3"/>
  <c r="AL340" i="3"/>
  <c r="AK340" i="3"/>
  <c r="D340" i="3"/>
  <c r="F340" i="3"/>
  <c r="H340" i="3"/>
  <c r="I340" i="3" s="1"/>
  <c r="G340" i="3"/>
  <c r="L340" i="3"/>
  <c r="N340" i="3"/>
  <c r="C340" i="3"/>
  <c r="J340" i="3"/>
  <c r="P230" i="3"/>
  <c r="K231" i="3" s="1"/>
  <c r="B341" i="3"/>
  <c r="R341" i="3" s="1"/>
  <c r="A341" i="3"/>
  <c r="AM341" i="3" l="1"/>
  <c r="V341" i="3"/>
  <c r="AP341" i="3"/>
  <c r="AE341" i="3"/>
  <c r="W341" i="3"/>
  <c r="Z341" i="3"/>
  <c r="AB341" i="3"/>
  <c r="AI341" i="3"/>
  <c r="AN341" i="3"/>
  <c r="AC341" i="3"/>
  <c r="AD341" i="3"/>
  <c r="AO341" i="3"/>
  <c r="AG341" i="3"/>
  <c r="AK341" i="3"/>
  <c r="T341" i="3"/>
  <c r="X341" i="3"/>
  <c r="AH341" i="3"/>
  <c r="U341" i="3"/>
  <c r="AQ341" i="3"/>
  <c r="AL341" i="3"/>
  <c r="AA341" i="3"/>
  <c r="Y341" i="3"/>
  <c r="AJ341" i="3"/>
  <c r="AF341" i="3"/>
  <c r="D341" i="3"/>
  <c r="G341" i="3"/>
  <c r="H341" i="3"/>
  <c r="F341" i="3"/>
  <c r="I341" i="3"/>
  <c r="L341" i="3"/>
  <c r="N341" i="3"/>
  <c r="J341" i="3"/>
  <c r="C341" i="3"/>
  <c r="B342" i="3"/>
  <c r="R342" i="3" s="1"/>
  <c r="A342" i="3"/>
  <c r="O231" i="3"/>
  <c r="AM342" i="3" l="1"/>
  <c r="AP342" i="3"/>
  <c r="AD342" i="3"/>
  <c r="V342" i="3"/>
  <c r="AN342" i="3"/>
  <c r="AE342" i="3"/>
  <c r="T342" i="3"/>
  <c r="W342" i="3"/>
  <c r="Z342" i="3"/>
  <c r="AO342" i="3"/>
  <c r="AC342" i="3"/>
  <c r="AA342" i="3"/>
  <c r="AF342" i="3"/>
  <c r="AQ342" i="3"/>
  <c r="AL342" i="3"/>
  <c r="AG342" i="3"/>
  <c r="U342" i="3"/>
  <c r="AI342" i="3"/>
  <c r="X342" i="3"/>
  <c r="AH342" i="3"/>
  <c r="Y342" i="3"/>
  <c r="AB342" i="3"/>
  <c r="AK342" i="3"/>
  <c r="AJ342" i="3"/>
  <c r="D342" i="3"/>
  <c r="H342" i="3"/>
  <c r="G342" i="3"/>
  <c r="F342" i="3"/>
  <c r="I342" i="3"/>
  <c r="J342" i="3"/>
  <c r="C342" i="3"/>
  <c r="N342" i="3"/>
  <c r="L342" i="3"/>
  <c r="M231" i="3"/>
  <c r="P231" i="3"/>
  <c r="K232" i="3" s="1"/>
  <c r="B343" i="3"/>
  <c r="R343" i="3" s="1"/>
  <c r="A343" i="3"/>
  <c r="AM343" i="3" l="1"/>
  <c r="Z343" i="3"/>
  <c r="AN343" i="3"/>
  <c r="AP343" i="3"/>
  <c r="V343" i="3"/>
  <c r="W343" i="3"/>
  <c r="T343" i="3"/>
  <c r="AC343" i="3"/>
  <c r="AB343" i="3"/>
  <c r="AI343" i="3"/>
  <c r="AH343" i="3"/>
  <c r="AE343" i="3"/>
  <c r="X343" i="3"/>
  <c r="Y343" i="3"/>
  <c r="AG343" i="3"/>
  <c r="AF343" i="3"/>
  <c r="AK343" i="3"/>
  <c r="AJ343" i="3"/>
  <c r="AO343" i="3"/>
  <c r="AD343" i="3"/>
  <c r="AQ343" i="3"/>
  <c r="U343" i="3"/>
  <c r="AL343" i="3"/>
  <c r="AA343" i="3"/>
  <c r="D343" i="3"/>
  <c r="F343" i="3"/>
  <c r="G343" i="3"/>
  <c r="H343" i="3"/>
  <c r="I343" i="3" s="1"/>
  <c r="J343" i="3"/>
  <c r="L343" i="3"/>
  <c r="C343" i="3"/>
  <c r="N343" i="3"/>
  <c r="P232" i="3"/>
  <c r="K233" i="3" s="1"/>
  <c r="O232" i="3"/>
  <c r="M232" i="3" s="1"/>
  <c r="B344" i="3"/>
  <c r="R344" i="3" s="1"/>
  <c r="A344" i="3"/>
  <c r="AM344" i="3" l="1"/>
  <c r="V344" i="3"/>
  <c r="AN344" i="3"/>
  <c r="AE344" i="3"/>
  <c r="T344" i="3"/>
  <c r="W344" i="3"/>
  <c r="Z344" i="3"/>
  <c r="AD344" i="3"/>
  <c r="X344" i="3"/>
  <c r="AP344" i="3"/>
  <c r="AI344" i="3"/>
  <c r="AH344" i="3"/>
  <c r="AF344" i="3"/>
  <c r="AQ344" i="3"/>
  <c r="U344" i="3"/>
  <c r="AJ344" i="3"/>
  <c r="AB344" i="3"/>
  <c r="AO344" i="3"/>
  <c r="AL344" i="3"/>
  <c r="AC344" i="3"/>
  <c r="AK344" i="3"/>
  <c r="AG344" i="3"/>
  <c r="AA344" i="3"/>
  <c r="Y344" i="3"/>
  <c r="D344" i="3"/>
  <c r="G344" i="3"/>
  <c r="F344" i="3"/>
  <c r="H344" i="3"/>
  <c r="I344" i="3" s="1"/>
  <c r="J344" i="3"/>
  <c r="L344" i="3"/>
  <c r="N344" i="3"/>
  <c r="C344" i="3"/>
  <c r="B345" i="3"/>
  <c r="R345" i="3" s="1"/>
  <c r="A345" i="3"/>
  <c r="O233" i="3"/>
  <c r="P233" i="3"/>
  <c r="K234" i="3" s="1"/>
  <c r="AM345" i="3" l="1"/>
  <c r="Z345" i="3"/>
  <c r="T345" i="3"/>
  <c r="AP345" i="3"/>
  <c r="AE345" i="3"/>
  <c r="V345" i="3"/>
  <c r="AB345" i="3"/>
  <c r="AI345" i="3"/>
  <c r="AC345" i="3"/>
  <c r="AD345" i="3"/>
  <c r="AG345" i="3"/>
  <c r="AK345" i="3"/>
  <c r="AL345" i="3"/>
  <c r="AN345" i="3"/>
  <c r="AA345" i="3"/>
  <c r="Y345" i="3"/>
  <c r="AF345" i="3"/>
  <c r="AJ345" i="3"/>
  <c r="W345" i="3"/>
  <c r="AO345" i="3"/>
  <c r="X345" i="3"/>
  <c r="AH345" i="3"/>
  <c r="AQ345" i="3"/>
  <c r="U345" i="3"/>
  <c r="D345" i="3"/>
  <c r="H345" i="3"/>
  <c r="I345" i="3" s="1"/>
  <c r="F345" i="3"/>
  <c r="G345" i="3"/>
  <c r="N345" i="3"/>
  <c r="L345" i="3"/>
  <c r="C345" i="3"/>
  <c r="J345" i="3"/>
  <c r="O234" i="3"/>
  <c r="M234" i="3" s="1"/>
  <c r="P234" i="3"/>
  <c r="K235" i="3" s="1"/>
  <c r="B346" i="3"/>
  <c r="R346" i="3" s="1"/>
  <c r="A346" i="3"/>
  <c r="M233" i="3"/>
  <c r="AM346" i="3" l="1"/>
  <c r="AP346" i="3"/>
  <c r="Z346" i="3"/>
  <c r="V346" i="3"/>
  <c r="AN346" i="3"/>
  <c r="W346" i="3"/>
  <c r="AE346" i="3"/>
  <c r="AO346" i="3"/>
  <c r="AL346" i="3"/>
  <c r="AA346" i="3"/>
  <c r="AC346" i="3"/>
  <c r="X346" i="3"/>
  <c r="AH346" i="3"/>
  <c r="AF346" i="3"/>
  <c r="AQ346" i="3"/>
  <c r="AD346" i="3"/>
  <c r="AB346" i="3"/>
  <c r="U346" i="3"/>
  <c r="Y346" i="3"/>
  <c r="T346" i="3"/>
  <c r="AK346" i="3"/>
  <c r="AJ346" i="3"/>
  <c r="AI346" i="3"/>
  <c r="AG346" i="3"/>
  <c r="D346" i="3"/>
  <c r="H346" i="3"/>
  <c r="I346" i="3"/>
  <c r="G346" i="3"/>
  <c r="F346" i="3"/>
  <c r="C346" i="3"/>
  <c r="N346" i="3"/>
  <c r="J346" i="3"/>
  <c r="L346" i="3"/>
  <c r="O235" i="3"/>
  <c r="M235" i="3" s="1"/>
  <c r="B347" i="3"/>
  <c r="R347" i="3" s="1"/>
  <c r="A347" i="3"/>
  <c r="AM347" i="3" l="1"/>
  <c r="Z347" i="3"/>
  <c r="AN347" i="3"/>
  <c r="AP347" i="3"/>
  <c r="V347" i="3"/>
  <c r="T347" i="3"/>
  <c r="AE347" i="3"/>
  <c r="AC347" i="3"/>
  <c r="W347" i="3"/>
  <c r="AB347" i="3"/>
  <c r="AI347" i="3"/>
  <c r="AH347" i="3"/>
  <c r="AO347" i="3"/>
  <c r="Y347" i="3"/>
  <c r="AG347" i="3"/>
  <c r="X347" i="3"/>
  <c r="AQ347" i="3"/>
  <c r="U347" i="3"/>
  <c r="AA347" i="3"/>
  <c r="AK347" i="3"/>
  <c r="AF347" i="3"/>
  <c r="AD347" i="3"/>
  <c r="AL347" i="3"/>
  <c r="AJ347" i="3"/>
  <c r="D347" i="3"/>
  <c r="H347" i="3"/>
  <c r="F347" i="3"/>
  <c r="G347" i="3"/>
  <c r="I347" i="3"/>
  <c r="N347" i="3"/>
  <c r="J347" i="3"/>
  <c r="L347" i="3"/>
  <c r="C347" i="3"/>
  <c r="P235" i="3"/>
  <c r="K236" i="3" s="1"/>
  <c r="B348" i="3"/>
  <c r="R348" i="3" s="1"/>
  <c r="A348" i="3"/>
  <c r="AM348" i="3" l="1"/>
  <c r="V348" i="3"/>
  <c r="T348" i="3"/>
  <c r="AE348" i="3"/>
  <c r="AP348" i="3"/>
  <c r="AN348" i="3"/>
  <c r="AD348" i="3"/>
  <c r="X348" i="3"/>
  <c r="AB348" i="3"/>
  <c r="AF348" i="3"/>
  <c r="AQ348" i="3"/>
  <c r="U348" i="3"/>
  <c r="AJ348" i="3"/>
  <c r="AI348" i="3"/>
  <c r="Z348" i="3"/>
  <c r="AH348" i="3"/>
  <c r="AG348" i="3"/>
  <c r="AK348" i="3"/>
  <c r="AL348" i="3"/>
  <c r="W348" i="3"/>
  <c r="AC348" i="3"/>
  <c r="AA348" i="3"/>
  <c r="Y348" i="3"/>
  <c r="AO348" i="3"/>
  <c r="D348" i="3"/>
  <c r="F348" i="3"/>
  <c r="H348" i="3"/>
  <c r="I348" i="3" s="1"/>
  <c r="G348" i="3"/>
  <c r="C348" i="3"/>
  <c r="L348" i="3"/>
  <c r="J348" i="3"/>
  <c r="N348" i="3"/>
  <c r="O236" i="3"/>
  <c r="P236" i="3"/>
  <c r="K237" i="3" s="1"/>
  <c r="B349" i="3"/>
  <c r="R349" i="3" s="1"/>
  <c r="A349" i="3"/>
  <c r="AM349" i="3" l="1"/>
  <c r="V349" i="3"/>
  <c r="AN349" i="3"/>
  <c r="AE349" i="3"/>
  <c r="W349" i="3"/>
  <c r="AP349" i="3"/>
  <c r="Z349" i="3"/>
  <c r="AD349" i="3"/>
  <c r="AB349" i="3"/>
  <c r="AI349" i="3"/>
  <c r="T349" i="3"/>
  <c r="AC349" i="3"/>
  <c r="X349" i="3"/>
  <c r="AH349" i="3"/>
  <c r="AG349" i="3"/>
  <c r="AK349" i="3"/>
  <c r="AO349" i="3"/>
  <c r="AL349" i="3"/>
  <c r="AJ349" i="3"/>
  <c r="AQ349" i="3"/>
  <c r="U349" i="3"/>
  <c r="AF349" i="3"/>
  <c r="AA349" i="3"/>
  <c r="Y349" i="3"/>
  <c r="D349" i="3"/>
  <c r="G349" i="3"/>
  <c r="F349" i="3"/>
  <c r="H349" i="3"/>
  <c r="I349" i="3" s="1"/>
  <c r="C349" i="3"/>
  <c r="N349" i="3"/>
  <c r="L349" i="3"/>
  <c r="J349" i="3"/>
  <c r="O237" i="3"/>
  <c r="M237" i="3" s="1"/>
  <c r="B350" i="3"/>
  <c r="R350" i="3" s="1"/>
  <c r="A350" i="3"/>
  <c r="M236" i="3"/>
  <c r="AM350" i="3" l="1"/>
  <c r="Z350" i="3"/>
  <c r="AP350" i="3"/>
  <c r="V350" i="3"/>
  <c r="AD350" i="3"/>
  <c r="AN350" i="3"/>
  <c r="T350" i="3"/>
  <c r="W350" i="3"/>
  <c r="AO350" i="3"/>
  <c r="AE350" i="3"/>
  <c r="AC350" i="3"/>
  <c r="AA350" i="3"/>
  <c r="AF350" i="3"/>
  <c r="AQ350" i="3"/>
  <c r="AI350" i="3"/>
  <c r="Y350" i="3"/>
  <c r="AB350" i="3"/>
  <c r="X350" i="3"/>
  <c r="AH350" i="3"/>
  <c r="AG350" i="3"/>
  <c r="AK350" i="3"/>
  <c r="AL350" i="3"/>
  <c r="AJ350" i="3"/>
  <c r="U350" i="3"/>
  <c r="D350" i="3"/>
  <c r="G350" i="3"/>
  <c r="F350" i="3"/>
  <c r="H350" i="3"/>
  <c r="I350" i="3"/>
  <c r="J350" i="3"/>
  <c r="L350" i="3"/>
  <c r="N350" i="3"/>
  <c r="C350" i="3"/>
  <c r="B351" i="3"/>
  <c r="R351" i="3" s="1"/>
  <c r="A351" i="3"/>
  <c r="P237" i="3"/>
  <c r="K238" i="3" s="1"/>
  <c r="AM351" i="3" l="1"/>
  <c r="Z351" i="3"/>
  <c r="V351" i="3"/>
  <c r="AN351" i="3"/>
  <c r="AE351" i="3"/>
  <c r="AC351" i="3"/>
  <c r="AB351" i="3"/>
  <c r="AI351" i="3"/>
  <c r="AH351" i="3"/>
  <c r="T351" i="3"/>
  <c r="W351" i="3"/>
  <c r="Y351" i="3"/>
  <c r="X351" i="3"/>
  <c r="AG351" i="3"/>
  <c r="AO351" i="3"/>
  <c r="AF351" i="3"/>
  <c r="U351" i="3"/>
  <c r="AA351" i="3"/>
  <c r="AP351" i="3"/>
  <c r="AL351" i="3"/>
  <c r="AD351" i="3"/>
  <c r="AQ351" i="3"/>
  <c r="AK351" i="3"/>
  <c r="AJ351" i="3"/>
  <c r="D351" i="3"/>
  <c r="F351" i="3"/>
  <c r="G351" i="3"/>
  <c r="H351" i="3"/>
  <c r="I351" i="3" s="1"/>
  <c r="C351" i="3"/>
  <c r="J351" i="3"/>
  <c r="L351" i="3"/>
  <c r="N351" i="3"/>
  <c r="O238" i="3"/>
  <c r="M238" i="3" s="1"/>
  <c r="P238" i="3"/>
  <c r="K239" i="3" s="1"/>
  <c r="B352" i="3"/>
  <c r="R352" i="3" s="1"/>
  <c r="A352" i="3"/>
  <c r="AM352" i="3" l="1"/>
  <c r="V352" i="3"/>
  <c r="AP352" i="3"/>
  <c r="AE352" i="3"/>
  <c r="T352" i="3"/>
  <c r="W352" i="3"/>
  <c r="Z352" i="3"/>
  <c r="X352" i="3"/>
  <c r="AD352" i="3"/>
  <c r="AI352" i="3"/>
  <c r="AO352" i="3"/>
  <c r="AF352" i="3"/>
  <c r="AQ352" i="3"/>
  <c r="U352" i="3"/>
  <c r="AL352" i="3"/>
  <c r="AJ352" i="3"/>
  <c r="AB352" i="3"/>
  <c r="AH352" i="3"/>
  <c r="AA352" i="3"/>
  <c r="Y352" i="3"/>
  <c r="AN352" i="3"/>
  <c r="AG352" i="3"/>
  <c r="AC352" i="3"/>
  <c r="AK352" i="3"/>
  <c r="D352" i="3"/>
  <c r="F352" i="3"/>
  <c r="G352" i="3"/>
  <c r="H352" i="3"/>
  <c r="I352" i="3" s="1"/>
  <c r="J352" i="3"/>
  <c r="N352" i="3"/>
  <c r="L352" i="3"/>
  <c r="C352" i="3"/>
  <c r="O239" i="3"/>
  <c r="M239" i="3" s="1"/>
  <c r="B353" i="3"/>
  <c r="R353" i="3" s="1"/>
  <c r="A353" i="3"/>
  <c r="AM353" i="3" l="1"/>
  <c r="V353" i="3"/>
  <c r="Z353" i="3"/>
  <c r="AP353" i="3"/>
  <c r="AN353" i="3"/>
  <c r="T353" i="3"/>
  <c r="W353" i="3"/>
  <c r="AB353" i="3"/>
  <c r="AI353" i="3"/>
  <c r="AC353" i="3"/>
  <c r="AG353" i="3"/>
  <c r="AK353" i="3"/>
  <c r="AL353" i="3"/>
  <c r="AD353" i="3"/>
  <c r="AO353" i="3"/>
  <c r="AF353" i="3"/>
  <c r="U353" i="3"/>
  <c r="X353" i="3"/>
  <c r="AH353" i="3"/>
  <c r="AA353" i="3"/>
  <c r="Y353" i="3"/>
  <c r="AE353" i="3"/>
  <c r="AQ353" i="3"/>
  <c r="AJ353" i="3"/>
  <c r="D353" i="3"/>
  <c r="G353" i="3"/>
  <c r="F353" i="3"/>
  <c r="H353" i="3"/>
  <c r="I353" i="3"/>
  <c r="C353" i="3"/>
  <c r="J353" i="3"/>
  <c r="N353" i="3"/>
  <c r="L353" i="3"/>
  <c r="B354" i="3"/>
  <c r="R354" i="3" s="1"/>
  <c r="A354" i="3"/>
  <c r="P239" i="3"/>
  <c r="K240" i="3" s="1"/>
  <c r="AM354" i="3" l="1"/>
  <c r="V354" i="3"/>
  <c r="AP354" i="3"/>
  <c r="AN354" i="3"/>
  <c r="Z354" i="3"/>
  <c r="AE354" i="3"/>
  <c r="W354" i="3"/>
  <c r="T354" i="3"/>
  <c r="AD354" i="3"/>
  <c r="AO354" i="3"/>
  <c r="X354" i="3"/>
  <c r="AH354" i="3"/>
  <c r="AA354" i="3"/>
  <c r="AC354" i="3"/>
  <c r="AF354" i="3"/>
  <c r="AQ354" i="3"/>
  <c r="AK354" i="3"/>
  <c r="AJ354" i="3"/>
  <c r="AI354" i="3"/>
  <c r="AB354" i="3"/>
  <c r="U354" i="3"/>
  <c r="AL354" i="3"/>
  <c r="AG354" i="3"/>
  <c r="Y354" i="3"/>
  <c r="D354" i="3"/>
  <c r="F354" i="3"/>
  <c r="H354" i="3"/>
  <c r="G354" i="3"/>
  <c r="I354" i="3"/>
  <c r="N354" i="3"/>
  <c r="J354" i="3"/>
  <c r="C354" i="3"/>
  <c r="L354" i="3"/>
  <c r="O240" i="3"/>
  <c r="M240" i="3" s="1"/>
  <c r="P240" i="3"/>
  <c r="K241" i="3" s="1"/>
  <c r="B355" i="3"/>
  <c r="R355" i="3" s="1"/>
  <c r="A355" i="3"/>
  <c r="AM355" i="3" l="1"/>
  <c r="Z355" i="3"/>
  <c r="AN355" i="3"/>
  <c r="T355" i="3"/>
  <c r="AE355" i="3"/>
  <c r="W355" i="3"/>
  <c r="AC355" i="3"/>
  <c r="AP355" i="3"/>
  <c r="AD355" i="3"/>
  <c r="AB355" i="3"/>
  <c r="AI355" i="3"/>
  <c r="AH355" i="3"/>
  <c r="Y355" i="3"/>
  <c r="AO355" i="3"/>
  <c r="AG355" i="3"/>
  <c r="AQ355" i="3"/>
  <c r="AK355" i="3"/>
  <c r="AJ355" i="3"/>
  <c r="U355" i="3"/>
  <c r="V355" i="3"/>
  <c r="AF355" i="3"/>
  <c r="AL355" i="3"/>
  <c r="X355" i="3"/>
  <c r="AA355" i="3"/>
  <c r="D355" i="3"/>
  <c r="F355" i="3"/>
  <c r="H355" i="3"/>
  <c r="I355" i="3" s="1"/>
  <c r="G355" i="3"/>
  <c r="N355" i="3"/>
  <c r="L355" i="3"/>
  <c r="C355" i="3"/>
  <c r="J355" i="3"/>
  <c r="O241" i="3"/>
  <c r="M241" i="3" s="1"/>
  <c r="B356" i="3"/>
  <c r="R356" i="3" s="1"/>
  <c r="A356" i="3"/>
  <c r="AM356" i="3" l="1"/>
  <c r="Z356" i="3"/>
  <c r="T356" i="3"/>
  <c r="AP356" i="3"/>
  <c r="AE356" i="3"/>
  <c r="V356" i="3"/>
  <c r="AN356" i="3"/>
  <c r="X356" i="3"/>
  <c r="W356" i="3"/>
  <c r="AB356" i="3"/>
  <c r="AF356" i="3"/>
  <c r="AQ356" i="3"/>
  <c r="U356" i="3"/>
  <c r="AJ356" i="3"/>
  <c r="AI356" i="3"/>
  <c r="AC356" i="3"/>
  <c r="AG356" i="3"/>
  <c r="AL356" i="3"/>
  <c r="AA356" i="3"/>
  <c r="Y356" i="3"/>
  <c r="AD356" i="3"/>
  <c r="AO356" i="3"/>
  <c r="AK356" i="3"/>
  <c r="AH356" i="3"/>
  <c r="D356" i="3"/>
  <c r="F356" i="3"/>
  <c r="G356" i="3"/>
  <c r="H356" i="3"/>
  <c r="I356" i="3" s="1"/>
  <c r="C356" i="3"/>
  <c r="L356" i="3"/>
  <c r="N356" i="3"/>
  <c r="J356" i="3"/>
  <c r="B357" i="3"/>
  <c r="R357" i="3" s="1"/>
  <c r="A357" i="3"/>
  <c r="P241" i="3"/>
  <c r="K242" i="3" s="1"/>
  <c r="AM357" i="3" l="1"/>
  <c r="V357" i="3"/>
  <c r="AP357" i="3"/>
  <c r="AE357" i="3"/>
  <c r="W357" i="3"/>
  <c r="AN357" i="3"/>
  <c r="AB357" i="3"/>
  <c r="AI357" i="3"/>
  <c r="AC357" i="3"/>
  <c r="Z357" i="3"/>
  <c r="AO357" i="3"/>
  <c r="AG357" i="3"/>
  <c r="AK357" i="3"/>
  <c r="X357" i="3"/>
  <c r="AH357" i="3"/>
  <c r="U357" i="3"/>
  <c r="AQ357" i="3"/>
  <c r="AA357" i="3"/>
  <c r="Y357" i="3"/>
  <c r="AL357" i="3"/>
  <c r="AJ357" i="3"/>
  <c r="T357" i="3"/>
  <c r="AD357" i="3"/>
  <c r="AF357" i="3"/>
  <c r="D357" i="3"/>
  <c r="G357" i="3"/>
  <c r="F357" i="3"/>
  <c r="H357" i="3"/>
  <c r="I357" i="3" s="1"/>
  <c r="C357" i="3"/>
  <c r="L357" i="3"/>
  <c r="J357" i="3"/>
  <c r="N357" i="3"/>
  <c r="B358" i="3"/>
  <c r="R358" i="3" s="1"/>
  <c r="A358" i="3"/>
  <c r="O242" i="3"/>
  <c r="P242" i="3"/>
  <c r="K243" i="3" s="1"/>
  <c r="AM358" i="3" l="1"/>
  <c r="V358" i="3"/>
  <c r="AP358" i="3"/>
  <c r="AD358" i="3"/>
  <c r="AE358" i="3"/>
  <c r="Z358" i="3"/>
  <c r="T358" i="3"/>
  <c r="W358" i="3"/>
  <c r="AO358" i="3"/>
  <c r="AN358" i="3"/>
  <c r="AC358" i="3"/>
  <c r="AA358" i="3"/>
  <c r="AF358" i="3"/>
  <c r="AQ358" i="3"/>
  <c r="X358" i="3"/>
  <c r="AH358" i="3"/>
  <c r="AL358" i="3"/>
  <c r="AG358" i="3"/>
  <c r="U358" i="3"/>
  <c r="AK358" i="3"/>
  <c r="AI358" i="3"/>
  <c r="Y358" i="3"/>
  <c r="AB358" i="3"/>
  <c r="AJ358" i="3"/>
  <c r="D358" i="3"/>
  <c r="F358" i="3"/>
  <c r="G358" i="3"/>
  <c r="H358" i="3"/>
  <c r="I358" i="3" s="1"/>
  <c r="L358" i="3"/>
  <c r="C358" i="3"/>
  <c r="J358" i="3"/>
  <c r="N358" i="3"/>
  <c r="O243" i="3"/>
  <c r="M242" i="3"/>
  <c r="B359" i="3"/>
  <c r="R359" i="3" s="1"/>
  <c r="A359" i="3"/>
  <c r="AM359" i="3" l="1"/>
  <c r="Z359" i="3"/>
  <c r="AN359" i="3"/>
  <c r="V359" i="3"/>
  <c r="AC359" i="3"/>
  <c r="AE359" i="3"/>
  <c r="T359" i="3"/>
  <c r="AD359" i="3"/>
  <c r="AB359" i="3"/>
  <c r="AI359" i="3"/>
  <c r="AH359" i="3"/>
  <c r="X359" i="3"/>
  <c r="AP359" i="3"/>
  <c r="AG359" i="3"/>
  <c r="AF359" i="3"/>
  <c r="AK359" i="3"/>
  <c r="AL359" i="3"/>
  <c r="AJ359" i="3"/>
  <c r="AQ359" i="3"/>
  <c r="U359" i="3"/>
  <c r="AA359" i="3"/>
  <c r="W359" i="3"/>
  <c r="AO359" i="3"/>
  <c r="Y359" i="3"/>
  <c r="D359" i="3"/>
  <c r="F359" i="3"/>
  <c r="H359" i="3"/>
  <c r="I359" i="3" s="1"/>
  <c r="G359" i="3"/>
  <c r="N359" i="3"/>
  <c r="L359" i="3"/>
  <c r="J359" i="3"/>
  <c r="C359" i="3"/>
  <c r="B360" i="3"/>
  <c r="R360" i="3" s="1"/>
  <c r="A360" i="3"/>
  <c r="M243" i="3"/>
  <c r="P243" i="3"/>
  <c r="K244" i="3" s="1"/>
  <c r="AM360" i="3" l="1"/>
  <c r="Z360" i="3"/>
  <c r="AN360" i="3"/>
  <c r="AE360" i="3"/>
  <c r="T360" i="3"/>
  <c r="W360" i="3"/>
  <c r="V360" i="3"/>
  <c r="AP360" i="3"/>
  <c r="AD360" i="3"/>
  <c r="X360" i="3"/>
  <c r="AI360" i="3"/>
  <c r="AH360" i="3"/>
  <c r="AF360" i="3"/>
  <c r="AQ360" i="3"/>
  <c r="U360" i="3"/>
  <c r="AJ360" i="3"/>
  <c r="AB360" i="3"/>
  <c r="AO360" i="3"/>
  <c r="Y360" i="3"/>
  <c r="AC360" i="3"/>
  <c r="AK360" i="3"/>
  <c r="AL360" i="3"/>
  <c r="AG360" i="3"/>
  <c r="AA360" i="3"/>
  <c r="D360" i="3"/>
  <c r="F360" i="3"/>
  <c r="H360" i="3"/>
  <c r="I360" i="3" s="1"/>
  <c r="G360" i="3"/>
  <c r="N360" i="3"/>
  <c r="C360" i="3"/>
  <c r="L360" i="3"/>
  <c r="J360" i="3"/>
  <c r="O244" i="3"/>
  <c r="M244" i="3" s="1"/>
  <c r="B361" i="3"/>
  <c r="R361" i="3" s="1"/>
  <c r="A361" i="3"/>
  <c r="AM361" i="3" l="1"/>
  <c r="V361" i="3"/>
  <c r="Z361" i="3"/>
  <c r="AE361" i="3"/>
  <c r="T361" i="3"/>
  <c r="AN361" i="3"/>
  <c r="AP361" i="3"/>
  <c r="AD361" i="3"/>
  <c r="AB361" i="3"/>
  <c r="AI361" i="3"/>
  <c r="W361" i="3"/>
  <c r="AC361" i="3"/>
  <c r="AG361" i="3"/>
  <c r="AK361" i="3"/>
  <c r="AL361" i="3"/>
  <c r="AO361" i="3"/>
  <c r="AA361" i="3"/>
  <c r="X361" i="3"/>
  <c r="AH361" i="3"/>
  <c r="AF361" i="3"/>
  <c r="AJ361" i="3"/>
  <c r="Y361" i="3"/>
  <c r="AQ361" i="3"/>
  <c r="U361" i="3"/>
  <c r="D361" i="3"/>
  <c r="F361" i="3"/>
  <c r="H361" i="3"/>
  <c r="I361" i="3" s="1"/>
  <c r="G361" i="3"/>
  <c r="J361" i="3"/>
  <c r="C361" i="3"/>
  <c r="L361" i="3"/>
  <c r="N361" i="3"/>
  <c r="B362" i="3"/>
  <c r="R362" i="3" s="1"/>
  <c r="A362" i="3"/>
  <c r="P244" i="3"/>
  <c r="K245" i="3" s="1"/>
  <c r="AM362" i="3" l="1"/>
  <c r="AP362" i="3"/>
  <c r="V362" i="3"/>
  <c r="Z362" i="3"/>
  <c r="AN362" i="3"/>
  <c r="AO362" i="3"/>
  <c r="AA362" i="3"/>
  <c r="T362" i="3"/>
  <c r="AD362" i="3"/>
  <c r="AC362" i="3"/>
  <c r="X362" i="3"/>
  <c r="AH362" i="3"/>
  <c r="AF362" i="3"/>
  <c r="AQ362" i="3"/>
  <c r="AB362" i="3"/>
  <c r="U362" i="3"/>
  <c r="AE362" i="3"/>
  <c r="AK362" i="3"/>
  <c r="AJ362" i="3"/>
  <c r="Y362" i="3"/>
  <c r="W362" i="3"/>
  <c r="AI362" i="3"/>
  <c r="AG362" i="3"/>
  <c r="AL362" i="3"/>
  <c r="D362" i="3"/>
  <c r="G362" i="3"/>
  <c r="F362" i="3"/>
  <c r="H362" i="3"/>
  <c r="I362" i="3" s="1"/>
  <c r="N362" i="3"/>
  <c r="C362" i="3"/>
  <c r="L362" i="3"/>
  <c r="J362" i="3"/>
  <c r="O245" i="3"/>
  <c r="P245" i="3"/>
  <c r="K246" i="3" s="1"/>
  <c r="B363" i="3"/>
  <c r="R363" i="3" s="1"/>
  <c r="A363" i="3"/>
  <c r="AM363" i="3" l="1"/>
  <c r="AN363" i="3"/>
  <c r="AP363" i="3"/>
  <c r="Z363" i="3"/>
  <c r="T363" i="3"/>
  <c r="W363" i="3"/>
  <c r="AC363" i="3"/>
  <c r="V363" i="3"/>
  <c r="AB363" i="3"/>
  <c r="AI363" i="3"/>
  <c r="AH363" i="3"/>
  <c r="AO363" i="3"/>
  <c r="AE363" i="3"/>
  <c r="AD363" i="3"/>
  <c r="AG363" i="3"/>
  <c r="AQ363" i="3"/>
  <c r="U363" i="3"/>
  <c r="AL363" i="3"/>
  <c r="AA363" i="3"/>
  <c r="AK363" i="3"/>
  <c r="X363" i="3"/>
  <c r="AF363" i="3"/>
  <c r="Y363" i="3"/>
  <c r="AJ363" i="3"/>
  <c r="D363" i="3"/>
  <c r="F363" i="3"/>
  <c r="H363" i="3"/>
  <c r="I363" i="3" s="1"/>
  <c r="G363" i="3"/>
  <c r="L363" i="3"/>
  <c r="N363" i="3"/>
  <c r="J363" i="3"/>
  <c r="C363" i="3"/>
  <c r="B364" i="3"/>
  <c r="R364" i="3" s="1"/>
  <c r="A364" i="3"/>
  <c r="P246" i="3"/>
  <c r="K247" i="3" s="1"/>
  <c r="O246" i="3"/>
  <c r="M245" i="3"/>
  <c r="AM364" i="3" l="1"/>
  <c r="T364" i="3"/>
  <c r="AP364" i="3"/>
  <c r="AN364" i="3"/>
  <c r="AE364" i="3"/>
  <c r="W364" i="3"/>
  <c r="AD364" i="3"/>
  <c r="V364" i="3"/>
  <c r="X364" i="3"/>
  <c r="AB364" i="3"/>
  <c r="AF364" i="3"/>
  <c r="AQ364" i="3"/>
  <c r="U364" i="3"/>
  <c r="AL364" i="3"/>
  <c r="AJ364" i="3"/>
  <c r="AI364" i="3"/>
  <c r="AG364" i="3"/>
  <c r="AK364" i="3"/>
  <c r="Y364" i="3"/>
  <c r="Z364" i="3"/>
  <c r="AO364" i="3"/>
  <c r="AC364" i="3"/>
  <c r="AH364" i="3"/>
  <c r="AA364" i="3"/>
  <c r="D364" i="3"/>
  <c r="F364" i="3"/>
  <c r="H364" i="3"/>
  <c r="I364" i="3" s="1"/>
  <c r="G364" i="3"/>
  <c r="L364" i="3"/>
  <c r="N364" i="3"/>
  <c r="J364" i="3"/>
  <c r="C364" i="3"/>
  <c r="O247" i="3"/>
  <c r="B365" i="3"/>
  <c r="R365" i="3" s="1"/>
  <c r="A365" i="3"/>
  <c r="M246" i="3"/>
  <c r="AM365" i="3" l="1"/>
  <c r="V365" i="3"/>
  <c r="Z365" i="3"/>
  <c r="AN365" i="3"/>
  <c r="AE365" i="3"/>
  <c r="W365" i="3"/>
  <c r="T365" i="3"/>
  <c r="AB365" i="3"/>
  <c r="AI365" i="3"/>
  <c r="AD365" i="3"/>
  <c r="AC365" i="3"/>
  <c r="X365" i="3"/>
  <c r="AH365" i="3"/>
  <c r="AG365" i="3"/>
  <c r="AK365" i="3"/>
  <c r="AO365" i="3"/>
  <c r="AJ365" i="3"/>
  <c r="AQ365" i="3"/>
  <c r="Y365" i="3"/>
  <c r="AP365" i="3"/>
  <c r="U365" i="3"/>
  <c r="AL365" i="3"/>
  <c r="AF365" i="3"/>
  <c r="AA365" i="3"/>
  <c r="D365" i="3"/>
  <c r="F365" i="3"/>
  <c r="H365" i="3"/>
  <c r="G365" i="3"/>
  <c r="I365" i="3"/>
  <c r="L365" i="3"/>
  <c r="J365" i="3"/>
  <c r="N365" i="3"/>
  <c r="C365" i="3"/>
  <c r="B366" i="3"/>
  <c r="R366" i="3" s="1"/>
  <c r="A366" i="3"/>
  <c r="M247" i="3"/>
  <c r="P247" i="3"/>
  <c r="K248" i="3" s="1"/>
  <c r="AM366" i="3" l="1"/>
  <c r="V366" i="3"/>
  <c r="AP366" i="3"/>
  <c r="Z366" i="3"/>
  <c r="AD366" i="3"/>
  <c r="T366" i="3"/>
  <c r="AE366" i="3"/>
  <c r="W366" i="3"/>
  <c r="AO366" i="3"/>
  <c r="AC366" i="3"/>
  <c r="AA366" i="3"/>
  <c r="AF366" i="3"/>
  <c r="AQ366" i="3"/>
  <c r="AI366" i="3"/>
  <c r="AB366" i="3"/>
  <c r="AG366" i="3"/>
  <c r="AK366" i="3"/>
  <c r="AJ366" i="3"/>
  <c r="AL366" i="3"/>
  <c r="Y366" i="3"/>
  <c r="AN366" i="3"/>
  <c r="X366" i="3"/>
  <c r="AH366" i="3"/>
  <c r="U366" i="3"/>
  <c r="D366" i="3"/>
  <c r="H366" i="3"/>
  <c r="I366" i="3" s="1"/>
  <c r="G366" i="3"/>
  <c r="F366" i="3"/>
  <c r="J366" i="3"/>
  <c r="N366" i="3"/>
  <c r="C366" i="3"/>
  <c r="L366" i="3"/>
  <c r="O248" i="3"/>
  <c r="P248" i="3"/>
  <c r="B367" i="3"/>
  <c r="R367" i="3" s="1"/>
  <c r="A367" i="3"/>
  <c r="AM367" i="3" l="1"/>
  <c r="AN367" i="3"/>
  <c r="V367" i="3"/>
  <c r="Z367" i="3"/>
  <c r="AP367" i="3"/>
  <c r="AE367" i="3"/>
  <c r="AC367" i="3"/>
  <c r="AD367" i="3"/>
  <c r="AB367" i="3"/>
  <c r="AI367" i="3"/>
  <c r="AH367" i="3"/>
  <c r="W367" i="3"/>
  <c r="X367" i="3"/>
  <c r="AG367" i="3"/>
  <c r="T367" i="3"/>
  <c r="AF367" i="3"/>
  <c r="U367" i="3"/>
  <c r="AA367" i="3"/>
  <c r="AO367" i="3"/>
  <c r="AQ367" i="3"/>
  <c r="AK367" i="3"/>
  <c r="AJ367" i="3"/>
  <c r="AL367" i="3"/>
  <c r="Y367" i="3"/>
  <c r="D367" i="3"/>
  <c r="H367" i="3"/>
  <c r="I367" i="3"/>
  <c r="F367" i="3"/>
  <c r="G367" i="3"/>
  <c r="K249" i="3"/>
  <c r="P249" i="3" s="1"/>
  <c r="O249" i="3"/>
  <c r="C367" i="3"/>
  <c r="N367" i="3"/>
  <c r="J367" i="3"/>
  <c r="L367" i="3"/>
  <c r="A368" i="3"/>
  <c r="B368" i="3"/>
  <c r="R368" i="3" s="1"/>
  <c r="M248" i="3"/>
  <c r="AM368" i="3" l="1"/>
  <c r="V368" i="3"/>
  <c r="AP368" i="3"/>
  <c r="AE368" i="3"/>
  <c r="T368" i="3"/>
  <c r="W368" i="3"/>
  <c r="AN368" i="3"/>
  <c r="Z368" i="3"/>
  <c r="X368" i="3"/>
  <c r="AI368" i="3"/>
  <c r="AO368" i="3"/>
  <c r="AF368" i="3"/>
  <c r="AQ368" i="3"/>
  <c r="U368" i="3"/>
  <c r="AJ368" i="3"/>
  <c r="AB368" i="3"/>
  <c r="AH368" i="3"/>
  <c r="Y368" i="3"/>
  <c r="AA368" i="3"/>
  <c r="AD368" i="3"/>
  <c r="AG368" i="3"/>
  <c r="AL368" i="3"/>
  <c r="AC368" i="3"/>
  <c r="AK368" i="3"/>
  <c r="D368" i="3"/>
  <c r="F368" i="3"/>
  <c r="G368" i="3"/>
  <c r="H368" i="3"/>
  <c r="I368" i="3" s="1"/>
  <c r="O250" i="3"/>
  <c r="K250" i="3"/>
  <c r="M249" i="3"/>
  <c r="J368" i="3"/>
  <c r="C368" i="3"/>
  <c r="N368" i="3"/>
  <c r="L368" i="3"/>
  <c r="B369" i="3"/>
  <c r="R369" i="3" s="1"/>
  <c r="A369" i="3"/>
  <c r="AM369" i="3" l="1"/>
  <c r="Z369" i="3"/>
  <c r="V369" i="3"/>
  <c r="T369" i="3"/>
  <c r="AE369" i="3"/>
  <c r="W369" i="3"/>
  <c r="AB369" i="3"/>
  <c r="AI369" i="3"/>
  <c r="AP369" i="3"/>
  <c r="AN369" i="3"/>
  <c r="AD369" i="3"/>
  <c r="AC369" i="3"/>
  <c r="AG369" i="3"/>
  <c r="AK369" i="3"/>
  <c r="AL369" i="3"/>
  <c r="X369" i="3"/>
  <c r="AH369" i="3"/>
  <c r="AF369" i="3"/>
  <c r="U369" i="3"/>
  <c r="Y369" i="3"/>
  <c r="AA369" i="3"/>
  <c r="AO369" i="3"/>
  <c r="AQ369" i="3"/>
  <c r="AJ369" i="3"/>
  <c r="D369" i="3"/>
  <c r="H369" i="3"/>
  <c r="I369" i="3" s="1"/>
  <c r="G369" i="3"/>
  <c r="F369" i="3"/>
  <c r="M250" i="3"/>
  <c r="P250" i="3"/>
  <c r="J369" i="3"/>
  <c r="C369" i="3"/>
  <c r="N369" i="3"/>
  <c r="L369" i="3"/>
  <c r="A370" i="3"/>
  <c r="B370" i="3"/>
  <c r="R370" i="3" s="1"/>
  <c r="AM370" i="3" l="1"/>
  <c r="V370" i="3"/>
  <c r="AP370" i="3"/>
  <c r="AN370" i="3"/>
  <c r="Z370" i="3"/>
  <c r="AE370" i="3"/>
  <c r="T370" i="3"/>
  <c r="AD370" i="3"/>
  <c r="AO370" i="3"/>
  <c r="X370" i="3"/>
  <c r="AH370" i="3"/>
  <c r="AA370" i="3"/>
  <c r="W370" i="3"/>
  <c r="AC370" i="3"/>
  <c r="AF370" i="3"/>
  <c r="AQ370" i="3"/>
  <c r="AK370" i="3"/>
  <c r="AL370" i="3"/>
  <c r="AJ370" i="3"/>
  <c r="AI370" i="3"/>
  <c r="AB370" i="3"/>
  <c r="U370" i="3"/>
  <c r="Y370" i="3"/>
  <c r="AG370" i="3"/>
  <c r="D370" i="3"/>
  <c r="H370" i="3"/>
  <c r="G370" i="3"/>
  <c r="F370" i="3"/>
  <c r="I370" i="3"/>
  <c r="K251" i="3"/>
  <c r="O251" i="3"/>
  <c r="N370" i="3"/>
  <c r="J370" i="3"/>
  <c r="C370" i="3"/>
  <c r="L370" i="3"/>
  <c r="B371" i="3"/>
  <c r="R371" i="3" s="1"/>
  <c r="A371" i="3"/>
  <c r="AM371" i="3" l="1"/>
  <c r="V371" i="3"/>
  <c r="AN371" i="3"/>
  <c r="Z371" i="3"/>
  <c r="AP371" i="3"/>
  <c r="AE371" i="3"/>
  <c r="T371" i="3"/>
  <c r="AD371" i="3"/>
  <c r="AC371" i="3"/>
  <c r="AB371" i="3"/>
  <c r="AI371" i="3"/>
  <c r="AH371" i="3"/>
  <c r="AO371" i="3"/>
  <c r="AG371" i="3"/>
  <c r="W371" i="3"/>
  <c r="AQ371" i="3"/>
  <c r="AL371" i="3"/>
  <c r="X371" i="3"/>
  <c r="AK371" i="3"/>
  <c r="AJ371" i="3"/>
  <c r="AF371" i="3"/>
  <c r="U371" i="3"/>
  <c r="Y371" i="3"/>
  <c r="AA371" i="3"/>
  <c r="D371" i="3"/>
  <c r="H371" i="3"/>
  <c r="M251" i="3"/>
  <c r="F371" i="3"/>
  <c r="G371" i="3"/>
  <c r="I371" i="3"/>
  <c r="P251" i="3"/>
  <c r="N371" i="3"/>
  <c r="C371" i="3"/>
  <c r="L371" i="3"/>
  <c r="J371" i="3"/>
  <c r="A372" i="3"/>
  <c r="B372" i="3"/>
  <c r="R372" i="3" s="1"/>
  <c r="AM372" i="3" l="1"/>
  <c r="V372" i="3"/>
  <c r="T372" i="3"/>
  <c r="AN372" i="3"/>
  <c r="W372" i="3"/>
  <c r="X372" i="3"/>
  <c r="AP372" i="3"/>
  <c r="AD372" i="3"/>
  <c r="AB372" i="3"/>
  <c r="AF372" i="3"/>
  <c r="AQ372" i="3"/>
  <c r="U372" i="3"/>
  <c r="AJ372" i="3"/>
  <c r="Z372" i="3"/>
  <c r="AE372" i="3"/>
  <c r="AI372" i="3"/>
  <c r="AC372" i="3"/>
  <c r="AO372" i="3"/>
  <c r="AG372" i="3"/>
  <c r="AA372" i="3"/>
  <c r="Y372" i="3"/>
  <c r="AH372" i="3"/>
  <c r="AL372" i="3"/>
  <c r="AK372" i="3"/>
  <c r="D372" i="3"/>
  <c r="G372" i="3"/>
  <c r="F372" i="3"/>
  <c r="H372" i="3"/>
  <c r="I372" i="3" s="1"/>
  <c r="O252" i="3"/>
  <c r="K252" i="3"/>
  <c r="P252" i="3" s="1"/>
  <c r="C372" i="3"/>
  <c r="L372" i="3"/>
  <c r="J372" i="3"/>
  <c r="N372" i="3"/>
  <c r="B373" i="3"/>
  <c r="R373" i="3" s="1"/>
  <c r="A373" i="3"/>
  <c r="AM373" i="3" l="1"/>
  <c r="V373" i="3"/>
  <c r="Z373" i="3"/>
  <c r="AP373" i="3"/>
  <c r="AE373" i="3"/>
  <c r="W373" i="3"/>
  <c r="AB373" i="3"/>
  <c r="AI373" i="3"/>
  <c r="AC373" i="3"/>
  <c r="T373" i="3"/>
  <c r="AO373" i="3"/>
  <c r="AG373" i="3"/>
  <c r="AK373" i="3"/>
  <c r="AN373" i="3"/>
  <c r="AD373" i="3"/>
  <c r="X373" i="3"/>
  <c r="AH373" i="3"/>
  <c r="U373" i="3"/>
  <c r="AQ373" i="3"/>
  <c r="AL373" i="3"/>
  <c r="AA373" i="3"/>
  <c r="Y373" i="3"/>
  <c r="AJ373" i="3"/>
  <c r="AF373" i="3"/>
  <c r="D373" i="3"/>
  <c r="G373" i="3"/>
  <c r="F373" i="3"/>
  <c r="H373" i="3"/>
  <c r="I373" i="3" s="1"/>
  <c r="M252" i="3"/>
  <c r="K253" i="3"/>
  <c r="O253" i="3"/>
  <c r="L373" i="3"/>
  <c r="N373" i="3"/>
  <c r="C373" i="3"/>
  <c r="J373" i="3"/>
  <c r="A374" i="3"/>
  <c r="B374" i="3"/>
  <c r="R374" i="3" s="1"/>
  <c r="AM374" i="3" l="1"/>
  <c r="AP374" i="3"/>
  <c r="AD374" i="3"/>
  <c r="Z374" i="3"/>
  <c r="AN374" i="3"/>
  <c r="AE374" i="3"/>
  <c r="T374" i="3"/>
  <c r="W374" i="3"/>
  <c r="AO374" i="3"/>
  <c r="AC374" i="3"/>
  <c r="AA374" i="3"/>
  <c r="AF374" i="3"/>
  <c r="AQ374" i="3"/>
  <c r="V374" i="3"/>
  <c r="AG374" i="3"/>
  <c r="U374" i="3"/>
  <c r="AL374" i="3"/>
  <c r="AK374" i="3"/>
  <c r="AI374" i="3"/>
  <c r="X374" i="3"/>
  <c r="AH374" i="3"/>
  <c r="Y374" i="3"/>
  <c r="AB374" i="3"/>
  <c r="AJ374" i="3"/>
  <c r="D374" i="3"/>
  <c r="H374" i="3"/>
  <c r="I374" i="3" s="1"/>
  <c r="G374" i="3"/>
  <c r="F374" i="3"/>
  <c r="M253" i="3"/>
  <c r="P253" i="3"/>
  <c r="L374" i="3"/>
  <c r="C374" i="3"/>
  <c r="N374" i="3"/>
  <c r="J374" i="3"/>
  <c r="B375" i="3"/>
  <c r="R375" i="3" s="1"/>
  <c r="A375" i="3"/>
  <c r="AM375" i="3" l="1"/>
  <c r="AN375" i="3"/>
  <c r="AP375" i="3"/>
  <c r="W375" i="3"/>
  <c r="Z375" i="3"/>
  <c r="T375" i="3"/>
  <c r="AC375" i="3"/>
  <c r="AB375" i="3"/>
  <c r="AI375" i="3"/>
  <c r="AH375" i="3"/>
  <c r="V375" i="3"/>
  <c r="AD375" i="3"/>
  <c r="X375" i="3"/>
  <c r="AG375" i="3"/>
  <c r="AE375" i="3"/>
  <c r="AF375" i="3"/>
  <c r="AK375" i="3"/>
  <c r="AJ375" i="3"/>
  <c r="AO375" i="3"/>
  <c r="AQ375" i="3"/>
  <c r="U375" i="3"/>
  <c r="AL375" i="3"/>
  <c r="AA375" i="3"/>
  <c r="Y375" i="3"/>
  <c r="D375" i="3"/>
  <c r="H375" i="3"/>
  <c r="I375" i="3" s="1"/>
  <c r="G375" i="3"/>
  <c r="F375" i="3"/>
  <c r="O254" i="3"/>
  <c r="K254" i="3"/>
  <c r="P254" i="3" s="1"/>
  <c r="C375" i="3"/>
  <c r="N375" i="3"/>
  <c r="L375" i="3"/>
  <c r="J375" i="3"/>
  <c r="A376" i="3"/>
  <c r="B376" i="3"/>
  <c r="R376" i="3" s="1"/>
  <c r="AM376" i="3" l="1"/>
  <c r="Z376" i="3"/>
  <c r="AN376" i="3"/>
  <c r="AE376" i="3"/>
  <c r="T376" i="3"/>
  <c r="W376" i="3"/>
  <c r="AP376" i="3"/>
  <c r="AD376" i="3"/>
  <c r="X376" i="3"/>
  <c r="AI376" i="3"/>
  <c r="AH376" i="3"/>
  <c r="AF376" i="3"/>
  <c r="AQ376" i="3"/>
  <c r="U376" i="3"/>
  <c r="AJ376" i="3"/>
  <c r="AB376" i="3"/>
  <c r="AO376" i="3"/>
  <c r="V376" i="3"/>
  <c r="Y376" i="3"/>
  <c r="AC376" i="3"/>
  <c r="AK376" i="3"/>
  <c r="AL376" i="3"/>
  <c r="AG376" i="3"/>
  <c r="AA376" i="3"/>
  <c r="D376" i="3"/>
  <c r="H376" i="3"/>
  <c r="F376" i="3"/>
  <c r="G376" i="3"/>
  <c r="I376" i="3"/>
  <c r="K255" i="3"/>
  <c r="P255" i="3" s="1"/>
  <c r="O255" i="3"/>
  <c r="M254" i="3"/>
  <c r="N376" i="3"/>
  <c r="L376" i="3"/>
  <c r="J376" i="3"/>
  <c r="C376" i="3"/>
  <c r="B377" i="3"/>
  <c r="R377" i="3" s="1"/>
  <c r="A377" i="3"/>
  <c r="AM377" i="3" l="1"/>
  <c r="Z377" i="3"/>
  <c r="AP377" i="3"/>
  <c r="T377" i="3"/>
  <c r="V377" i="3"/>
  <c r="AE377" i="3"/>
  <c r="AN377" i="3"/>
  <c r="AB377" i="3"/>
  <c r="AI377" i="3"/>
  <c r="W377" i="3"/>
  <c r="AC377" i="3"/>
  <c r="AG377" i="3"/>
  <c r="AK377" i="3"/>
  <c r="AL377" i="3"/>
  <c r="AA377" i="3"/>
  <c r="AD377" i="3"/>
  <c r="AF377" i="3"/>
  <c r="AJ377" i="3"/>
  <c r="Y377" i="3"/>
  <c r="AO377" i="3"/>
  <c r="X377" i="3"/>
  <c r="AH377" i="3"/>
  <c r="AQ377" i="3"/>
  <c r="U377" i="3"/>
  <c r="D377" i="3"/>
  <c r="F377" i="3"/>
  <c r="H377" i="3"/>
  <c r="I377" i="3" s="1"/>
  <c r="G377" i="3"/>
  <c r="O256" i="3"/>
  <c r="K256" i="3"/>
  <c r="M255" i="3"/>
  <c r="J377" i="3"/>
  <c r="C377" i="3"/>
  <c r="N377" i="3"/>
  <c r="L377" i="3"/>
  <c r="A378" i="3"/>
  <c r="B378" i="3"/>
  <c r="R378" i="3" s="1"/>
  <c r="AM378" i="3" l="1"/>
  <c r="V378" i="3"/>
  <c r="AP378" i="3"/>
  <c r="Z378" i="3"/>
  <c r="AN378" i="3"/>
  <c r="AE378" i="3"/>
  <c r="AO378" i="3"/>
  <c r="AL378" i="3"/>
  <c r="AA378" i="3"/>
  <c r="AC378" i="3"/>
  <c r="X378" i="3"/>
  <c r="AH378" i="3"/>
  <c r="AF378" i="3"/>
  <c r="AQ378" i="3"/>
  <c r="W378" i="3"/>
  <c r="AB378" i="3"/>
  <c r="U378" i="3"/>
  <c r="T378" i="3"/>
  <c r="AK378" i="3"/>
  <c r="AJ378" i="3"/>
  <c r="Y378" i="3"/>
  <c r="AD378" i="3"/>
  <c r="AI378" i="3"/>
  <c r="AG378" i="3"/>
  <c r="D378" i="3"/>
  <c r="G378" i="3"/>
  <c r="F378" i="3"/>
  <c r="H378" i="3"/>
  <c r="I378" i="3" s="1"/>
  <c r="M256" i="3"/>
  <c r="P256" i="3"/>
  <c r="L378" i="3"/>
  <c r="N378" i="3"/>
  <c r="C378" i="3"/>
  <c r="J378" i="3"/>
  <c r="B379" i="3"/>
  <c r="R379" i="3" s="1"/>
  <c r="A379" i="3"/>
  <c r="AM379" i="3" l="1"/>
  <c r="AN379" i="3"/>
  <c r="V379" i="3"/>
  <c r="AP379" i="3"/>
  <c r="T379" i="3"/>
  <c r="AC379" i="3"/>
  <c r="AE379" i="3"/>
  <c r="AB379" i="3"/>
  <c r="AI379" i="3"/>
  <c r="AH379" i="3"/>
  <c r="W379" i="3"/>
  <c r="AO379" i="3"/>
  <c r="AG379" i="3"/>
  <c r="AD379" i="3"/>
  <c r="X379" i="3"/>
  <c r="AQ379" i="3"/>
  <c r="U379" i="3"/>
  <c r="AA379" i="3"/>
  <c r="AL379" i="3"/>
  <c r="Z379" i="3"/>
  <c r="AF379" i="3"/>
  <c r="AK379" i="3"/>
  <c r="AJ379" i="3"/>
  <c r="Y379" i="3"/>
  <c r="D379" i="3"/>
  <c r="F379" i="3"/>
  <c r="G379" i="3"/>
  <c r="H379" i="3"/>
  <c r="I379" i="3"/>
  <c r="O257" i="3"/>
  <c r="K257" i="3"/>
  <c r="N379" i="3"/>
  <c r="L379" i="3"/>
  <c r="J379" i="3"/>
  <c r="C379" i="3"/>
  <c r="A380" i="3"/>
  <c r="B380" i="3"/>
  <c r="R380" i="3" s="1"/>
  <c r="AM380" i="3" l="1"/>
  <c r="AN380" i="3"/>
  <c r="T380" i="3"/>
  <c r="V380" i="3"/>
  <c r="Z380" i="3"/>
  <c r="AE380" i="3"/>
  <c r="AD380" i="3"/>
  <c r="AB380" i="3"/>
  <c r="W380" i="3"/>
  <c r="X380" i="3"/>
  <c r="U380" i="3"/>
  <c r="AJ380" i="3"/>
  <c r="AF380" i="3"/>
  <c r="AQ380" i="3"/>
  <c r="AH380" i="3"/>
  <c r="AG380" i="3"/>
  <c r="AK380" i="3"/>
  <c r="AL380" i="3"/>
  <c r="Y380" i="3"/>
  <c r="AC380" i="3"/>
  <c r="AI380" i="3"/>
  <c r="AP380" i="3"/>
  <c r="AO380" i="3"/>
  <c r="AA380" i="3"/>
  <c r="M257" i="3"/>
  <c r="D380" i="3"/>
  <c r="H380" i="3"/>
  <c r="I380" i="3" s="1"/>
  <c r="G380" i="3"/>
  <c r="F380" i="3"/>
  <c r="P257" i="3"/>
  <c r="L380" i="3"/>
  <c r="N380" i="3"/>
  <c r="J380" i="3"/>
  <c r="C380" i="3"/>
  <c r="B381" i="3"/>
  <c r="R381" i="3" s="1"/>
  <c r="A381" i="3"/>
  <c r="AM381" i="3" l="1"/>
  <c r="Z381" i="3"/>
  <c r="V381" i="3"/>
  <c r="AE381" i="3"/>
  <c r="T381" i="3"/>
  <c r="AP381" i="3"/>
  <c r="AN381" i="3"/>
  <c r="AC381" i="3"/>
  <c r="AI381" i="3"/>
  <c r="X381" i="3"/>
  <c r="W381" i="3"/>
  <c r="AH381" i="3"/>
  <c r="AG381" i="3"/>
  <c r="AK381" i="3"/>
  <c r="AL381" i="3"/>
  <c r="AO381" i="3"/>
  <c r="AD381" i="3"/>
  <c r="AF381" i="3"/>
  <c r="AQ381" i="3"/>
  <c r="AJ381" i="3"/>
  <c r="AA381" i="3"/>
  <c r="AB381" i="3"/>
  <c r="Y381" i="3"/>
  <c r="U381" i="3"/>
  <c r="D381" i="3"/>
  <c r="F381" i="3"/>
  <c r="H381" i="3"/>
  <c r="I381" i="3" s="1"/>
  <c r="G381" i="3"/>
  <c r="K258" i="3"/>
  <c r="P258" i="3" s="1"/>
  <c r="O258" i="3"/>
  <c r="J381" i="3"/>
  <c r="L381" i="3"/>
  <c r="C381" i="3"/>
  <c r="N381" i="3"/>
  <c r="A382" i="3"/>
  <c r="B382" i="3"/>
  <c r="R382" i="3" s="1"/>
  <c r="AM382" i="3" l="1"/>
  <c r="AP382" i="3"/>
  <c r="Z382" i="3"/>
  <c r="AN382" i="3"/>
  <c r="V382" i="3"/>
  <c r="T382" i="3"/>
  <c r="AD382" i="3"/>
  <c r="AB382" i="3"/>
  <c r="AO382" i="3"/>
  <c r="W382" i="3"/>
  <c r="AC382" i="3"/>
  <c r="AI382" i="3"/>
  <c r="AF382" i="3"/>
  <c r="AQ382" i="3"/>
  <c r="AA382" i="3"/>
  <c r="AE382" i="3"/>
  <c r="AH382" i="3"/>
  <c r="AG382" i="3"/>
  <c r="AK382" i="3"/>
  <c r="AL382" i="3"/>
  <c r="AJ382" i="3"/>
  <c r="Y382" i="3"/>
  <c r="X382" i="3"/>
  <c r="U382" i="3"/>
  <c r="D382" i="3"/>
  <c r="H382" i="3"/>
  <c r="I382" i="3" s="1"/>
  <c r="G382" i="3"/>
  <c r="F382" i="3"/>
  <c r="M258" i="3"/>
  <c r="O259" i="3"/>
  <c r="K259" i="3"/>
  <c r="P259" i="3" s="1"/>
  <c r="L382" i="3"/>
  <c r="J382" i="3"/>
  <c r="C382" i="3"/>
  <c r="N382" i="3"/>
  <c r="B383" i="3"/>
  <c r="R383" i="3" s="1"/>
  <c r="A383" i="3"/>
  <c r="AM383" i="3" l="1"/>
  <c r="V383" i="3"/>
  <c r="AE383" i="3"/>
  <c r="AD383" i="3"/>
  <c r="AN383" i="3"/>
  <c r="W383" i="3"/>
  <c r="AC383" i="3"/>
  <c r="AI383" i="3"/>
  <c r="Z383" i="3"/>
  <c r="AP383" i="3"/>
  <c r="T383" i="3"/>
  <c r="AH383" i="3"/>
  <c r="AB383" i="3"/>
  <c r="X383" i="3"/>
  <c r="AG383" i="3"/>
  <c r="AO383" i="3"/>
  <c r="U383" i="3"/>
  <c r="AF383" i="3"/>
  <c r="AQ383" i="3"/>
  <c r="AA383" i="3"/>
  <c r="AK383" i="3"/>
  <c r="AL383" i="3"/>
  <c r="AJ383" i="3"/>
  <c r="Y383" i="3"/>
  <c r="D383" i="3"/>
  <c r="F383" i="3"/>
  <c r="H383" i="3"/>
  <c r="G383" i="3"/>
  <c r="M259" i="3"/>
  <c r="I383" i="3"/>
  <c r="K260" i="3"/>
  <c r="P260" i="3" s="1"/>
  <c r="O260" i="3"/>
  <c r="C383" i="3"/>
  <c r="N383" i="3"/>
  <c r="L383" i="3"/>
  <c r="J383" i="3"/>
  <c r="A384" i="3"/>
  <c r="B384" i="3"/>
  <c r="R384" i="3" s="1"/>
  <c r="AM384" i="3" l="1"/>
  <c r="V384" i="3"/>
  <c r="AN384" i="3"/>
  <c r="AP384" i="3"/>
  <c r="W384" i="3"/>
  <c r="Z384" i="3"/>
  <c r="AE384" i="3"/>
  <c r="T384" i="3"/>
  <c r="AB384" i="3"/>
  <c r="AD384" i="3"/>
  <c r="AO384" i="3"/>
  <c r="U384" i="3"/>
  <c r="AJ384" i="3"/>
  <c r="AH384" i="3"/>
  <c r="AF384" i="3"/>
  <c r="AQ384" i="3"/>
  <c r="X384" i="3"/>
  <c r="Y384" i="3"/>
  <c r="AK384" i="3"/>
  <c r="AL384" i="3"/>
  <c r="AG384" i="3"/>
  <c r="AA384" i="3"/>
  <c r="AC384" i="3"/>
  <c r="AI384" i="3"/>
  <c r="D384" i="3"/>
  <c r="G384" i="3"/>
  <c r="F384" i="3"/>
  <c r="H384" i="3"/>
  <c r="I384" i="3" s="1"/>
  <c r="O261" i="3"/>
  <c r="K261" i="3"/>
  <c r="P261" i="3" s="1"/>
  <c r="M260" i="3"/>
  <c r="J384" i="3"/>
  <c r="N384" i="3"/>
  <c r="C384" i="3"/>
  <c r="L384" i="3"/>
  <c r="B385" i="3"/>
  <c r="R385" i="3" s="1"/>
  <c r="A385" i="3"/>
  <c r="AM385" i="3" l="1"/>
  <c r="V385" i="3"/>
  <c r="Z385" i="3"/>
  <c r="T385" i="3"/>
  <c r="W385" i="3"/>
  <c r="AP385" i="3"/>
  <c r="AE385" i="3"/>
  <c r="AD385" i="3"/>
  <c r="AC385" i="3"/>
  <c r="AI385" i="3"/>
  <c r="X385" i="3"/>
  <c r="AN385" i="3"/>
  <c r="AG385" i="3"/>
  <c r="AK385" i="3"/>
  <c r="AL385" i="3"/>
  <c r="AO385" i="3"/>
  <c r="U385" i="3"/>
  <c r="Y385" i="3"/>
  <c r="AB385" i="3"/>
  <c r="AH385" i="3"/>
  <c r="AF385" i="3"/>
  <c r="AQ385" i="3"/>
  <c r="AJ385" i="3"/>
  <c r="AA385" i="3"/>
  <c r="D385" i="3"/>
  <c r="F385" i="3"/>
  <c r="H385" i="3"/>
  <c r="I385" i="3" s="1"/>
  <c r="G385" i="3"/>
  <c r="O262" i="3"/>
  <c r="K262" i="3"/>
  <c r="M261" i="3"/>
  <c r="J385" i="3"/>
  <c r="L385" i="3"/>
  <c r="C385" i="3"/>
  <c r="N385" i="3"/>
  <c r="A386" i="3"/>
  <c r="B386" i="3"/>
  <c r="R386" i="3" s="1"/>
  <c r="AM386" i="3" l="1"/>
  <c r="AP386" i="3"/>
  <c r="AN386" i="3"/>
  <c r="AE386" i="3"/>
  <c r="V386" i="3"/>
  <c r="W386" i="3"/>
  <c r="AD386" i="3"/>
  <c r="AB386" i="3"/>
  <c r="AO386" i="3"/>
  <c r="Z386" i="3"/>
  <c r="T386" i="3"/>
  <c r="X386" i="3"/>
  <c r="AH386" i="3"/>
  <c r="AF386" i="3"/>
  <c r="AQ386" i="3"/>
  <c r="AA386" i="3"/>
  <c r="AC386" i="3"/>
  <c r="AI386" i="3"/>
  <c r="AK386" i="3"/>
  <c r="AL386" i="3"/>
  <c r="AJ386" i="3"/>
  <c r="U386" i="3"/>
  <c r="Y386" i="3"/>
  <c r="AG386" i="3"/>
  <c r="D386" i="3"/>
  <c r="G386" i="3"/>
  <c r="F386" i="3"/>
  <c r="H386" i="3"/>
  <c r="I386" i="3" s="1"/>
  <c r="M262" i="3"/>
  <c r="P262" i="3"/>
  <c r="J386" i="3"/>
  <c r="C386" i="3"/>
  <c r="L386" i="3"/>
  <c r="N386" i="3"/>
  <c r="B387" i="3"/>
  <c r="R387" i="3" s="1"/>
  <c r="A387" i="3"/>
  <c r="AM387" i="3" l="1"/>
  <c r="Z387" i="3"/>
  <c r="AN387" i="3"/>
  <c r="AD387" i="3"/>
  <c r="V387" i="3"/>
  <c r="AE387" i="3"/>
  <c r="T387" i="3"/>
  <c r="AC387" i="3"/>
  <c r="AI387" i="3"/>
  <c r="AH387" i="3"/>
  <c r="W387" i="3"/>
  <c r="AB387" i="3"/>
  <c r="AP387" i="3"/>
  <c r="AO387" i="3"/>
  <c r="AG387" i="3"/>
  <c r="AA387" i="3"/>
  <c r="X387" i="3"/>
  <c r="AK387" i="3"/>
  <c r="AL387" i="3"/>
  <c r="AJ387" i="3"/>
  <c r="AF387" i="3"/>
  <c r="AQ387" i="3"/>
  <c r="U387" i="3"/>
  <c r="Y387" i="3"/>
  <c r="D387" i="3"/>
  <c r="F387" i="3"/>
  <c r="H387" i="3"/>
  <c r="I387" i="3" s="1"/>
  <c r="G387" i="3"/>
  <c r="K263" i="3"/>
  <c r="O263" i="3"/>
  <c r="N387" i="3"/>
  <c r="C387" i="3"/>
  <c r="J387" i="3"/>
  <c r="L387" i="3"/>
  <c r="A388" i="3"/>
  <c r="B388" i="3"/>
  <c r="R388" i="3" s="1"/>
  <c r="AM388" i="3" l="1"/>
  <c r="V388" i="3"/>
  <c r="AN388" i="3"/>
  <c r="AE388" i="3"/>
  <c r="W388" i="3"/>
  <c r="Z388" i="3"/>
  <c r="AP388" i="3"/>
  <c r="T388" i="3"/>
  <c r="AB388" i="3"/>
  <c r="U388" i="3"/>
  <c r="AJ388" i="3"/>
  <c r="X388" i="3"/>
  <c r="AF388" i="3"/>
  <c r="AQ388" i="3"/>
  <c r="AC388" i="3"/>
  <c r="AI388" i="3"/>
  <c r="AG388" i="3"/>
  <c r="Y388" i="3"/>
  <c r="AD388" i="3"/>
  <c r="AA388" i="3"/>
  <c r="AO388" i="3"/>
  <c r="AK388" i="3"/>
  <c r="AL388" i="3"/>
  <c r="AH388" i="3"/>
  <c r="D388" i="3"/>
  <c r="H388" i="3"/>
  <c r="G388" i="3"/>
  <c r="M263" i="3"/>
  <c r="F388" i="3"/>
  <c r="I388" i="3"/>
  <c r="P263" i="3"/>
  <c r="C388" i="3"/>
  <c r="N388" i="3"/>
  <c r="J388" i="3"/>
  <c r="L388" i="3"/>
  <c r="B389" i="3"/>
  <c r="R389" i="3" s="1"/>
  <c r="A389" i="3"/>
  <c r="AM389" i="3" l="1"/>
  <c r="Z389" i="3"/>
  <c r="V389" i="3"/>
  <c r="AP389" i="3"/>
  <c r="T389" i="3"/>
  <c r="AE389" i="3"/>
  <c r="AN389" i="3"/>
  <c r="W389" i="3"/>
  <c r="AD389" i="3"/>
  <c r="AC389" i="3"/>
  <c r="AI389" i="3"/>
  <c r="X389" i="3"/>
  <c r="AO389" i="3"/>
  <c r="AG389" i="3"/>
  <c r="AK389" i="3"/>
  <c r="AL389" i="3"/>
  <c r="AH389" i="3"/>
  <c r="AF389" i="3"/>
  <c r="AQ389" i="3"/>
  <c r="U389" i="3"/>
  <c r="Y389" i="3"/>
  <c r="AJ389" i="3"/>
  <c r="AA389" i="3"/>
  <c r="AB389" i="3"/>
  <c r="D389" i="3"/>
  <c r="H389" i="3"/>
  <c r="F389" i="3"/>
  <c r="G389" i="3"/>
  <c r="O264" i="3"/>
  <c r="K264" i="3"/>
  <c r="I389" i="3"/>
  <c r="J389" i="3"/>
  <c r="N389" i="3"/>
  <c r="C389" i="3"/>
  <c r="L389" i="3"/>
  <c r="A390" i="3"/>
  <c r="B390" i="3"/>
  <c r="R390" i="3" s="1"/>
  <c r="AM390" i="3" l="1"/>
  <c r="V390" i="3"/>
  <c r="AP390" i="3"/>
  <c r="AE390" i="3"/>
  <c r="AN390" i="3"/>
  <c r="T390" i="3"/>
  <c r="W390" i="3"/>
  <c r="AD390" i="3"/>
  <c r="Z390" i="3"/>
  <c r="AB390" i="3"/>
  <c r="AO390" i="3"/>
  <c r="AC390" i="3"/>
  <c r="AI390" i="3"/>
  <c r="AF390" i="3"/>
  <c r="AQ390" i="3"/>
  <c r="AA390" i="3"/>
  <c r="AH390" i="3"/>
  <c r="AG390" i="3"/>
  <c r="U390" i="3"/>
  <c r="AK390" i="3"/>
  <c r="X390" i="3"/>
  <c r="Y390" i="3"/>
  <c r="AL390" i="3"/>
  <c r="AJ390" i="3"/>
  <c r="D390" i="3"/>
  <c r="M264" i="3"/>
  <c r="H390" i="3"/>
  <c r="I390" i="3" s="1"/>
  <c r="G390" i="3"/>
  <c r="F390" i="3"/>
  <c r="P264" i="3"/>
  <c r="L390" i="3"/>
  <c r="C390" i="3"/>
  <c r="J390" i="3"/>
  <c r="N390" i="3"/>
  <c r="B391" i="3"/>
  <c r="R391" i="3" s="1"/>
  <c r="A391" i="3"/>
  <c r="AM391" i="3" l="1"/>
  <c r="V391" i="3"/>
  <c r="AD391" i="3"/>
  <c r="Z391" i="3"/>
  <c r="AP391" i="3"/>
  <c r="AE391" i="3"/>
  <c r="AC391" i="3"/>
  <c r="AI391" i="3"/>
  <c r="AH391" i="3"/>
  <c r="X391" i="3"/>
  <c r="AB391" i="3"/>
  <c r="AG391" i="3"/>
  <c r="AK391" i="3"/>
  <c r="AL391" i="3"/>
  <c r="AJ391" i="3"/>
  <c r="AF391" i="3"/>
  <c r="AQ391" i="3"/>
  <c r="U391" i="3"/>
  <c r="AN391" i="3"/>
  <c r="T391" i="3"/>
  <c r="W391" i="3"/>
  <c r="AO391" i="3"/>
  <c r="AA391" i="3"/>
  <c r="Y391" i="3"/>
  <c r="D391" i="3"/>
  <c r="G391" i="3"/>
  <c r="F391" i="3"/>
  <c r="H391" i="3"/>
  <c r="I391" i="3" s="1"/>
  <c r="K265" i="3"/>
  <c r="O265" i="3"/>
  <c r="N391" i="3"/>
  <c r="C391" i="3"/>
  <c r="L391" i="3"/>
  <c r="J391" i="3"/>
  <c r="A392" i="3"/>
  <c r="B392" i="3"/>
  <c r="R392" i="3" s="1"/>
  <c r="AM392" i="3" l="1"/>
  <c r="V392" i="3"/>
  <c r="AN392" i="3"/>
  <c r="Z392" i="3"/>
  <c r="AP392" i="3"/>
  <c r="T392" i="3"/>
  <c r="AB392" i="3"/>
  <c r="AE392" i="3"/>
  <c r="AH392" i="3"/>
  <c r="U392" i="3"/>
  <c r="AJ392" i="3"/>
  <c r="W392" i="3"/>
  <c r="AD392" i="3"/>
  <c r="AO392" i="3"/>
  <c r="AF392" i="3"/>
  <c r="AQ392" i="3"/>
  <c r="AA392" i="3"/>
  <c r="Y392" i="3"/>
  <c r="AC392" i="3"/>
  <c r="AI392" i="3"/>
  <c r="AK392" i="3"/>
  <c r="AL392" i="3"/>
  <c r="AG392" i="3"/>
  <c r="X392" i="3"/>
  <c r="D392" i="3"/>
  <c r="G392" i="3"/>
  <c r="M265" i="3"/>
  <c r="H392" i="3"/>
  <c r="F392" i="3"/>
  <c r="I392" i="3"/>
  <c r="P265" i="3"/>
  <c r="N392" i="3"/>
  <c r="C392" i="3"/>
  <c r="J392" i="3"/>
  <c r="L392" i="3"/>
  <c r="B393" i="3"/>
  <c r="R393" i="3" s="1"/>
  <c r="A393" i="3"/>
  <c r="AM393" i="3" l="1"/>
  <c r="Z393" i="3"/>
  <c r="AN393" i="3"/>
  <c r="AE393" i="3"/>
  <c r="T393" i="3"/>
  <c r="W393" i="3"/>
  <c r="AD393" i="3"/>
  <c r="AC393" i="3"/>
  <c r="AI393" i="3"/>
  <c r="X393" i="3"/>
  <c r="AG393" i="3"/>
  <c r="AK393" i="3"/>
  <c r="AL393" i="3"/>
  <c r="V393" i="3"/>
  <c r="AP393" i="3"/>
  <c r="AB393" i="3"/>
  <c r="AO393" i="3"/>
  <c r="AH393" i="3"/>
  <c r="AJ393" i="3"/>
  <c r="AA393" i="3"/>
  <c r="Y393" i="3"/>
  <c r="AF393" i="3"/>
  <c r="AQ393" i="3"/>
  <c r="U393" i="3"/>
  <c r="D393" i="3"/>
  <c r="F393" i="3"/>
  <c r="H393" i="3"/>
  <c r="I393" i="3" s="1"/>
  <c r="G393" i="3"/>
  <c r="K266" i="3"/>
  <c r="O266" i="3"/>
  <c r="J393" i="3"/>
  <c r="L393" i="3"/>
  <c r="C393" i="3"/>
  <c r="N393" i="3"/>
  <c r="A394" i="3"/>
  <c r="B394" i="3"/>
  <c r="R394" i="3" s="1"/>
  <c r="AM394" i="3" l="1"/>
  <c r="AP394" i="3"/>
  <c r="W394" i="3"/>
  <c r="V394" i="3"/>
  <c r="AN394" i="3"/>
  <c r="AE394" i="3"/>
  <c r="T394" i="3"/>
  <c r="AB394" i="3"/>
  <c r="AO394" i="3"/>
  <c r="AF394" i="3"/>
  <c r="AQ394" i="3"/>
  <c r="AA394" i="3"/>
  <c r="AC394" i="3"/>
  <c r="AI394" i="3"/>
  <c r="X394" i="3"/>
  <c r="AH394" i="3"/>
  <c r="U394" i="3"/>
  <c r="AD394" i="3"/>
  <c r="AK394" i="3"/>
  <c r="AL394" i="3"/>
  <c r="AJ394" i="3"/>
  <c r="Y394" i="3"/>
  <c r="Z394" i="3"/>
  <c r="AG394" i="3"/>
  <c r="D394" i="3"/>
  <c r="H394" i="3"/>
  <c r="I394" i="3" s="1"/>
  <c r="G394" i="3"/>
  <c r="M266" i="3"/>
  <c r="F394" i="3"/>
  <c r="P266" i="3"/>
  <c r="L394" i="3"/>
  <c r="N394" i="3"/>
  <c r="J394" i="3"/>
  <c r="C394" i="3"/>
  <c r="B395" i="3"/>
  <c r="R395" i="3" s="1"/>
  <c r="A395" i="3"/>
  <c r="AM395" i="3" l="1"/>
  <c r="V395" i="3"/>
  <c r="AP395" i="3"/>
  <c r="AD395" i="3"/>
  <c r="AE395" i="3"/>
  <c r="T395" i="3"/>
  <c r="Z395" i="3"/>
  <c r="W395" i="3"/>
  <c r="AC395" i="3"/>
  <c r="AI395" i="3"/>
  <c r="AN395" i="3"/>
  <c r="AH395" i="3"/>
  <c r="AB395" i="3"/>
  <c r="AO395" i="3"/>
  <c r="AG395" i="3"/>
  <c r="X395" i="3"/>
  <c r="U395" i="3"/>
  <c r="AL395" i="3"/>
  <c r="AA395" i="3"/>
  <c r="AF395" i="3"/>
  <c r="AQ395" i="3"/>
  <c r="AK395" i="3"/>
  <c r="AJ395" i="3"/>
  <c r="Y395" i="3"/>
  <c r="D395" i="3"/>
  <c r="H395" i="3"/>
  <c r="G395" i="3"/>
  <c r="F395" i="3"/>
  <c r="K267" i="3"/>
  <c r="P267" i="3" s="1"/>
  <c r="O267" i="3"/>
  <c r="I395" i="3"/>
  <c r="N395" i="3"/>
  <c r="L395" i="3"/>
  <c r="C395" i="3"/>
  <c r="J395" i="3"/>
  <c r="B396" i="3"/>
  <c r="R396" i="3" s="1"/>
  <c r="A396" i="3"/>
  <c r="AM396" i="3" l="1"/>
  <c r="V396" i="3"/>
  <c r="AN396" i="3"/>
  <c r="AP396" i="3"/>
  <c r="AD396" i="3"/>
  <c r="AE396" i="3"/>
  <c r="AB396" i="3"/>
  <c r="Z396" i="3"/>
  <c r="W396" i="3"/>
  <c r="X396" i="3"/>
  <c r="U396" i="3"/>
  <c r="AJ396" i="3"/>
  <c r="T396" i="3"/>
  <c r="AF396" i="3"/>
  <c r="AQ396" i="3"/>
  <c r="AG396" i="3"/>
  <c r="AK396" i="3"/>
  <c r="AL396" i="3"/>
  <c r="Y396" i="3"/>
  <c r="AO396" i="3"/>
  <c r="AC396" i="3"/>
  <c r="AI396" i="3"/>
  <c r="AH396" i="3"/>
  <c r="AA396" i="3"/>
  <c r="D396" i="3"/>
  <c r="G396" i="3"/>
  <c r="F396" i="3"/>
  <c r="M267" i="3"/>
  <c r="H396" i="3"/>
  <c r="I396" i="3" s="1"/>
  <c r="K268" i="3"/>
  <c r="P268" i="3" s="1"/>
  <c r="O268" i="3"/>
  <c r="C396" i="3"/>
  <c r="N396" i="3"/>
  <c r="J396" i="3"/>
  <c r="L396" i="3"/>
  <c r="A397" i="3"/>
  <c r="B397" i="3"/>
  <c r="R397" i="3" s="1"/>
  <c r="AM397" i="3" l="1"/>
  <c r="Z397" i="3"/>
  <c r="T397" i="3"/>
  <c r="AN397" i="3"/>
  <c r="AE397" i="3"/>
  <c r="V397" i="3"/>
  <c r="AP397" i="3"/>
  <c r="AD397" i="3"/>
  <c r="AC397" i="3"/>
  <c r="AI397" i="3"/>
  <c r="X397" i="3"/>
  <c r="AH397" i="3"/>
  <c r="AG397" i="3"/>
  <c r="AK397" i="3"/>
  <c r="AL397" i="3"/>
  <c r="AO397" i="3"/>
  <c r="AF397" i="3"/>
  <c r="AQ397" i="3"/>
  <c r="AJ397" i="3"/>
  <c r="AA397" i="3"/>
  <c r="AB397" i="3"/>
  <c r="Y397" i="3"/>
  <c r="U397" i="3"/>
  <c r="W397" i="3"/>
  <c r="D397" i="3"/>
  <c r="H397" i="3"/>
  <c r="I397" i="3" s="1"/>
  <c r="G397" i="3"/>
  <c r="F397" i="3"/>
  <c r="O269" i="3"/>
  <c r="K269" i="3"/>
  <c r="M269" i="3" s="1"/>
  <c r="M268" i="3"/>
  <c r="J397" i="3"/>
  <c r="L397" i="3"/>
  <c r="N397" i="3"/>
  <c r="C397" i="3"/>
  <c r="B398" i="3"/>
  <c r="R398" i="3" s="1"/>
  <c r="A398" i="3"/>
  <c r="AM398" i="3" l="1"/>
  <c r="V398" i="3"/>
  <c r="AP398" i="3"/>
  <c r="Z398" i="3"/>
  <c r="AN398" i="3"/>
  <c r="AE398" i="3"/>
  <c r="T398" i="3"/>
  <c r="AB398" i="3"/>
  <c r="AO398" i="3"/>
  <c r="AD398" i="3"/>
  <c r="AC398" i="3"/>
  <c r="AI398" i="3"/>
  <c r="AF398" i="3"/>
  <c r="AQ398" i="3"/>
  <c r="AA398" i="3"/>
  <c r="W398" i="3"/>
  <c r="X398" i="3"/>
  <c r="AG398" i="3"/>
  <c r="AK398" i="3"/>
  <c r="AL398" i="3"/>
  <c r="AJ398" i="3"/>
  <c r="Y398" i="3"/>
  <c r="AH398" i="3"/>
  <c r="U398" i="3"/>
  <c r="D398" i="3"/>
  <c r="G398" i="3"/>
  <c r="H398" i="3"/>
  <c r="I398" i="3" s="1"/>
  <c r="F398" i="3"/>
  <c r="P269" i="3"/>
  <c r="L398" i="3"/>
  <c r="J398" i="3"/>
  <c r="N398" i="3"/>
  <c r="C398" i="3"/>
  <c r="A399" i="3"/>
  <c r="B399" i="3"/>
  <c r="R399" i="3" s="1"/>
  <c r="AM399" i="3" l="1"/>
  <c r="V399" i="3"/>
  <c r="AE399" i="3"/>
  <c r="W399" i="3"/>
  <c r="AD399" i="3"/>
  <c r="Z399" i="3"/>
  <c r="AP399" i="3"/>
  <c r="T399" i="3"/>
  <c r="AC399" i="3"/>
  <c r="AI399" i="3"/>
  <c r="AH399" i="3"/>
  <c r="AN399" i="3"/>
  <c r="AB399" i="3"/>
  <c r="X399" i="3"/>
  <c r="AG399" i="3"/>
  <c r="U399" i="3"/>
  <c r="AF399" i="3"/>
  <c r="AQ399" i="3"/>
  <c r="AA399" i="3"/>
  <c r="AO399" i="3"/>
  <c r="AK399" i="3"/>
  <c r="AL399" i="3"/>
  <c r="AJ399" i="3"/>
  <c r="Y399" i="3"/>
  <c r="D399" i="3"/>
  <c r="G399" i="3"/>
  <c r="F399" i="3"/>
  <c r="H399" i="3"/>
  <c r="I399" i="3" s="1"/>
  <c r="K270" i="3"/>
  <c r="O270" i="3"/>
  <c r="C399" i="3"/>
  <c r="L399" i="3"/>
  <c r="N399" i="3"/>
  <c r="J399" i="3"/>
  <c r="B400" i="3"/>
  <c r="R400" i="3" s="1"/>
  <c r="A400" i="3"/>
  <c r="AM400" i="3" l="1"/>
  <c r="V400" i="3"/>
  <c r="AN400" i="3"/>
  <c r="AP400" i="3"/>
  <c r="AE400" i="3"/>
  <c r="T400" i="3"/>
  <c r="W400" i="3"/>
  <c r="AD400" i="3"/>
  <c r="AB400" i="3"/>
  <c r="AO400" i="3"/>
  <c r="U400" i="3"/>
  <c r="AJ400" i="3"/>
  <c r="Z400" i="3"/>
  <c r="AH400" i="3"/>
  <c r="AF400" i="3"/>
  <c r="AQ400" i="3"/>
  <c r="Y400" i="3"/>
  <c r="AK400" i="3"/>
  <c r="AL400" i="3"/>
  <c r="X400" i="3"/>
  <c r="AG400" i="3"/>
  <c r="AA400" i="3"/>
  <c r="AC400" i="3"/>
  <c r="AI400" i="3"/>
  <c r="D400" i="3"/>
  <c r="G400" i="3"/>
  <c r="M270" i="3"/>
  <c r="F400" i="3"/>
  <c r="H400" i="3"/>
  <c r="I400" i="3" s="1"/>
  <c r="P270" i="3"/>
  <c r="J400" i="3"/>
  <c r="C400" i="3"/>
  <c r="L400" i="3"/>
  <c r="N400" i="3"/>
  <c r="A401" i="3"/>
  <c r="B401" i="3"/>
  <c r="R401" i="3" s="1"/>
  <c r="AM401" i="3" l="1"/>
  <c r="V401" i="3"/>
  <c r="Z401" i="3"/>
  <c r="T401" i="3"/>
  <c r="W401" i="3"/>
  <c r="AN401" i="3"/>
  <c r="AD401" i="3"/>
  <c r="AC401" i="3"/>
  <c r="AI401" i="3"/>
  <c r="X401" i="3"/>
  <c r="AP401" i="3"/>
  <c r="AG401" i="3"/>
  <c r="AK401" i="3"/>
  <c r="AL401" i="3"/>
  <c r="AE401" i="3"/>
  <c r="AH401" i="3"/>
  <c r="U401" i="3"/>
  <c r="Y401" i="3"/>
  <c r="AB401" i="3"/>
  <c r="AF401" i="3"/>
  <c r="AQ401" i="3"/>
  <c r="AO401" i="3"/>
  <c r="AA401" i="3"/>
  <c r="AJ401" i="3"/>
  <c r="D401" i="3"/>
  <c r="F401" i="3"/>
  <c r="H401" i="3"/>
  <c r="G401" i="3"/>
  <c r="K271" i="3"/>
  <c r="P271" i="3" s="1"/>
  <c r="O271" i="3"/>
  <c r="I401" i="3"/>
  <c r="J401" i="3"/>
  <c r="N401" i="3"/>
  <c r="L401" i="3"/>
  <c r="C401" i="3"/>
  <c r="B402" i="3"/>
  <c r="R402" i="3" s="1"/>
  <c r="A402" i="3"/>
  <c r="AM402" i="3" l="1"/>
  <c r="AP402" i="3"/>
  <c r="V402" i="3"/>
  <c r="Z402" i="3"/>
  <c r="AN402" i="3"/>
  <c r="W402" i="3"/>
  <c r="AB402" i="3"/>
  <c r="AO402" i="3"/>
  <c r="X402" i="3"/>
  <c r="AH402" i="3"/>
  <c r="AF402" i="3"/>
  <c r="AQ402" i="3"/>
  <c r="AA402" i="3"/>
  <c r="AC402" i="3"/>
  <c r="AI402" i="3"/>
  <c r="T402" i="3"/>
  <c r="AK402" i="3"/>
  <c r="AL402" i="3"/>
  <c r="AJ402" i="3"/>
  <c r="AE402" i="3"/>
  <c r="U402" i="3"/>
  <c r="Y402" i="3"/>
  <c r="AD402" i="3"/>
  <c r="AG402" i="3"/>
  <c r="D402" i="3"/>
  <c r="G402" i="3"/>
  <c r="F402" i="3"/>
  <c r="H402" i="3"/>
  <c r="I402" i="3" s="1"/>
  <c r="O272" i="3"/>
  <c r="K272" i="3"/>
  <c r="M271" i="3"/>
  <c r="L402" i="3"/>
  <c r="N402" i="3"/>
  <c r="J402" i="3"/>
  <c r="C402" i="3"/>
  <c r="A403" i="3"/>
  <c r="B403" i="3"/>
  <c r="R403" i="3" s="1"/>
  <c r="AM403" i="3" l="1"/>
  <c r="Z403" i="3"/>
  <c r="AN403" i="3"/>
  <c r="AD403" i="3"/>
  <c r="AP403" i="3"/>
  <c r="T403" i="3"/>
  <c r="W403" i="3"/>
  <c r="AC403" i="3"/>
  <c r="AI403" i="3"/>
  <c r="AH403" i="3"/>
  <c r="V403" i="3"/>
  <c r="AB403" i="3"/>
  <c r="AO403" i="3"/>
  <c r="AG403" i="3"/>
  <c r="AA403" i="3"/>
  <c r="AK403" i="3"/>
  <c r="AL403" i="3"/>
  <c r="AJ403" i="3"/>
  <c r="AE403" i="3"/>
  <c r="X403" i="3"/>
  <c r="AF403" i="3"/>
  <c r="AQ403" i="3"/>
  <c r="U403" i="3"/>
  <c r="Y403" i="3"/>
  <c r="D403" i="3"/>
  <c r="F403" i="3"/>
  <c r="H403" i="3"/>
  <c r="I403" i="3" s="1"/>
  <c r="G403" i="3"/>
  <c r="M272" i="3"/>
  <c r="P272" i="3"/>
  <c r="C403" i="3"/>
  <c r="N403" i="3"/>
  <c r="L403" i="3"/>
  <c r="J403" i="3"/>
  <c r="B404" i="3"/>
  <c r="R404" i="3" s="1"/>
  <c r="A404" i="3"/>
  <c r="AM404" i="3" l="1"/>
  <c r="V404" i="3"/>
  <c r="AN404" i="3"/>
  <c r="AE404" i="3"/>
  <c r="Z404" i="3"/>
  <c r="AP404" i="3"/>
  <c r="AB404" i="3"/>
  <c r="T404" i="3"/>
  <c r="AD404" i="3"/>
  <c r="U404" i="3"/>
  <c r="AJ404" i="3"/>
  <c r="W404" i="3"/>
  <c r="X404" i="3"/>
  <c r="AF404" i="3"/>
  <c r="AQ404" i="3"/>
  <c r="AC404" i="3"/>
  <c r="AI404" i="3"/>
  <c r="AO404" i="3"/>
  <c r="AG404" i="3"/>
  <c r="Y404" i="3"/>
  <c r="AH404" i="3"/>
  <c r="AA404" i="3"/>
  <c r="AK404" i="3"/>
  <c r="AL404" i="3"/>
  <c r="D404" i="3"/>
  <c r="G404" i="3"/>
  <c r="F404" i="3"/>
  <c r="H404" i="3"/>
  <c r="I404" i="3" s="1"/>
  <c r="K273" i="3"/>
  <c r="P273" i="3" s="1"/>
  <c r="O273" i="3"/>
  <c r="C404" i="3"/>
  <c r="N404" i="3"/>
  <c r="L404" i="3"/>
  <c r="J404" i="3"/>
  <c r="A405" i="3"/>
  <c r="B405" i="3"/>
  <c r="R405" i="3" s="1"/>
  <c r="AM405" i="3" l="1"/>
  <c r="V405" i="3"/>
  <c r="Z405" i="3"/>
  <c r="AP405" i="3"/>
  <c r="T405" i="3"/>
  <c r="AN405" i="3"/>
  <c r="AE405" i="3"/>
  <c r="W405" i="3"/>
  <c r="AC405" i="3"/>
  <c r="AI405" i="3"/>
  <c r="X405" i="3"/>
  <c r="AO405" i="3"/>
  <c r="AG405" i="3"/>
  <c r="AK405" i="3"/>
  <c r="AL405" i="3"/>
  <c r="AD405" i="3"/>
  <c r="AH405" i="3"/>
  <c r="AF405" i="3"/>
  <c r="AQ405" i="3"/>
  <c r="U405" i="3"/>
  <c r="Y405" i="3"/>
  <c r="AJ405" i="3"/>
  <c r="AA405" i="3"/>
  <c r="AB405" i="3"/>
  <c r="D405" i="3"/>
  <c r="H405" i="3"/>
  <c r="I405" i="3" s="1"/>
  <c r="G405" i="3"/>
  <c r="F405" i="3"/>
  <c r="O274" i="3"/>
  <c r="K274" i="3"/>
  <c r="P274" i="3" s="1"/>
  <c r="M273" i="3"/>
  <c r="N405" i="3"/>
  <c r="L405" i="3"/>
  <c r="C405" i="3"/>
  <c r="J405" i="3"/>
  <c r="B406" i="3"/>
  <c r="R406" i="3" s="1"/>
  <c r="A406" i="3"/>
  <c r="AM406" i="3" l="1"/>
  <c r="V406" i="3"/>
  <c r="AP406" i="3"/>
  <c r="AE406" i="3"/>
  <c r="Z406" i="3"/>
  <c r="T406" i="3"/>
  <c r="AD406" i="3"/>
  <c r="AB406" i="3"/>
  <c r="AO406" i="3"/>
  <c r="AC406" i="3"/>
  <c r="AI406" i="3"/>
  <c r="AF406" i="3"/>
  <c r="AQ406" i="3"/>
  <c r="AA406" i="3"/>
  <c r="W406" i="3"/>
  <c r="AN406" i="3"/>
  <c r="X406" i="3"/>
  <c r="AG406" i="3"/>
  <c r="U406" i="3"/>
  <c r="AH406" i="3"/>
  <c r="Y406" i="3"/>
  <c r="AK406" i="3"/>
  <c r="AL406" i="3"/>
  <c r="AJ406" i="3"/>
  <c r="D406" i="3"/>
  <c r="G406" i="3"/>
  <c r="F406" i="3"/>
  <c r="M274" i="3"/>
  <c r="H406" i="3"/>
  <c r="O275" i="3"/>
  <c r="K275" i="3"/>
  <c r="I406" i="3"/>
  <c r="L406" i="3"/>
  <c r="C406" i="3"/>
  <c r="N406" i="3"/>
  <c r="J406" i="3"/>
  <c r="A407" i="3"/>
  <c r="B407" i="3"/>
  <c r="R407" i="3" s="1"/>
  <c r="AM407" i="3" l="1"/>
  <c r="AD407" i="3"/>
  <c r="AP407" i="3"/>
  <c r="V407" i="3"/>
  <c r="AN407" i="3"/>
  <c r="AE407" i="3"/>
  <c r="AC407" i="3"/>
  <c r="AI407" i="3"/>
  <c r="W407" i="3"/>
  <c r="AH407" i="3"/>
  <c r="T407" i="3"/>
  <c r="X407" i="3"/>
  <c r="AB407" i="3"/>
  <c r="AG407" i="3"/>
  <c r="Z407" i="3"/>
  <c r="AK407" i="3"/>
  <c r="AL407" i="3"/>
  <c r="AJ407" i="3"/>
  <c r="AO407" i="3"/>
  <c r="AF407" i="3"/>
  <c r="AQ407" i="3"/>
  <c r="U407" i="3"/>
  <c r="Y407" i="3"/>
  <c r="AA407" i="3"/>
  <c r="D407" i="3"/>
  <c r="F407" i="3"/>
  <c r="M275" i="3"/>
  <c r="H407" i="3"/>
  <c r="I407" i="3" s="1"/>
  <c r="G407" i="3"/>
  <c r="P275" i="3"/>
  <c r="N407" i="3"/>
  <c r="C407" i="3"/>
  <c r="J407" i="3"/>
  <c r="L407" i="3"/>
  <c r="B408" i="3"/>
  <c r="R408" i="3" s="1"/>
  <c r="A408" i="3"/>
  <c r="G408" i="3" l="1"/>
  <c r="AM408" i="3"/>
  <c r="V408" i="3"/>
  <c r="AN408" i="3"/>
  <c r="Z408" i="3"/>
  <c r="AE408" i="3"/>
  <c r="T408" i="3"/>
  <c r="W408" i="3"/>
  <c r="AD408" i="3"/>
  <c r="AB408" i="3"/>
  <c r="AH408" i="3"/>
  <c r="U408" i="3"/>
  <c r="AJ408" i="3"/>
  <c r="AO408" i="3"/>
  <c r="AF408" i="3"/>
  <c r="AQ408" i="3"/>
  <c r="AA408" i="3"/>
  <c r="Y408" i="3"/>
  <c r="AP408" i="3"/>
  <c r="AC408" i="3"/>
  <c r="AI408" i="3"/>
  <c r="X408" i="3"/>
  <c r="AK408" i="3"/>
  <c r="AL408" i="3"/>
  <c r="AG408" i="3"/>
  <c r="D408" i="3"/>
  <c r="F408" i="3"/>
  <c r="H408" i="3"/>
  <c r="I408" i="3"/>
  <c r="K276" i="3"/>
  <c r="O276" i="3"/>
  <c r="N408" i="3"/>
  <c r="C408" i="3"/>
  <c r="L408" i="3"/>
  <c r="J408" i="3"/>
  <c r="A409" i="3"/>
  <c r="B409" i="3"/>
  <c r="R409" i="3" s="1"/>
  <c r="AM409" i="3" l="1"/>
  <c r="Z409" i="3"/>
  <c r="V409" i="3"/>
  <c r="AN409" i="3"/>
  <c r="T409" i="3"/>
  <c r="AP409" i="3"/>
  <c r="AE409" i="3"/>
  <c r="AC409" i="3"/>
  <c r="AI409" i="3"/>
  <c r="X409" i="3"/>
  <c r="AG409" i="3"/>
  <c r="AK409" i="3"/>
  <c r="AL409" i="3"/>
  <c r="W409" i="3"/>
  <c r="AD409" i="3"/>
  <c r="AB409" i="3"/>
  <c r="AJ409" i="3"/>
  <c r="AA409" i="3"/>
  <c r="Y409" i="3"/>
  <c r="AO409" i="3"/>
  <c r="AF409" i="3"/>
  <c r="AQ409" i="3"/>
  <c r="AH409" i="3"/>
  <c r="U409" i="3"/>
  <c r="D409" i="3"/>
  <c r="H409" i="3"/>
  <c r="G409" i="3"/>
  <c r="F409" i="3"/>
  <c r="M276" i="3"/>
  <c r="I409" i="3"/>
  <c r="P276" i="3"/>
  <c r="J409" i="3"/>
  <c r="N409" i="3"/>
  <c r="L409" i="3"/>
  <c r="C409" i="3"/>
  <c r="B410" i="3"/>
  <c r="R410" i="3" s="1"/>
  <c r="A410" i="3"/>
  <c r="AM410" i="3" l="1"/>
  <c r="AP410" i="3"/>
  <c r="W410" i="3"/>
  <c r="Z410" i="3"/>
  <c r="AE410" i="3"/>
  <c r="V410" i="3"/>
  <c r="T410" i="3"/>
  <c r="AN410" i="3"/>
  <c r="AD410" i="3"/>
  <c r="AB410" i="3"/>
  <c r="AO410" i="3"/>
  <c r="AF410" i="3"/>
  <c r="AQ410" i="3"/>
  <c r="AA410" i="3"/>
  <c r="AC410" i="3"/>
  <c r="AI410" i="3"/>
  <c r="X410" i="3"/>
  <c r="AH410" i="3"/>
  <c r="U410" i="3"/>
  <c r="AK410" i="3"/>
  <c r="AL410" i="3"/>
  <c r="AJ410" i="3"/>
  <c r="Y410" i="3"/>
  <c r="AG410" i="3"/>
  <c r="D410" i="3"/>
  <c r="H410" i="3"/>
  <c r="I410" i="3" s="1"/>
  <c r="G410" i="3"/>
  <c r="F410" i="3"/>
  <c r="O277" i="3"/>
  <c r="K277" i="3"/>
  <c r="P277" i="3"/>
  <c r="L410" i="3"/>
  <c r="N410" i="3"/>
  <c r="J410" i="3"/>
  <c r="C410" i="3"/>
  <c r="A411" i="3"/>
  <c r="B411" i="3"/>
  <c r="R411" i="3" s="1"/>
  <c r="AM411" i="3" l="1"/>
  <c r="V411" i="3"/>
  <c r="AP411" i="3"/>
  <c r="W411" i="3"/>
  <c r="AD411" i="3"/>
  <c r="AN411" i="3"/>
  <c r="T411" i="3"/>
  <c r="AC411" i="3"/>
  <c r="AI411" i="3"/>
  <c r="Z411" i="3"/>
  <c r="AE411" i="3"/>
  <c r="AH411" i="3"/>
  <c r="AB411" i="3"/>
  <c r="AO411" i="3"/>
  <c r="AG411" i="3"/>
  <c r="U411" i="3"/>
  <c r="AK411" i="3"/>
  <c r="AL411" i="3"/>
  <c r="X411" i="3"/>
  <c r="AA411" i="3"/>
  <c r="AF411" i="3"/>
  <c r="AQ411" i="3"/>
  <c r="AJ411" i="3"/>
  <c r="Y411" i="3"/>
  <c r="D411" i="3"/>
  <c r="M277" i="3"/>
  <c r="F411" i="3"/>
  <c r="H411" i="3"/>
  <c r="I411" i="3" s="1"/>
  <c r="G411" i="3"/>
  <c r="K278" i="3"/>
  <c r="P278" i="3" s="1"/>
  <c r="O278" i="3"/>
  <c r="N411" i="3"/>
  <c r="L411" i="3"/>
  <c r="J411" i="3"/>
  <c r="C411" i="3"/>
  <c r="B412" i="3"/>
  <c r="R412" i="3" s="1"/>
  <c r="A412" i="3"/>
  <c r="AM412" i="3" l="1"/>
  <c r="V412" i="3"/>
  <c r="AN412" i="3"/>
  <c r="Z412" i="3"/>
  <c r="AD412" i="3"/>
  <c r="W412" i="3"/>
  <c r="AB412" i="3"/>
  <c r="AP412" i="3"/>
  <c r="X412" i="3"/>
  <c r="U412" i="3"/>
  <c r="AJ412" i="3"/>
  <c r="AF412" i="3"/>
  <c r="AQ412" i="3"/>
  <c r="AH412" i="3"/>
  <c r="AG412" i="3"/>
  <c r="AK412" i="3"/>
  <c r="AL412" i="3"/>
  <c r="Y412" i="3"/>
  <c r="AE412" i="3"/>
  <c r="T412" i="3"/>
  <c r="AC412" i="3"/>
  <c r="AI412" i="3"/>
  <c r="AO412" i="3"/>
  <c r="AA412" i="3"/>
  <c r="D412" i="3"/>
  <c r="F412" i="3"/>
  <c r="G412" i="3"/>
  <c r="H412" i="3"/>
  <c r="I412" i="3" s="1"/>
  <c r="K279" i="3"/>
  <c r="P279" i="3" s="1"/>
  <c r="O279" i="3"/>
  <c r="M278" i="3"/>
  <c r="J412" i="3"/>
  <c r="C412" i="3"/>
  <c r="N412" i="3"/>
  <c r="L412" i="3"/>
  <c r="A413" i="3"/>
  <c r="B413" i="3"/>
  <c r="R413" i="3" s="1"/>
  <c r="AM413" i="3" l="1"/>
  <c r="V413" i="3"/>
  <c r="Z413" i="3"/>
  <c r="AE413" i="3"/>
  <c r="T413" i="3"/>
  <c r="AP413" i="3"/>
  <c r="W413" i="3"/>
  <c r="AC413" i="3"/>
  <c r="AI413" i="3"/>
  <c r="X413" i="3"/>
  <c r="AN413" i="3"/>
  <c r="AD413" i="3"/>
  <c r="AH413" i="3"/>
  <c r="AG413" i="3"/>
  <c r="AK413" i="3"/>
  <c r="AL413" i="3"/>
  <c r="AO413" i="3"/>
  <c r="AF413" i="3"/>
  <c r="AQ413" i="3"/>
  <c r="AJ413" i="3"/>
  <c r="AA413" i="3"/>
  <c r="AB413" i="3"/>
  <c r="Y413" i="3"/>
  <c r="U413" i="3"/>
  <c r="D413" i="3"/>
  <c r="H413" i="3"/>
  <c r="F413" i="3"/>
  <c r="G413" i="3"/>
  <c r="K280" i="3"/>
  <c r="O280" i="3"/>
  <c r="I413" i="3"/>
  <c r="M279" i="3"/>
  <c r="C413" i="3"/>
  <c r="N413" i="3"/>
  <c r="L413" i="3"/>
  <c r="J413" i="3"/>
  <c r="B414" i="3"/>
  <c r="R414" i="3" s="1"/>
  <c r="A414" i="3"/>
  <c r="AM414" i="3" l="1"/>
  <c r="AP414" i="3"/>
  <c r="Z414" i="3"/>
  <c r="AN414" i="3"/>
  <c r="V414" i="3"/>
  <c r="T414" i="3"/>
  <c r="W414" i="3"/>
  <c r="AD414" i="3"/>
  <c r="AE414" i="3"/>
  <c r="AB414" i="3"/>
  <c r="AO414" i="3"/>
  <c r="AC414" i="3"/>
  <c r="AI414" i="3"/>
  <c r="AF414" i="3"/>
  <c r="AQ414" i="3"/>
  <c r="AA414" i="3"/>
  <c r="AH414" i="3"/>
  <c r="AG414" i="3"/>
  <c r="AK414" i="3"/>
  <c r="AL414" i="3"/>
  <c r="AJ414" i="3"/>
  <c r="Y414" i="3"/>
  <c r="X414" i="3"/>
  <c r="U414" i="3"/>
  <c r="D414" i="3"/>
  <c r="M280" i="3"/>
  <c r="G414" i="3"/>
  <c r="F414" i="3"/>
  <c r="H414" i="3"/>
  <c r="I414" i="3" s="1"/>
  <c r="P280" i="3"/>
  <c r="L414" i="3"/>
  <c r="J414" i="3"/>
  <c r="C414" i="3"/>
  <c r="N414" i="3"/>
  <c r="A415" i="3"/>
  <c r="B415" i="3"/>
  <c r="R415" i="3" s="1"/>
  <c r="AM415" i="3" l="1"/>
  <c r="AE415" i="3"/>
  <c r="AD415" i="3"/>
  <c r="AP415" i="3"/>
  <c r="AN415" i="3"/>
  <c r="W415" i="3"/>
  <c r="AC415" i="3"/>
  <c r="AI415" i="3"/>
  <c r="T415" i="3"/>
  <c r="AH415" i="3"/>
  <c r="Z415" i="3"/>
  <c r="AQ415" i="3"/>
  <c r="AB415" i="3"/>
  <c r="X415" i="3"/>
  <c r="AG415" i="3"/>
  <c r="AO415" i="3"/>
  <c r="U415" i="3"/>
  <c r="V415" i="3"/>
  <c r="AF415" i="3"/>
  <c r="AA415" i="3"/>
  <c r="AK415" i="3"/>
  <c r="AL415" i="3"/>
  <c r="AJ415" i="3"/>
  <c r="Y415" i="3"/>
  <c r="D415" i="3"/>
  <c r="H415" i="3"/>
  <c r="G415" i="3"/>
  <c r="F415" i="3"/>
  <c r="I415" i="3"/>
  <c r="K281" i="3"/>
  <c r="P281" i="3" s="1"/>
  <c r="O281" i="3"/>
  <c r="J415" i="3"/>
  <c r="N415" i="3"/>
  <c r="L415" i="3"/>
  <c r="C415" i="3"/>
  <c r="B416" i="3"/>
  <c r="R416" i="3" s="1"/>
  <c r="A416" i="3"/>
  <c r="AM416" i="3" l="1"/>
  <c r="AN416" i="3"/>
  <c r="W416" i="3"/>
  <c r="AD416" i="3"/>
  <c r="AE416" i="3"/>
  <c r="Z416" i="3"/>
  <c r="AP416" i="3"/>
  <c r="V416" i="3"/>
  <c r="AB416" i="3"/>
  <c r="AI416" i="3"/>
  <c r="AO416" i="3"/>
  <c r="AH416" i="3"/>
  <c r="U416" i="3"/>
  <c r="AL416" i="3"/>
  <c r="X416" i="3"/>
  <c r="AF416" i="3"/>
  <c r="T416" i="3"/>
  <c r="Y416" i="3"/>
  <c r="AQ416" i="3"/>
  <c r="AG416" i="3"/>
  <c r="AJ416" i="3"/>
  <c r="AC416" i="3"/>
  <c r="AK416" i="3"/>
  <c r="AA416" i="3"/>
  <c r="D416" i="3"/>
  <c r="G416" i="3"/>
  <c r="H416" i="3"/>
  <c r="I416" i="3" s="1"/>
  <c r="F416" i="3"/>
  <c r="K282" i="3"/>
  <c r="P282" i="3" s="1"/>
  <c r="O282" i="3"/>
  <c r="M281" i="3"/>
  <c r="C416" i="3"/>
  <c r="N416" i="3"/>
  <c r="J416" i="3"/>
  <c r="L416" i="3"/>
  <c r="A417" i="3"/>
  <c r="B417" i="3"/>
  <c r="R417" i="3" s="1"/>
  <c r="AM417" i="3" l="1"/>
  <c r="AN417" i="3"/>
  <c r="V417" i="3"/>
  <c r="AE417" i="3"/>
  <c r="Z417" i="3"/>
  <c r="T417" i="3"/>
  <c r="AB417" i="3"/>
  <c r="AC417" i="3"/>
  <c r="AH417" i="3"/>
  <c r="AF417" i="3"/>
  <c r="AG417" i="3"/>
  <c r="AK417" i="3"/>
  <c r="W417" i="3"/>
  <c r="X417" i="3"/>
  <c r="AD417" i="3"/>
  <c r="AI417" i="3"/>
  <c r="AO417" i="3"/>
  <c r="U417" i="3"/>
  <c r="Y417" i="3"/>
  <c r="AL417" i="3"/>
  <c r="AA417" i="3"/>
  <c r="AP417" i="3"/>
  <c r="AQ417" i="3"/>
  <c r="AJ417" i="3"/>
  <c r="D417" i="3"/>
  <c r="H417" i="3"/>
  <c r="I417" i="3" s="1"/>
  <c r="G417" i="3"/>
  <c r="F417" i="3"/>
  <c r="K283" i="3"/>
  <c r="P283" i="3" s="1"/>
  <c r="O283" i="3"/>
  <c r="M282" i="3"/>
  <c r="N417" i="3"/>
  <c r="C417" i="3"/>
  <c r="L417" i="3"/>
  <c r="J417" i="3"/>
  <c r="B418" i="3"/>
  <c r="R418" i="3" s="1"/>
  <c r="A418" i="3"/>
  <c r="AM418" i="3" l="1"/>
  <c r="V418" i="3"/>
  <c r="AE418" i="3"/>
  <c r="Z418" i="3"/>
  <c r="W418" i="3"/>
  <c r="AP418" i="3"/>
  <c r="AI418" i="3"/>
  <c r="AN418" i="3"/>
  <c r="T418" i="3"/>
  <c r="AD418" i="3"/>
  <c r="AO418" i="3"/>
  <c r="AH418" i="3"/>
  <c r="AB418" i="3"/>
  <c r="X418" i="3"/>
  <c r="AC418" i="3"/>
  <c r="AQ418" i="3"/>
  <c r="AK418" i="3"/>
  <c r="AA418" i="3"/>
  <c r="AJ418" i="3"/>
  <c r="AL418" i="3"/>
  <c r="AF418" i="3"/>
  <c r="U418" i="3"/>
  <c r="Y418" i="3"/>
  <c r="AG418" i="3"/>
  <c r="D418" i="3"/>
  <c r="G418" i="3"/>
  <c r="F418" i="3"/>
  <c r="H418" i="3"/>
  <c r="I418" i="3" s="1"/>
  <c r="K284" i="3"/>
  <c r="P284" i="3" s="1"/>
  <c r="O284" i="3"/>
  <c r="M283" i="3"/>
  <c r="C418" i="3"/>
  <c r="L418" i="3"/>
  <c r="N418" i="3"/>
  <c r="J418" i="3"/>
  <c r="A419" i="3"/>
  <c r="B419" i="3"/>
  <c r="R419" i="3" s="1"/>
  <c r="AM419" i="3" l="1"/>
  <c r="V419" i="3"/>
  <c r="AP419" i="3"/>
  <c r="AE419" i="3"/>
  <c r="T419" i="3"/>
  <c r="AN419" i="3"/>
  <c r="W419" i="3"/>
  <c r="AC419" i="3"/>
  <c r="Z419" i="3"/>
  <c r="AD419" i="3"/>
  <c r="AI419" i="3"/>
  <c r="X419" i="3"/>
  <c r="AB419" i="3"/>
  <c r="AH419" i="3"/>
  <c r="AJ419" i="3"/>
  <c r="AA419" i="3"/>
  <c r="AO419" i="3"/>
  <c r="AG419" i="3"/>
  <c r="AQ419" i="3"/>
  <c r="AL419" i="3"/>
  <c r="AK419" i="3"/>
  <c r="AF419" i="3"/>
  <c r="U419" i="3"/>
  <c r="Y419" i="3"/>
  <c r="D419" i="3"/>
  <c r="G419" i="3"/>
  <c r="F419" i="3"/>
  <c r="H419" i="3"/>
  <c r="I419" i="3" s="1"/>
  <c r="O285" i="3"/>
  <c r="K285" i="3"/>
  <c r="M284" i="3"/>
  <c r="J419" i="3"/>
  <c r="C419" i="3"/>
  <c r="L419" i="3"/>
  <c r="N419" i="3"/>
  <c r="B420" i="3"/>
  <c r="R420" i="3" s="1"/>
  <c r="A420" i="3"/>
  <c r="AM420" i="3" l="1"/>
  <c r="V420" i="3"/>
  <c r="AN420" i="3"/>
  <c r="T420" i="3"/>
  <c r="AE420" i="3"/>
  <c r="AB420" i="3"/>
  <c r="AD420" i="3"/>
  <c r="AF420" i="3"/>
  <c r="U420" i="3"/>
  <c r="AJ420" i="3"/>
  <c r="AP420" i="3"/>
  <c r="AC420" i="3"/>
  <c r="AG420" i="3"/>
  <c r="AL420" i="3"/>
  <c r="Y420" i="3"/>
  <c r="AI420" i="3"/>
  <c r="AH420" i="3"/>
  <c r="AA420" i="3"/>
  <c r="Z420" i="3"/>
  <c r="AO420" i="3"/>
  <c r="AQ420" i="3"/>
  <c r="AK420" i="3"/>
  <c r="W420" i="3"/>
  <c r="X420" i="3"/>
  <c r="D420" i="3"/>
  <c r="F420" i="3"/>
  <c r="M285" i="3"/>
  <c r="P285" i="3"/>
  <c r="K286" i="3" s="1"/>
  <c r="H420" i="3"/>
  <c r="I420" i="3" s="1"/>
  <c r="G420" i="3"/>
  <c r="L420" i="3"/>
  <c r="N420" i="3"/>
  <c r="C420" i="3"/>
  <c r="J420" i="3"/>
  <c r="A421" i="3"/>
  <c r="B421" i="3"/>
  <c r="R421" i="3" s="1"/>
  <c r="AM421" i="3" l="1"/>
  <c r="AP421" i="3"/>
  <c r="Z421" i="3"/>
  <c r="W421" i="3"/>
  <c r="AD421" i="3"/>
  <c r="V421" i="3"/>
  <c r="AN421" i="3"/>
  <c r="AC421" i="3"/>
  <c r="AH421" i="3"/>
  <c r="T421" i="3"/>
  <c r="X421" i="3"/>
  <c r="AO421" i="3"/>
  <c r="AG421" i="3"/>
  <c r="AK421" i="3"/>
  <c r="AI421" i="3"/>
  <c r="AF421" i="3"/>
  <c r="U421" i="3"/>
  <c r="AJ421" i="3"/>
  <c r="AQ421" i="3"/>
  <c r="AL421" i="3"/>
  <c r="Y421" i="3"/>
  <c r="AE421" i="3"/>
  <c r="AB421" i="3"/>
  <c r="AA421" i="3"/>
  <c r="D421" i="3"/>
  <c r="F421" i="3"/>
  <c r="O286" i="3"/>
  <c r="M286" i="3" s="1"/>
  <c r="H421" i="3"/>
  <c r="I421" i="3" s="1"/>
  <c r="G421" i="3"/>
  <c r="P286" i="3"/>
  <c r="C421" i="3"/>
  <c r="L421" i="3"/>
  <c r="J421" i="3"/>
  <c r="N421" i="3"/>
  <c r="B422" i="3"/>
  <c r="R422" i="3" s="1"/>
  <c r="A422" i="3"/>
  <c r="AM422" i="3" l="1"/>
  <c r="V422" i="3"/>
  <c r="Z422" i="3"/>
  <c r="AP422" i="3"/>
  <c r="AE422" i="3"/>
  <c r="AN422" i="3"/>
  <c r="AD422" i="3"/>
  <c r="W422" i="3"/>
  <c r="AO422" i="3"/>
  <c r="T422" i="3"/>
  <c r="AC422" i="3"/>
  <c r="AQ422" i="3"/>
  <c r="AA422" i="3"/>
  <c r="X422" i="3"/>
  <c r="AH422" i="3"/>
  <c r="AB422" i="3"/>
  <c r="AG422" i="3"/>
  <c r="U422" i="3"/>
  <c r="AL422" i="3"/>
  <c r="AK422" i="3"/>
  <c r="Y422" i="3"/>
  <c r="AI422" i="3"/>
  <c r="AF422" i="3"/>
  <c r="AJ422" i="3"/>
  <c r="D422" i="3"/>
  <c r="F422" i="3"/>
  <c r="H422" i="3"/>
  <c r="G422" i="3"/>
  <c r="K287" i="3"/>
  <c r="P287" i="3" s="1"/>
  <c r="O287" i="3"/>
  <c r="I422" i="3"/>
  <c r="N422" i="3"/>
  <c r="J422" i="3"/>
  <c r="L422" i="3"/>
  <c r="C422" i="3"/>
  <c r="A423" i="3"/>
  <c r="B423" i="3"/>
  <c r="R423" i="3" s="1"/>
  <c r="AM423" i="3" l="1"/>
  <c r="V423" i="3"/>
  <c r="Z423" i="3"/>
  <c r="AN423" i="3"/>
  <c r="T423" i="3"/>
  <c r="W423" i="3"/>
  <c r="AP423" i="3"/>
  <c r="AE423" i="3"/>
  <c r="AD423" i="3"/>
  <c r="AB423" i="3"/>
  <c r="AC423" i="3"/>
  <c r="AI423" i="3"/>
  <c r="AH423" i="3"/>
  <c r="AL423" i="3"/>
  <c r="AG423" i="3"/>
  <c r="AQ423" i="3"/>
  <c r="AF423" i="3"/>
  <c r="AK423" i="3"/>
  <c r="AA423" i="3"/>
  <c r="X423" i="3"/>
  <c r="AJ423" i="3"/>
  <c r="U423" i="3"/>
  <c r="AO423" i="3"/>
  <c r="Y423" i="3"/>
  <c r="D423" i="3"/>
  <c r="G423" i="3"/>
  <c r="F423" i="3"/>
  <c r="H423" i="3"/>
  <c r="I423" i="3" s="1"/>
  <c r="K288" i="3"/>
  <c r="P288" i="3" s="1"/>
  <c r="O288" i="3"/>
  <c r="M287" i="3"/>
  <c r="J423" i="3"/>
  <c r="C423" i="3"/>
  <c r="L423" i="3"/>
  <c r="N423" i="3"/>
  <c r="B424" i="3"/>
  <c r="R424" i="3" s="1"/>
  <c r="A424" i="3"/>
  <c r="AM424" i="3" l="1"/>
  <c r="Z424" i="3"/>
  <c r="W424" i="3"/>
  <c r="AD424" i="3"/>
  <c r="V424" i="3"/>
  <c r="AN424" i="3"/>
  <c r="AB424" i="3"/>
  <c r="AI424" i="3"/>
  <c r="X424" i="3"/>
  <c r="AE424" i="3"/>
  <c r="T424" i="3"/>
  <c r="U424" i="3"/>
  <c r="AL424" i="3"/>
  <c r="AP424" i="3"/>
  <c r="AO424" i="3"/>
  <c r="AF424" i="3"/>
  <c r="Y424" i="3"/>
  <c r="AC424" i="3"/>
  <c r="AK424" i="3"/>
  <c r="AH424" i="3"/>
  <c r="AG424" i="3"/>
  <c r="AA424" i="3"/>
  <c r="AQ424" i="3"/>
  <c r="AJ424" i="3"/>
  <c r="D424" i="3"/>
  <c r="G424" i="3"/>
  <c r="F424" i="3"/>
  <c r="H424" i="3"/>
  <c r="I424" i="3" s="1"/>
  <c r="K289" i="3"/>
  <c r="O289" i="3"/>
  <c r="M288" i="3"/>
  <c r="L424" i="3"/>
  <c r="N424" i="3"/>
  <c r="J424" i="3"/>
  <c r="C424" i="3"/>
  <c r="A425" i="3"/>
  <c r="B425" i="3"/>
  <c r="R425" i="3" s="1"/>
  <c r="AM425" i="3" l="1"/>
  <c r="V425" i="3"/>
  <c r="AN425" i="3"/>
  <c r="AE425" i="3"/>
  <c r="Z425" i="3"/>
  <c r="T425" i="3"/>
  <c r="AP425" i="3"/>
  <c r="AC425" i="3"/>
  <c r="AB425" i="3"/>
  <c r="AG425" i="3"/>
  <c r="AK425" i="3"/>
  <c r="AD425" i="3"/>
  <c r="X425" i="3"/>
  <c r="AO425" i="3"/>
  <c r="AF425" i="3"/>
  <c r="AL425" i="3"/>
  <c r="W425" i="3"/>
  <c r="AH425" i="3"/>
  <c r="Y425" i="3"/>
  <c r="U425" i="3"/>
  <c r="AI425" i="3"/>
  <c r="AQ425" i="3"/>
  <c r="AJ425" i="3"/>
  <c r="AA425" i="3"/>
  <c r="M289" i="3"/>
  <c r="D425" i="3"/>
  <c r="H425" i="3"/>
  <c r="G425" i="3"/>
  <c r="F425" i="3"/>
  <c r="P289" i="3"/>
  <c r="I425" i="3"/>
  <c r="L425" i="3"/>
  <c r="C425" i="3"/>
  <c r="N425" i="3"/>
  <c r="J425" i="3"/>
  <c r="B426" i="3"/>
  <c r="R426" i="3" s="1"/>
  <c r="A426" i="3"/>
  <c r="AM426" i="3" l="1"/>
  <c r="AP426" i="3"/>
  <c r="AE426" i="3"/>
  <c r="T426" i="3"/>
  <c r="AN426" i="3"/>
  <c r="Z426" i="3"/>
  <c r="AD426" i="3"/>
  <c r="AI426" i="3"/>
  <c r="X426" i="3"/>
  <c r="AO426" i="3"/>
  <c r="AH426" i="3"/>
  <c r="V426" i="3"/>
  <c r="W426" i="3"/>
  <c r="AB426" i="3"/>
  <c r="AC426" i="3"/>
  <c r="AQ426" i="3"/>
  <c r="AF426" i="3"/>
  <c r="U426" i="3"/>
  <c r="AJ426" i="3"/>
  <c r="AK426" i="3"/>
  <c r="AL426" i="3"/>
  <c r="Y426" i="3"/>
  <c r="AG426" i="3"/>
  <c r="AA426" i="3"/>
  <c r="D426" i="3"/>
  <c r="F426" i="3"/>
  <c r="H426" i="3"/>
  <c r="I426" i="3" s="1"/>
  <c r="G426" i="3"/>
  <c r="K290" i="3"/>
  <c r="P290" i="3" s="1"/>
  <c r="O290" i="3"/>
  <c r="J426" i="3"/>
  <c r="N426" i="3"/>
  <c r="L426" i="3"/>
  <c r="C426" i="3"/>
  <c r="A427" i="3"/>
  <c r="B427" i="3"/>
  <c r="R427" i="3" s="1"/>
  <c r="AM427" i="3" l="1"/>
  <c r="V427" i="3"/>
  <c r="AP427" i="3"/>
  <c r="T427" i="3"/>
  <c r="AD427" i="3"/>
  <c r="AB427" i="3"/>
  <c r="AC427" i="3"/>
  <c r="AE427" i="3"/>
  <c r="AI427" i="3"/>
  <c r="X427" i="3"/>
  <c r="AH427" i="3"/>
  <c r="Z427" i="3"/>
  <c r="AO427" i="3"/>
  <c r="AF427" i="3"/>
  <c r="AJ427" i="3"/>
  <c r="AG427" i="3"/>
  <c r="AQ427" i="3"/>
  <c r="AN427" i="3"/>
  <c r="U427" i="3"/>
  <c r="AL427" i="3"/>
  <c r="AA427" i="3"/>
  <c r="W427" i="3"/>
  <c r="AK427" i="3"/>
  <c r="Y427" i="3"/>
  <c r="D427" i="3"/>
  <c r="H427" i="3"/>
  <c r="F427" i="3"/>
  <c r="G427" i="3"/>
  <c r="K291" i="3"/>
  <c r="O291" i="3"/>
  <c r="M290" i="3"/>
  <c r="I427" i="3"/>
  <c r="N427" i="3"/>
  <c r="C427" i="3"/>
  <c r="L427" i="3"/>
  <c r="J427" i="3"/>
  <c r="B428" i="3"/>
  <c r="R428" i="3" s="1"/>
  <c r="A428" i="3"/>
  <c r="AM428" i="3" l="1"/>
  <c r="V428" i="3"/>
  <c r="Z428" i="3"/>
  <c r="AP428" i="3"/>
  <c r="W428" i="3"/>
  <c r="AD428" i="3"/>
  <c r="AB428" i="3"/>
  <c r="T428" i="3"/>
  <c r="AH428" i="3"/>
  <c r="AF428" i="3"/>
  <c r="U428" i="3"/>
  <c r="AN428" i="3"/>
  <c r="AI428" i="3"/>
  <c r="AE428" i="3"/>
  <c r="AG428" i="3"/>
  <c r="AQ428" i="3"/>
  <c r="AK428" i="3"/>
  <c r="AJ428" i="3"/>
  <c r="AA428" i="3"/>
  <c r="Y428" i="3"/>
  <c r="AO428" i="3"/>
  <c r="AC428" i="3"/>
  <c r="X428" i="3"/>
  <c r="AL428" i="3"/>
  <c r="M291" i="3"/>
  <c r="D428" i="3"/>
  <c r="G428" i="3"/>
  <c r="P291" i="3"/>
  <c r="K292" i="3" s="1"/>
  <c r="P292" i="3" s="1"/>
  <c r="F428" i="3"/>
  <c r="H428" i="3"/>
  <c r="I428" i="3" s="1"/>
  <c r="O292" i="3"/>
  <c r="J428" i="3"/>
  <c r="L428" i="3"/>
  <c r="C428" i="3"/>
  <c r="N428" i="3"/>
  <c r="A429" i="3"/>
  <c r="B429" i="3"/>
  <c r="R429" i="3" s="1"/>
  <c r="AM429" i="3" l="1"/>
  <c r="AP429" i="3"/>
  <c r="AD429" i="3"/>
  <c r="AE429" i="3"/>
  <c r="T429" i="3"/>
  <c r="Z429" i="3"/>
  <c r="AN429" i="3"/>
  <c r="V429" i="3"/>
  <c r="W429" i="3"/>
  <c r="AC429" i="3"/>
  <c r="AI429" i="3"/>
  <c r="AH429" i="3"/>
  <c r="AF429" i="3"/>
  <c r="AG429" i="3"/>
  <c r="AQ429" i="3"/>
  <c r="AK429" i="3"/>
  <c r="AL429" i="3"/>
  <c r="AB429" i="3"/>
  <c r="AO429" i="3"/>
  <c r="Y429" i="3"/>
  <c r="X429" i="3"/>
  <c r="U429" i="3"/>
  <c r="AJ429" i="3"/>
  <c r="AA429" i="3"/>
  <c r="D429" i="3"/>
  <c r="G429" i="3"/>
  <c r="F429" i="3"/>
  <c r="H429" i="3"/>
  <c r="I429" i="3" s="1"/>
  <c r="O293" i="3"/>
  <c r="K293" i="3"/>
  <c r="P293" i="3" s="1"/>
  <c r="M292" i="3"/>
  <c r="C429" i="3"/>
  <c r="N429" i="3"/>
  <c r="L429" i="3"/>
  <c r="J429" i="3"/>
  <c r="B430" i="3"/>
  <c r="R430" i="3" s="1"/>
  <c r="A430" i="3"/>
  <c r="AM430" i="3" l="1"/>
  <c r="AD430" i="3"/>
  <c r="AP430" i="3"/>
  <c r="V430" i="3"/>
  <c r="Z430" i="3"/>
  <c r="AE430" i="3"/>
  <c r="T430" i="3"/>
  <c r="W430" i="3"/>
  <c r="AO430" i="3"/>
  <c r="AC430" i="3"/>
  <c r="X430" i="3"/>
  <c r="AQ430" i="3"/>
  <c r="AA430" i="3"/>
  <c r="AN430" i="3"/>
  <c r="AI430" i="3"/>
  <c r="AL430" i="3"/>
  <c r="AJ430" i="3"/>
  <c r="AF430" i="3"/>
  <c r="AG430" i="3"/>
  <c r="AK430" i="3"/>
  <c r="AB430" i="3"/>
  <c r="Y430" i="3"/>
  <c r="AH430" i="3"/>
  <c r="U430" i="3"/>
  <c r="D430" i="3"/>
  <c r="H430" i="3"/>
  <c r="I430" i="3"/>
  <c r="G430" i="3"/>
  <c r="F430" i="3"/>
  <c r="O294" i="3"/>
  <c r="K294" i="3"/>
  <c r="M293" i="3"/>
  <c r="L430" i="3"/>
  <c r="N430" i="3"/>
  <c r="J430" i="3"/>
  <c r="C430" i="3"/>
  <c r="A431" i="3"/>
  <c r="B431" i="3"/>
  <c r="R431" i="3" s="1"/>
  <c r="AM431" i="3" l="1"/>
  <c r="Z431" i="3"/>
  <c r="AP431" i="3"/>
  <c r="T431" i="3"/>
  <c r="W431" i="3"/>
  <c r="V431" i="3"/>
  <c r="AC431" i="3"/>
  <c r="AI431" i="3"/>
  <c r="AN431" i="3"/>
  <c r="AB431" i="3"/>
  <c r="AE431" i="3"/>
  <c r="X431" i="3"/>
  <c r="AH431" i="3"/>
  <c r="AQ431" i="3"/>
  <c r="AA431" i="3"/>
  <c r="AG431" i="3"/>
  <c r="U431" i="3"/>
  <c r="AJ431" i="3"/>
  <c r="AF431" i="3"/>
  <c r="AD431" i="3"/>
  <c r="AO431" i="3"/>
  <c r="AK431" i="3"/>
  <c r="AL431" i="3"/>
  <c r="Y431" i="3"/>
  <c r="D431" i="3"/>
  <c r="F431" i="3"/>
  <c r="G431" i="3"/>
  <c r="H431" i="3"/>
  <c r="I431" i="3" s="1"/>
  <c r="M294" i="3"/>
  <c r="P294" i="3"/>
  <c r="N431" i="3"/>
  <c r="J431" i="3"/>
  <c r="C431" i="3"/>
  <c r="L431" i="3"/>
  <c r="B432" i="3"/>
  <c r="R432" i="3" s="1"/>
  <c r="A432" i="3"/>
  <c r="AM432" i="3" l="1"/>
  <c r="V432" i="3"/>
  <c r="AP432" i="3"/>
  <c r="Z432" i="3"/>
  <c r="AN432" i="3"/>
  <c r="T432" i="3"/>
  <c r="W432" i="3"/>
  <c r="AE432" i="3"/>
  <c r="AI432" i="3"/>
  <c r="AB432" i="3"/>
  <c r="AO432" i="3"/>
  <c r="U432" i="3"/>
  <c r="AL432" i="3"/>
  <c r="AH432" i="3"/>
  <c r="AF432" i="3"/>
  <c r="AJ432" i="3"/>
  <c r="Y432" i="3"/>
  <c r="AD432" i="3"/>
  <c r="AQ432" i="3"/>
  <c r="AA432" i="3"/>
  <c r="AK432" i="3"/>
  <c r="AG432" i="3"/>
  <c r="AC432" i="3"/>
  <c r="X432" i="3"/>
  <c r="D432" i="3"/>
  <c r="G432" i="3"/>
  <c r="F432" i="3"/>
  <c r="H432" i="3"/>
  <c r="I432" i="3" s="1"/>
  <c r="O295" i="3"/>
  <c r="K295" i="3"/>
  <c r="C432" i="3"/>
  <c r="L432" i="3"/>
  <c r="J432" i="3"/>
  <c r="N432" i="3"/>
  <c r="A433" i="3"/>
  <c r="B433" i="3"/>
  <c r="R433" i="3" s="1"/>
  <c r="AM433" i="3" l="1"/>
  <c r="V433" i="3"/>
  <c r="AN433" i="3"/>
  <c r="Z433" i="3"/>
  <c r="AE433" i="3"/>
  <c r="W433" i="3"/>
  <c r="AD433" i="3"/>
  <c r="AB433" i="3"/>
  <c r="AC433" i="3"/>
  <c r="AG433" i="3"/>
  <c r="AK433" i="3"/>
  <c r="AA433" i="3"/>
  <c r="AP433" i="3"/>
  <c r="AH433" i="3"/>
  <c r="AF433" i="3"/>
  <c r="U433" i="3"/>
  <c r="AJ433" i="3"/>
  <c r="Y433" i="3"/>
  <c r="AL433" i="3"/>
  <c r="T433" i="3"/>
  <c r="AI433" i="3"/>
  <c r="X433" i="3"/>
  <c r="AO433" i="3"/>
  <c r="AQ433" i="3"/>
  <c r="D433" i="3"/>
  <c r="M295" i="3"/>
  <c r="G433" i="3"/>
  <c r="F433" i="3"/>
  <c r="H433" i="3"/>
  <c r="I433" i="3" s="1"/>
  <c r="P295" i="3"/>
  <c r="N433" i="3"/>
  <c r="J433" i="3"/>
  <c r="C433" i="3"/>
  <c r="L433" i="3"/>
  <c r="B434" i="3"/>
  <c r="R434" i="3" s="1"/>
  <c r="A434" i="3"/>
  <c r="AM434" i="3" l="1"/>
  <c r="AN434" i="3"/>
  <c r="V434" i="3"/>
  <c r="T434" i="3"/>
  <c r="Z434" i="3"/>
  <c r="AP434" i="3"/>
  <c r="AI434" i="3"/>
  <c r="AO434" i="3"/>
  <c r="AH434" i="3"/>
  <c r="AE434" i="3"/>
  <c r="AB434" i="3"/>
  <c r="AD434" i="3"/>
  <c r="AC434" i="3"/>
  <c r="AQ434" i="3"/>
  <c r="W434" i="3"/>
  <c r="X434" i="3"/>
  <c r="AK434" i="3"/>
  <c r="AL434" i="3"/>
  <c r="AF434" i="3"/>
  <c r="U434" i="3"/>
  <c r="AJ434" i="3"/>
  <c r="AA434" i="3"/>
  <c r="Y434" i="3"/>
  <c r="AG434" i="3"/>
  <c r="D434" i="3"/>
  <c r="G434" i="3"/>
  <c r="H434" i="3"/>
  <c r="I434" i="3" s="1"/>
  <c r="F434" i="3"/>
  <c r="K296" i="3"/>
  <c r="P296" i="3" s="1"/>
  <c r="O296" i="3"/>
  <c r="C434" i="3"/>
  <c r="N434" i="3"/>
  <c r="L434" i="3"/>
  <c r="J434" i="3"/>
  <c r="A435" i="3"/>
  <c r="B435" i="3"/>
  <c r="R435" i="3" s="1"/>
  <c r="AM435" i="3" l="1"/>
  <c r="AN435" i="3"/>
  <c r="W435" i="3"/>
  <c r="AP435" i="3"/>
  <c r="AE435" i="3"/>
  <c r="T435" i="3"/>
  <c r="Z435" i="3"/>
  <c r="AC435" i="3"/>
  <c r="AD435" i="3"/>
  <c r="AI435" i="3"/>
  <c r="X435" i="3"/>
  <c r="AJ435" i="3"/>
  <c r="AO435" i="3"/>
  <c r="AF435" i="3"/>
  <c r="AG435" i="3"/>
  <c r="AB435" i="3"/>
  <c r="AH435" i="3"/>
  <c r="AQ435" i="3"/>
  <c r="AK435" i="3"/>
  <c r="AL435" i="3"/>
  <c r="AA435" i="3"/>
  <c r="V435" i="3"/>
  <c r="U435" i="3"/>
  <c r="Y435" i="3"/>
  <c r="D435" i="3"/>
  <c r="G435" i="3"/>
  <c r="F435" i="3"/>
  <c r="H435" i="3"/>
  <c r="I435" i="3" s="1"/>
  <c r="K297" i="3"/>
  <c r="O297" i="3"/>
  <c r="M296" i="3"/>
  <c r="J435" i="3"/>
  <c r="L435" i="3"/>
  <c r="C435" i="3"/>
  <c r="N435" i="3"/>
  <c r="B436" i="3"/>
  <c r="R436" i="3" s="1"/>
  <c r="A436" i="3"/>
  <c r="AM436" i="3" l="1"/>
  <c r="V436" i="3"/>
  <c r="AP436" i="3"/>
  <c r="Z436" i="3"/>
  <c r="AN436" i="3"/>
  <c r="AE436" i="3"/>
  <c r="T436" i="3"/>
  <c r="AB436" i="3"/>
  <c r="W436" i="3"/>
  <c r="AD436" i="3"/>
  <c r="X436" i="3"/>
  <c r="AF436" i="3"/>
  <c r="U436" i="3"/>
  <c r="AC436" i="3"/>
  <c r="AI436" i="3"/>
  <c r="AO436" i="3"/>
  <c r="AH436" i="3"/>
  <c r="AG436" i="3"/>
  <c r="Y436" i="3"/>
  <c r="AJ436" i="3"/>
  <c r="AQ436" i="3"/>
  <c r="AK436" i="3"/>
  <c r="AL436" i="3"/>
  <c r="AA436" i="3"/>
  <c r="D436" i="3"/>
  <c r="F436" i="3"/>
  <c r="H436" i="3"/>
  <c r="I436" i="3" s="1"/>
  <c r="G436" i="3"/>
  <c r="M297" i="3"/>
  <c r="P297" i="3"/>
  <c r="L436" i="3"/>
  <c r="J436" i="3"/>
  <c r="N436" i="3"/>
  <c r="C436" i="3"/>
  <c r="A437" i="3"/>
  <c r="B437" i="3"/>
  <c r="R437" i="3" s="1"/>
  <c r="AM437" i="3" l="1"/>
  <c r="V437" i="3"/>
  <c r="AP437" i="3"/>
  <c r="AD437" i="3"/>
  <c r="Z437" i="3"/>
  <c r="AN437" i="3"/>
  <c r="AE437" i="3"/>
  <c r="T437" i="3"/>
  <c r="AB437" i="3"/>
  <c r="AC437" i="3"/>
  <c r="AO437" i="3"/>
  <c r="AG437" i="3"/>
  <c r="AK437" i="3"/>
  <c r="AI437" i="3"/>
  <c r="X437" i="3"/>
  <c r="AQ437" i="3"/>
  <c r="W437" i="3"/>
  <c r="U437" i="3"/>
  <c r="AA437" i="3"/>
  <c r="Y437" i="3"/>
  <c r="AL437" i="3"/>
  <c r="AF437" i="3"/>
  <c r="AJ437" i="3"/>
  <c r="AH437" i="3"/>
  <c r="D437" i="3"/>
  <c r="H437" i="3"/>
  <c r="I437" i="3" s="1"/>
  <c r="G437" i="3"/>
  <c r="F437" i="3"/>
  <c r="K298" i="3"/>
  <c r="P298" i="3" s="1"/>
  <c r="O298" i="3"/>
  <c r="J437" i="3"/>
  <c r="N437" i="3"/>
  <c r="C437" i="3"/>
  <c r="L437" i="3"/>
  <c r="B438" i="3"/>
  <c r="R438" i="3" s="1"/>
  <c r="A438" i="3"/>
  <c r="AM438" i="3" l="1"/>
  <c r="AN438" i="3"/>
  <c r="AD438" i="3"/>
  <c r="Z438" i="3"/>
  <c r="AE438" i="3"/>
  <c r="W438" i="3"/>
  <c r="V438" i="3"/>
  <c r="AI438" i="3"/>
  <c r="AO438" i="3"/>
  <c r="AC438" i="3"/>
  <c r="AH438" i="3"/>
  <c r="AQ438" i="3"/>
  <c r="AA438" i="3"/>
  <c r="X438" i="3"/>
  <c r="AG438" i="3"/>
  <c r="U438" i="3"/>
  <c r="AJ438" i="3"/>
  <c r="AK438" i="3"/>
  <c r="AL438" i="3"/>
  <c r="Y438" i="3"/>
  <c r="AP438" i="3"/>
  <c r="T438" i="3"/>
  <c r="AB438" i="3"/>
  <c r="AF438" i="3"/>
  <c r="D438" i="3"/>
  <c r="M298" i="3"/>
  <c r="H438" i="3"/>
  <c r="I438" i="3" s="1"/>
  <c r="G438" i="3"/>
  <c r="F438" i="3"/>
  <c r="K299" i="3"/>
  <c r="P299" i="3" s="1"/>
  <c r="O299" i="3"/>
  <c r="N438" i="3"/>
  <c r="C438" i="3"/>
  <c r="L438" i="3"/>
  <c r="J438" i="3"/>
  <c r="A439" i="3"/>
  <c r="B439" i="3"/>
  <c r="R439" i="3" s="1"/>
  <c r="AM439" i="3" l="1"/>
  <c r="V439" i="3"/>
  <c r="Z439" i="3"/>
  <c r="T439" i="3"/>
  <c r="AE439" i="3"/>
  <c r="AP439" i="3"/>
  <c r="AC439" i="3"/>
  <c r="AI439" i="3"/>
  <c r="AD439" i="3"/>
  <c r="AF439" i="3"/>
  <c r="AN439" i="3"/>
  <c r="AG439" i="3"/>
  <c r="AQ439" i="3"/>
  <c r="X439" i="3"/>
  <c r="AK439" i="3"/>
  <c r="AL439" i="3"/>
  <c r="AO439" i="3"/>
  <c r="W439" i="3"/>
  <c r="U439" i="3"/>
  <c r="AB439" i="3"/>
  <c r="AH439" i="3"/>
  <c r="AA439" i="3"/>
  <c r="Y439" i="3"/>
  <c r="AJ439" i="3"/>
  <c r="D439" i="3"/>
  <c r="F439" i="3"/>
  <c r="H439" i="3"/>
  <c r="I439" i="3" s="1"/>
  <c r="G439" i="3"/>
  <c r="M299" i="3"/>
  <c r="K300" i="3"/>
  <c r="O300" i="3"/>
  <c r="J439" i="3"/>
  <c r="L439" i="3"/>
  <c r="C439" i="3"/>
  <c r="N439" i="3"/>
  <c r="B440" i="3"/>
  <c r="R440" i="3" s="1"/>
  <c r="A440" i="3"/>
  <c r="AM440" i="3" l="1"/>
  <c r="AP440" i="3"/>
  <c r="AE440" i="3"/>
  <c r="W440" i="3"/>
  <c r="V440" i="3"/>
  <c r="Z440" i="3"/>
  <c r="AN440" i="3"/>
  <c r="T440" i="3"/>
  <c r="AB440" i="3"/>
  <c r="AI440" i="3"/>
  <c r="U440" i="3"/>
  <c r="AL440" i="3"/>
  <c r="AJ440" i="3"/>
  <c r="AD440" i="3"/>
  <c r="AO440" i="3"/>
  <c r="AF440" i="3"/>
  <c r="X440" i="3"/>
  <c r="AA440" i="3"/>
  <c r="Y440" i="3"/>
  <c r="AC440" i="3"/>
  <c r="AH440" i="3"/>
  <c r="AK440" i="3"/>
  <c r="AG440" i="3"/>
  <c r="AQ440" i="3"/>
  <c r="D440" i="3"/>
  <c r="H440" i="3"/>
  <c r="I440" i="3" s="1"/>
  <c r="M300" i="3"/>
  <c r="G440" i="3"/>
  <c r="F440" i="3"/>
  <c r="P300" i="3"/>
  <c r="J440" i="3"/>
  <c r="L440" i="3"/>
  <c r="C440" i="3"/>
  <c r="N440" i="3"/>
  <c r="A441" i="3"/>
  <c r="B441" i="3"/>
  <c r="R441" i="3" s="1"/>
  <c r="AM441" i="3" l="1"/>
  <c r="AN441" i="3"/>
  <c r="V441" i="3"/>
  <c r="AP441" i="3"/>
  <c r="AE441" i="3"/>
  <c r="T441" i="3"/>
  <c r="AD441" i="3"/>
  <c r="W441" i="3"/>
  <c r="AC441" i="3"/>
  <c r="AH441" i="3"/>
  <c r="X441" i="3"/>
  <c r="AG441" i="3"/>
  <c r="AK441" i="3"/>
  <c r="AL441" i="3"/>
  <c r="AF441" i="3"/>
  <c r="AI441" i="3"/>
  <c r="AJ441" i="3"/>
  <c r="AA441" i="3"/>
  <c r="Y441" i="3"/>
  <c r="U441" i="3"/>
  <c r="AO441" i="3"/>
  <c r="AQ441" i="3"/>
  <c r="Z441" i="3"/>
  <c r="AB441" i="3"/>
  <c r="D441" i="3"/>
  <c r="H441" i="3"/>
  <c r="I441" i="3" s="1"/>
  <c r="G441" i="3"/>
  <c r="F441" i="3"/>
  <c r="K301" i="3"/>
  <c r="O301" i="3"/>
  <c r="L441" i="3"/>
  <c r="C441" i="3"/>
  <c r="J441" i="3"/>
  <c r="N441" i="3"/>
  <c r="B442" i="3"/>
  <c r="R442" i="3" s="1"/>
  <c r="A442" i="3"/>
  <c r="AM442" i="3" l="1"/>
  <c r="V442" i="3"/>
  <c r="Z442" i="3"/>
  <c r="AP442" i="3"/>
  <c r="AN442" i="3"/>
  <c r="AE442" i="3"/>
  <c r="T442" i="3"/>
  <c r="AD442" i="3"/>
  <c r="AO442" i="3"/>
  <c r="AH442" i="3"/>
  <c r="W442" i="3"/>
  <c r="X442" i="3"/>
  <c r="AB442" i="3"/>
  <c r="AC442" i="3"/>
  <c r="AQ442" i="3"/>
  <c r="AF442" i="3"/>
  <c r="U442" i="3"/>
  <c r="AL442" i="3"/>
  <c r="AJ442" i="3"/>
  <c r="AA442" i="3"/>
  <c r="AI442" i="3"/>
  <c r="AK442" i="3"/>
  <c r="Y442" i="3"/>
  <c r="AG442" i="3"/>
  <c r="D442" i="3"/>
  <c r="G442" i="3"/>
  <c r="H442" i="3"/>
  <c r="I442" i="3" s="1"/>
  <c r="M301" i="3"/>
  <c r="F442" i="3"/>
  <c r="P301" i="3"/>
  <c r="C442" i="3"/>
  <c r="L442" i="3"/>
  <c r="J442" i="3"/>
  <c r="N442" i="3"/>
  <c r="B443" i="3"/>
  <c r="R443" i="3" s="1"/>
  <c r="A443" i="3"/>
  <c r="AM443" i="3" l="1"/>
  <c r="V443" i="3"/>
  <c r="Z443" i="3"/>
  <c r="AP443" i="3"/>
  <c r="AN443" i="3"/>
  <c r="AD443" i="3"/>
  <c r="AC443" i="3"/>
  <c r="W443" i="3"/>
  <c r="AB443" i="3"/>
  <c r="AI443" i="3"/>
  <c r="X443" i="3"/>
  <c r="AO443" i="3"/>
  <c r="AJ443" i="3"/>
  <c r="T443" i="3"/>
  <c r="AH443" i="3"/>
  <c r="AG443" i="3"/>
  <c r="AQ443" i="3"/>
  <c r="AL443" i="3"/>
  <c r="AA443" i="3"/>
  <c r="U443" i="3"/>
  <c r="AE443" i="3"/>
  <c r="AF443" i="3"/>
  <c r="AK443" i="3"/>
  <c r="Y443" i="3"/>
  <c r="D443" i="3"/>
  <c r="G443" i="3"/>
  <c r="F443" i="3"/>
  <c r="H443" i="3"/>
  <c r="I443" i="3" s="1"/>
  <c r="O302" i="3"/>
  <c r="K302" i="3"/>
  <c r="C443" i="3"/>
  <c r="L443" i="3"/>
  <c r="J443" i="3"/>
  <c r="N443" i="3"/>
  <c r="A444" i="3"/>
  <c r="B444" i="3"/>
  <c r="R444" i="3" s="1"/>
  <c r="AM444" i="3" l="1"/>
  <c r="V444" i="3"/>
  <c r="AP444" i="3"/>
  <c r="Z444" i="3"/>
  <c r="AE444" i="3"/>
  <c r="AD444" i="3"/>
  <c r="AN444" i="3"/>
  <c r="W444" i="3"/>
  <c r="AB444" i="3"/>
  <c r="AI444" i="3"/>
  <c r="X444" i="3"/>
  <c r="AF444" i="3"/>
  <c r="U444" i="3"/>
  <c r="T444" i="3"/>
  <c r="AH444" i="3"/>
  <c r="AG444" i="3"/>
  <c r="AQ444" i="3"/>
  <c r="AK444" i="3"/>
  <c r="Y444" i="3"/>
  <c r="AL444" i="3"/>
  <c r="AJ444" i="3"/>
  <c r="AC444" i="3"/>
  <c r="AA444" i="3"/>
  <c r="AO444" i="3"/>
  <c r="D444" i="3"/>
  <c r="G444" i="3"/>
  <c r="M302" i="3"/>
  <c r="F444" i="3"/>
  <c r="H444" i="3"/>
  <c r="I444" i="3" s="1"/>
  <c r="P302" i="3"/>
  <c r="J444" i="3"/>
  <c r="N444" i="3"/>
  <c r="L444" i="3"/>
  <c r="C444" i="3"/>
  <c r="B445" i="3"/>
  <c r="R445" i="3" s="1"/>
  <c r="A445" i="3"/>
  <c r="AM445" i="3" l="1"/>
  <c r="AP445" i="3"/>
  <c r="AN445" i="3"/>
  <c r="AD445" i="3"/>
  <c r="Z445" i="3"/>
  <c r="AE445" i="3"/>
  <c r="T445" i="3"/>
  <c r="AB445" i="3"/>
  <c r="W445" i="3"/>
  <c r="AC445" i="3"/>
  <c r="AI445" i="3"/>
  <c r="AG445" i="3"/>
  <c r="AQ445" i="3"/>
  <c r="AK445" i="3"/>
  <c r="AL445" i="3"/>
  <c r="AO445" i="3"/>
  <c r="AF445" i="3"/>
  <c r="X445" i="3"/>
  <c r="AJ445" i="3"/>
  <c r="Y445" i="3"/>
  <c r="V445" i="3"/>
  <c r="U445" i="3"/>
  <c r="AA445" i="3"/>
  <c r="AH445" i="3"/>
  <c r="D445" i="3"/>
  <c r="F445" i="3"/>
  <c r="H445" i="3"/>
  <c r="I445" i="3" s="1"/>
  <c r="G445" i="3"/>
  <c r="K303" i="3"/>
  <c r="P303" i="3" s="1"/>
  <c r="O303" i="3"/>
  <c r="C445" i="3"/>
  <c r="N445" i="3"/>
  <c r="L445" i="3"/>
  <c r="J445" i="3"/>
  <c r="A446" i="3"/>
  <c r="B446" i="3"/>
  <c r="R446" i="3" s="1"/>
  <c r="AM446" i="3" l="1"/>
  <c r="AP446" i="3"/>
  <c r="AN446" i="3"/>
  <c r="T446" i="3"/>
  <c r="AE446" i="3"/>
  <c r="Z446" i="3"/>
  <c r="AI446" i="3"/>
  <c r="AO446" i="3"/>
  <c r="AC446" i="3"/>
  <c r="X446" i="3"/>
  <c r="AQ446" i="3"/>
  <c r="AJ446" i="3"/>
  <c r="AA446" i="3"/>
  <c r="V446" i="3"/>
  <c r="AD446" i="3"/>
  <c r="AB446" i="3"/>
  <c r="W446" i="3"/>
  <c r="AF446" i="3"/>
  <c r="AG446" i="3"/>
  <c r="AK446" i="3"/>
  <c r="AH446" i="3"/>
  <c r="AL446" i="3"/>
  <c r="Y446" i="3"/>
  <c r="U446" i="3"/>
  <c r="D446" i="3"/>
  <c r="G446" i="3"/>
  <c r="H446" i="3"/>
  <c r="I446" i="3" s="1"/>
  <c r="M303" i="3"/>
  <c r="F446" i="3"/>
  <c r="O304" i="3"/>
  <c r="K304" i="3"/>
  <c r="P304" i="3" s="1"/>
  <c r="C446" i="3"/>
  <c r="L446" i="3"/>
  <c r="N446" i="3"/>
  <c r="J446" i="3"/>
  <c r="B447" i="3"/>
  <c r="R447" i="3" s="1"/>
  <c r="A447" i="3"/>
  <c r="AM447" i="3" l="1"/>
  <c r="Z447" i="3"/>
  <c r="T447" i="3"/>
  <c r="V447" i="3"/>
  <c r="W447" i="3"/>
  <c r="AN447" i="3"/>
  <c r="AC447" i="3"/>
  <c r="AI447" i="3"/>
  <c r="AE447" i="3"/>
  <c r="AB447" i="3"/>
  <c r="AQ447" i="3"/>
  <c r="AA447" i="3"/>
  <c r="X447" i="3"/>
  <c r="AH447" i="3"/>
  <c r="AG447" i="3"/>
  <c r="AP447" i="3"/>
  <c r="AO447" i="3"/>
  <c r="AF447" i="3"/>
  <c r="U447" i="3"/>
  <c r="AL447" i="3"/>
  <c r="AK447" i="3"/>
  <c r="AJ447" i="3"/>
  <c r="AD447" i="3"/>
  <c r="Y447" i="3"/>
  <c r="D447" i="3"/>
  <c r="F447" i="3"/>
  <c r="H447" i="3"/>
  <c r="I447" i="3" s="1"/>
  <c r="G447" i="3"/>
  <c r="K305" i="3"/>
  <c r="O305" i="3"/>
  <c r="M304" i="3"/>
  <c r="N447" i="3"/>
  <c r="J447" i="3"/>
  <c r="L447" i="3"/>
  <c r="C447" i="3"/>
  <c r="A448" i="3"/>
  <c r="B448" i="3"/>
  <c r="R448" i="3" s="1"/>
  <c r="AM448" i="3" l="1"/>
  <c r="Z448" i="3"/>
  <c r="V448" i="3"/>
  <c r="W448" i="3"/>
  <c r="AN448" i="3"/>
  <c r="AE448" i="3"/>
  <c r="AD448" i="3"/>
  <c r="AP448" i="3"/>
  <c r="T448" i="3"/>
  <c r="AB448" i="3"/>
  <c r="AO448" i="3"/>
  <c r="AH448" i="3"/>
  <c r="U448" i="3"/>
  <c r="AL448" i="3"/>
  <c r="AF448" i="3"/>
  <c r="Y448" i="3"/>
  <c r="AI448" i="3"/>
  <c r="X448" i="3"/>
  <c r="AQ448" i="3"/>
  <c r="AJ448" i="3"/>
  <c r="AK448" i="3"/>
  <c r="AG448" i="3"/>
  <c r="AC448" i="3"/>
  <c r="AA448" i="3"/>
  <c r="D448" i="3"/>
  <c r="F448" i="3"/>
  <c r="M305" i="3"/>
  <c r="H448" i="3"/>
  <c r="I448" i="3" s="1"/>
  <c r="G448" i="3"/>
  <c r="P305" i="3"/>
  <c r="L448" i="3"/>
  <c r="J448" i="3"/>
  <c r="C448" i="3"/>
  <c r="N448" i="3"/>
  <c r="B449" i="3"/>
  <c r="R449" i="3" s="1"/>
  <c r="A449" i="3"/>
  <c r="AM449" i="3" l="1"/>
  <c r="V449" i="3"/>
  <c r="AN449" i="3"/>
  <c r="AE449" i="3"/>
  <c r="AP449" i="3"/>
  <c r="T449" i="3"/>
  <c r="W449" i="3"/>
  <c r="Z449" i="3"/>
  <c r="AD449" i="3"/>
  <c r="AB449" i="3"/>
  <c r="AC449" i="3"/>
  <c r="AF449" i="3"/>
  <c r="AG449" i="3"/>
  <c r="AK449" i="3"/>
  <c r="AA449" i="3"/>
  <c r="AI449" i="3"/>
  <c r="AO449" i="3"/>
  <c r="AQ449" i="3"/>
  <c r="U449" i="3"/>
  <c r="AL449" i="3"/>
  <c r="Y449" i="3"/>
  <c r="X449" i="3"/>
  <c r="AH449" i="3"/>
  <c r="AJ449" i="3"/>
  <c r="D449" i="3"/>
  <c r="G449" i="3"/>
  <c r="F449" i="3"/>
  <c r="H449" i="3"/>
  <c r="I449" i="3" s="1"/>
  <c r="O306" i="3"/>
  <c r="K306" i="3"/>
  <c r="N449" i="3"/>
  <c r="J449" i="3"/>
  <c r="L449" i="3"/>
  <c r="C449" i="3"/>
  <c r="A450" i="3"/>
  <c r="B450" i="3"/>
  <c r="R450" i="3" s="1"/>
  <c r="AM450" i="3" l="1"/>
  <c r="AP450" i="3"/>
  <c r="Z450" i="3"/>
  <c r="AD450" i="3"/>
  <c r="V450" i="3"/>
  <c r="W450" i="3"/>
  <c r="AN450" i="3"/>
  <c r="AE450" i="3"/>
  <c r="AI450" i="3"/>
  <c r="AO450" i="3"/>
  <c r="AH450" i="3"/>
  <c r="AB450" i="3"/>
  <c r="T450" i="3"/>
  <c r="AC450" i="3"/>
  <c r="AQ450" i="3"/>
  <c r="AK450" i="3"/>
  <c r="AA450" i="3"/>
  <c r="X450" i="3"/>
  <c r="AF450" i="3"/>
  <c r="U450" i="3"/>
  <c r="Y450" i="3"/>
  <c r="AG450" i="3"/>
  <c r="AL450" i="3"/>
  <c r="AJ450" i="3"/>
  <c r="D450" i="3"/>
  <c r="G450" i="3"/>
  <c r="M306" i="3"/>
  <c r="F450" i="3"/>
  <c r="H450" i="3"/>
  <c r="I450" i="3" s="1"/>
  <c r="P306" i="3"/>
  <c r="C450" i="3"/>
  <c r="L450" i="3"/>
  <c r="N450" i="3"/>
  <c r="J450" i="3"/>
  <c r="B451" i="3"/>
  <c r="R451" i="3" s="1"/>
  <c r="A451" i="3"/>
  <c r="AM451" i="3" l="1"/>
  <c r="AP451" i="3"/>
  <c r="Z451" i="3"/>
  <c r="AN451" i="3"/>
  <c r="AE451" i="3"/>
  <c r="W451" i="3"/>
  <c r="AC451" i="3"/>
  <c r="V451" i="3"/>
  <c r="AI451" i="3"/>
  <c r="X451" i="3"/>
  <c r="AJ451" i="3"/>
  <c r="AD451" i="3"/>
  <c r="AB451" i="3"/>
  <c r="AO451" i="3"/>
  <c r="AH451" i="3"/>
  <c r="AG451" i="3"/>
  <c r="T451" i="3"/>
  <c r="AF451" i="3"/>
  <c r="AK451" i="3"/>
  <c r="AA451" i="3"/>
  <c r="U451" i="3"/>
  <c r="AL451" i="3"/>
  <c r="AQ451" i="3"/>
  <c r="Y451" i="3"/>
  <c r="D451" i="3"/>
  <c r="F451" i="3"/>
  <c r="H451" i="3"/>
  <c r="I451" i="3" s="1"/>
  <c r="G451" i="3"/>
  <c r="O307" i="3"/>
  <c r="K307" i="3"/>
  <c r="P307" i="3" s="1"/>
  <c r="N451" i="3"/>
  <c r="L451" i="3"/>
  <c r="J451" i="3"/>
  <c r="C451" i="3"/>
  <c r="A452" i="3"/>
  <c r="B452" i="3"/>
  <c r="R452" i="3" s="1"/>
  <c r="AM452" i="3" l="1"/>
  <c r="V452" i="3"/>
  <c r="AN452" i="3"/>
  <c r="T452" i="3"/>
  <c r="AE452" i="3"/>
  <c r="AP452" i="3"/>
  <c r="AB452" i="3"/>
  <c r="Z452" i="3"/>
  <c r="W452" i="3"/>
  <c r="AD452" i="3"/>
  <c r="AI452" i="3"/>
  <c r="AF452" i="3"/>
  <c r="U452" i="3"/>
  <c r="X452" i="3"/>
  <c r="AC452" i="3"/>
  <c r="AG452" i="3"/>
  <c r="AL452" i="3"/>
  <c r="Y452" i="3"/>
  <c r="AA452" i="3"/>
  <c r="AO452" i="3"/>
  <c r="AQ452" i="3"/>
  <c r="AK452" i="3"/>
  <c r="AJ452" i="3"/>
  <c r="AH452" i="3"/>
  <c r="D452" i="3"/>
  <c r="H452" i="3"/>
  <c r="I452" i="3" s="1"/>
  <c r="G452" i="3"/>
  <c r="F452" i="3"/>
  <c r="M307" i="3"/>
  <c r="K308" i="3"/>
  <c r="O308" i="3"/>
  <c r="L452" i="3"/>
  <c r="N452" i="3"/>
  <c r="C452" i="3"/>
  <c r="J452" i="3"/>
  <c r="B453" i="3"/>
  <c r="R453" i="3" s="1"/>
  <c r="A453" i="3"/>
  <c r="AM453" i="3" l="1"/>
  <c r="V453" i="3"/>
  <c r="AP453" i="3"/>
  <c r="Z453" i="3"/>
  <c r="W453" i="3"/>
  <c r="AD453" i="3"/>
  <c r="T453" i="3"/>
  <c r="AC453" i="3"/>
  <c r="X453" i="3"/>
  <c r="AO453" i="3"/>
  <c r="AG453" i="3"/>
  <c r="AK453" i="3"/>
  <c r="AE453" i="3"/>
  <c r="AB453" i="3"/>
  <c r="AI453" i="3"/>
  <c r="AH453" i="3"/>
  <c r="AF453" i="3"/>
  <c r="AQ453" i="3"/>
  <c r="U453" i="3"/>
  <c r="AJ453" i="3"/>
  <c r="Y453" i="3"/>
  <c r="AN453" i="3"/>
  <c r="AA453" i="3"/>
  <c r="AL453" i="3"/>
  <c r="D453" i="3"/>
  <c r="G453" i="3"/>
  <c r="F453" i="3"/>
  <c r="H453" i="3"/>
  <c r="I453" i="3" s="1"/>
  <c r="M308" i="3"/>
  <c r="P308" i="3"/>
  <c r="J453" i="3"/>
  <c r="N453" i="3"/>
  <c r="C453" i="3"/>
  <c r="L453" i="3"/>
  <c r="A454" i="3"/>
  <c r="B454" i="3"/>
  <c r="R454" i="3" s="1"/>
  <c r="AM454" i="3" l="1"/>
  <c r="V454" i="3"/>
  <c r="Z454" i="3"/>
  <c r="AD454" i="3"/>
  <c r="AP454" i="3"/>
  <c r="T454" i="3"/>
  <c r="AE454" i="3"/>
  <c r="AO454" i="3"/>
  <c r="AC454" i="3"/>
  <c r="AQ454" i="3"/>
  <c r="AA454" i="3"/>
  <c r="W454" i="3"/>
  <c r="AI454" i="3"/>
  <c r="AH454" i="3"/>
  <c r="AN454" i="3"/>
  <c r="AB454" i="3"/>
  <c r="AG454" i="3"/>
  <c r="U454" i="3"/>
  <c r="AL454" i="3"/>
  <c r="AK454" i="3"/>
  <c r="X454" i="3"/>
  <c r="AJ454" i="3"/>
  <c r="Y454" i="3"/>
  <c r="AF454" i="3"/>
  <c r="D454" i="3"/>
  <c r="H454" i="3"/>
  <c r="I454" i="3" s="1"/>
  <c r="G454" i="3"/>
  <c r="F454" i="3"/>
  <c r="O309" i="3"/>
  <c r="K309" i="3"/>
  <c r="N454" i="3"/>
  <c r="C454" i="3"/>
  <c r="L454" i="3"/>
  <c r="J454" i="3"/>
  <c r="B455" i="3"/>
  <c r="R455" i="3" s="1"/>
  <c r="A455" i="3"/>
  <c r="AM455" i="3" l="1"/>
  <c r="V455" i="3"/>
  <c r="Z455" i="3"/>
  <c r="AN455" i="3"/>
  <c r="T455" i="3"/>
  <c r="AE455" i="3"/>
  <c r="AD455" i="3"/>
  <c r="AC455" i="3"/>
  <c r="AI455" i="3"/>
  <c r="AP455" i="3"/>
  <c r="W455" i="3"/>
  <c r="AB455" i="3"/>
  <c r="AH455" i="3"/>
  <c r="AL455" i="3"/>
  <c r="AG455" i="3"/>
  <c r="AQ455" i="3"/>
  <c r="AK455" i="3"/>
  <c r="AJ455" i="3"/>
  <c r="AF455" i="3"/>
  <c r="U455" i="3"/>
  <c r="X455" i="3"/>
  <c r="AO455" i="3"/>
  <c r="Y455" i="3"/>
  <c r="AA455" i="3"/>
  <c r="D455" i="3"/>
  <c r="H455" i="3"/>
  <c r="I455" i="3"/>
  <c r="F455" i="3"/>
  <c r="G455" i="3"/>
  <c r="M309" i="3"/>
  <c r="P309" i="3"/>
  <c r="J455" i="3"/>
  <c r="N455" i="3"/>
  <c r="L455" i="3"/>
  <c r="C455" i="3"/>
  <c r="A456" i="3"/>
  <c r="B456" i="3"/>
  <c r="R456" i="3" s="1"/>
  <c r="AM456" i="3" l="1"/>
  <c r="AP456" i="3"/>
  <c r="T456" i="3"/>
  <c r="W456" i="3"/>
  <c r="AN456" i="3"/>
  <c r="AE456" i="3"/>
  <c r="AI456" i="3"/>
  <c r="V456" i="3"/>
  <c r="AB456" i="3"/>
  <c r="X456" i="3"/>
  <c r="U456" i="3"/>
  <c r="AL456" i="3"/>
  <c r="AO456" i="3"/>
  <c r="AF456" i="3"/>
  <c r="AH456" i="3"/>
  <c r="Y456" i="3"/>
  <c r="AC456" i="3"/>
  <c r="AK456" i="3"/>
  <c r="AD456" i="3"/>
  <c r="AG456" i="3"/>
  <c r="AJ456" i="3"/>
  <c r="AA456" i="3"/>
  <c r="Z456" i="3"/>
  <c r="AQ456" i="3"/>
  <c r="D456" i="3"/>
  <c r="F456" i="3"/>
  <c r="G456" i="3"/>
  <c r="H456" i="3"/>
  <c r="I456" i="3" s="1"/>
  <c r="K310" i="3"/>
  <c r="O310" i="3"/>
  <c r="J456" i="3"/>
  <c r="N456" i="3"/>
  <c r="C456" i="3"/>
  <c r="L456" i="3"/>
  <c r="A457" i="3"/>
  <c r="B457" i="3"/>
  <c r="R457" i="3" s="1"/>
  <c r="AM457" i="3" l="1"/>
  <c r="V457" i="3"/>
  <c r="AN457" i="3"/>
  <c r="AE457" i="3"/>
  <c r="AP457" i="3"/>
  <c r="T457" i="3"/>
  <c r="W457" i="3"/>
  <c r="AD457" i="3"/>
  <c r="AC457" i="3"/>
  <c r="AH457" i="3"/>
  <c r="AF457" i="3"/>
  <c r="AG457" i="3"/>
  <c r="AQ457" i="3"/>
  <c r="AK457" i="3"/>
  <c r="Z457" i="3"/>
  <c r="AB457" i="3"/>
  <c r="X457" i="3"/>
  <c r="AO457" i="3"/>
  <c r="AL457" i="3"/>
  <c r="Y457" i="3"/>
  <c r="AI457" i="3"/>
  <c r="AJ457" i="3"/>
  <c r="U457" i="3"/>
  <c r="AA457" i="3"/>
  <c r="D457" i="3"/>
  <c r="G457" i="3"/>
  <c r="H457" i="3"/>
  <c r="I457" i="3" s="1"/>
  <c r="F457" i="3"/>
  <c r="M310" i="3"/>
  <c r="P310" i="3"/>
  <c r="L457" i="3"/>
  <c r="N457" i="3"/>
  <c r="J457" i="3"/>
  <c r="C457" i="3"/>
  <c r="B458" i="3"/>
  <c r="R458" i="3" s="1"/>
  <c r="A458" i="3"/>
  <c r="AM458" i="3" l="1"/>
  <c r="AN458" i="3"/>
  <c r="AE458" i="3"/>
  <c r="V458" i="3"/>
  <c r="W458" i="3"/>
  <c r="AI458" i="3"/>
  <c r="AO458" i="3"/>
  <c r="AH458" i="3"/>
  <c r="AP458" i="3"/>
  <c r="AD458" i="3"/>
  <c r="X458" i="3"/>
  <c r="AJ458" i="3"/>
  <c r="AB458" i="3"/>
  <c r="AC458" i="3"/>
  <c r="AQ458" i="3"/>
  <c r="AF458" i="3"/>
  <c r="U458" i="3"/>
  <c r="Z458" i="3"/>
  <c r="T458" i="3"/>
  <c r="AK458" i="3"/>
  <c r="AL458" i="3"/>
  <c r="Y458" i="3"/>
  <c r="AG458" i="3"/>
  <c r="AA458" i="3"/>
  <c r="D458" i="3"/>
  <c r="H458" i="3"/>
  <c r="I458" i="3"/>
  <c r="G458" i="3"/>
  <c r="F458" i="3"/>
  <c r="O311" i="3"/>
  <c r="K311" i="3"/>
  <c r="P311" i="3" s="1"/>
  <c r="N458" i="3"/>
  <c r="L458" i="3"/>
  <c r="J458" i="3"/>
  <c r="C458" i="3"/>
  <c r="A459" i="3"/>
  <c r="B459" i="3"/>
  <c r="R459" i="3" s="1"/>
  <c r="AM459" i="3" l="1"/>
  <c r="V459" i="3"/>
  <c r="Z459" i="3"/>
  <c r="AN459" i="3"/>
  <c r="AE459" i="3"/>
  <c r="AB459" i="3"/>
  <c r="AC459" i="3"/>
  <c r="AI459" i="3"/>
  <c r="X459" i="3"/>
  <c r="AP459" i="3"/>
  <c r="T459" i="3"/>
  <c r="W459" i="3"/>
  <c r="AO459" i="3"/>
  <c r="AJ459" i="3"/>
  <c r="AA459" i="3"/>
  <c r="AG459" i="3"/>
  <c r="AQ459" i="3"/>
  <c r="AD459" i="3"/>
  <c r="U459" i="3"/>
  <c r="AH459" i="3"/>
  <c r="AL459" i="3"/>
  <c r="AF459" i="3"/>
  <c r="AK459" i="3"/>
  <c r="Y459" i="3"/>
  <c r="D459" i="3"/>
  <c r="F459" i="3"/>
  <c r="H459" i="3"/>
  <c r="I459" i="3" s="1"/>
  <c r="G459" i="3"/>
  <c r="M311" i="3"/>
  <c r="K312" i="3"/>
  <c r="O312" i="3"/>
  <c r="N459" i="3"/>
  <c r="L459" i="3"/>
  <c r="C459" i="3"/>
  <c r="J459" i="3"/>
  <c r="B460" i="3"/>
  <c r="R460" i="3" s="1"/>
  <c r="A460" i="3"/>
  <c r="AM460" i="3" l="1"/>
  <c r="V460" i="3"/>
  <c r="Z460" i="3"/>
  <c r="AN460" i="3"/>
  <c r="AP460" i="3"/>
  <c r="W460" i="3"/>
  <c r="T460" i="3"/>
  <c r="AB460" i="3"/>
  <c r="AE460" i="3"/>
  <c r="AD460" i="3"/>
  <c r="AH460" i="3"/>
  <c r="AF460" i="3"/>
  <c r="U460" i="3"/>
  <c r="AG460" i="3"/>
  <c r="AQ460" i="3"/>
  <c r="AK460" i="3"/>
  <c r="AA460" i="3"/>
  <c r="Y460" i="3"/>
  <c r="AO460" i="3"/>
  <c r="AL460" i="3"/>
  <c r="AC460" i="3"/>
  <c r="AI460" i="3"/>
  <c r="AJ460" i="3"/>
  <c r="X460" i="3"/>
  <c r="D460" i="3"/>
  <c r="G460" i="3"/>
  <c r="M312" i="3"/>
  <c r="F460" i="3"/>
  <c r="H460" i="3"/>
  <c r="I460" i="3" s="1"/>
  <c r="P312" i="3"/>
  <c r="N460" i="3"/>
  <c r="C460" i="3"/>
  <c r="J460" i="3"/>
  <c r="L460" i="3"/>
  <c r="A461" i="3"/>
  <c r="B461" i="3"/>
  <c r="R461" i="3" s="1"/>
  <c r="AM461" i="3" l="1"/>
  <c r="AP461" i="3"/>
  <c r="V461" i="3"/>
  <c r="AD461" i="3"/>
  <c r="AE461" i="3"/>
  <c r="W461" i="3"/>
  <c r="Z461" i="3"/>
  <c r="T461" i="3"/>
  <c r="AN461" i="3"/>
  <c r="AC461" i="3"/>
  <c r="AI461" i="3"/>
  <c r="AG461" i="3"/>
  <c r="AK461" i="3"/>
  <c r="AO461" i="3"/>
  <c r="AH461" i="3"/>
  <c r="AF461" i="3"/>
  <c r="X461" i="3"/>
  <c r="AA461" i="3"/>
  <c r="AQ461" i="3"/>
  <c r="AL461" i="3"/>
  <c r="Y461" i="3"/>
  <c r="AB461" i="3"/>
  <c r="U461" i="3"/>
  <c r="AJ461" i="3"/>
  <c r="D461" i="3"/>
  <c r="G461" i="3"/>
  <c r="F461" i="3"/>
  <c r="H461" i="3"/>
  <c r="I461" i="3" s="1"/>
  <c r="O313" i="3"/>
  <c r="K313" i="3"/>
  <c r="L461" i="3"/>
  <c r="J461" i="3"/>
  <c r="C461" i="3"/>
  <c r="N461" i="3"/>
  <c r="B462" i="3"/>
  <c r="R462" i="3" s="1"/>
  <c r="A462" i="3"/>
  <c r="AM462" i="3" l="1"/>
  <c r="V462" i="3"/>
  <c r="Z462" i="3"/>
  <c r="AP462" i="3"/>
  <c r="AE462" i="3"/>
  <c r="AN462" i="3"/>
  <c r="AD462" i="3"/>
  <c r="T462" i="3"/>
  <c r="AO462" i="3"/>
  <c r="AC462" i="3"/>
  <c r="AQ462" i="3"/>
  <c r="AA462" i="3"/>
  <c r="X462" i="3"/>
  <c r="AL462" i="3"/>
  <c r="AH462" i="3"/>
  <c r="AF462" i="3"/>
  <c r="AG462" i="3"/>
  <c r="AK462" i="3"/>
  <c r="U462" i="3"/>
  <c r="W462" i="3"/>
  <c r="AB462" i="3"/>
  <c r="Y462" i="3"/>
  <c r="AI462" i="3"/>
  <c r="AJ462" i="3"/>
  <c r="D462" i="3"/>
  <c r="F462" i="3"/>
  <c r="H462" i="3"/>
  <c r="I462" i="3" s="1"/>
  <c r="G462" i="3"/>
  <c r="M313" i="3"/>
  <c r="P313" i="3"/>
  <c r="N462" i="3"/>
  <c r="L462" i="3"/>
  <c r="C462" i="3"/>
  <c r="J462" i="3"/>
  <c r="A463" i="3"/>
  <c r="B463" i="3"/>
  <c r="R463" i="3" s="1"/>
  <c r="AM463" i="3" l="1"/>
  <c r="Z463" i="3"/>
  <c r="AP463" i="3"/>
  <c r="T463" i="3"/>
  <c r="AN463" i="3"/>
  <c r="V463" i="3"/>
  <c r="AB463" i="3"/>
  <c r="AC463" i="3"/>
  <c r="AI463" i="3"/>
  <c r="AD463" i="3"/>
  <c r="X463" i="3"/>
  <c r="AG463" i="3"/>
  <c r="AE463" i="3"/>
  <c r="W463" i="3"/>
  <c r="AH463" i="3"/>
  <c r="AF463" i="3"/>
  <c r="U463" i="3"/>
  <c r="AJ463" i="3"/>
  <c r="AA463" i="3"/>
  <c r="AO463" i="3"/>
  <c r="AQ463" i="3"/>
  <c r="AK463" i="3"/>
  <c r="AL463" i="3"/>
  <c r="Y463" i="3"/>
  <c r="D463" i="3"/>
  <c r="H463" i="3"/>
  <c r="I463" i="3" s="1"/>
  <c r="G463" i="3"/>
  <c r="F463" i="3"/>
  <c r="O314" i="3"/>
  <c r="K314" i="3"/>
  <c r="C463" i="3"/>
  <c r="L463" i="3"/>
  <c r="N463" i="3"/>
  <c r="J463" i="3"/>
  <c r="B464" i="3"/>
  <c r="R464" i="3" s="1"/>
  <c r="A464" i="3"/>
  <c r="AM464" i="3" l="1"/>
  <c r="V464" i="3"/>
  <c r="AN464" i="3"/>
  <c r="W464" i="3"/>
  <c r="AP464" i="3"/>
  <c r="Z464" i="3"/>
  <c r="AB464" i="3"/>
  <c r="AI464" i="3"/>
  <c r="X464" i="3"/>
  <c r="T464" i="3"/>
  <c r="AO464" i="3"/>
  <c r="U464" i="3"/>
  <c r="AL464" i="3"/>
  <c r="AH464" i="3"/>
  <c r="AF464" i="3"/>
  <c r="Y464" i="3"/>
  <c r="AD464" i="3"/>
  <c r="AQ464" i="3"/>
  <c r="AA464" i="3"/>
  <c r="AK464" i="3"/>
  <c r="AG464" i="3"/>
  <c r="AE464" i="3"/>
  <c r="AC464" i="3"/>
  <c r="AJ464" i="3"/>
  <c r="D464" i="3"/>
  <c r="G464" i="3"/>
  <c r="F464" i="3"/>
  <c r="M314" i="3"/>
  <c r="H464" i="3"/>
  <c r="I464" i="3" s="1"/>
  <c r="P314" i="3"/>
  <c r="J464" i="3"/>
  <c r="C464" i="3"/>
  <c r="L464" i="3"/>
  <c r="N464" i="3"/>
  <c r="A465" i="3"/>
  <c r="B465" i="3"/>
  <c r="R465" i="3" s="1"/>
  <c r="AM465" i="3" l="1"/>
  <c r="AN465" i="3"/>
  <c r="Z465" i="3"/>
  <c r="AE465" i="3"/>
  <c r="AP465" i="3"/>
  <c r="AD465" i="3"/>
  <c r="AB465" i="3"/>
  <c r="AC465" i="3"/>
  <c r="AG465" i="3"/>
  <c r="AK465" i="3"/>
  <c r="V465" i="3"/>
  <c r="AQ465" i="3"/>
  <c r="W465" i="3"/>
  <c r="T465" i="3"/>
  <c r="X465" i="3"/>
  <c r="U465" i="3"/>
  <c r="AJ465" i="3"/>
  <c r="AA465" i="3"/>
  <c r="Y465" i="3"/>
  <c r="AF465" i="3"/>
  <c r="AL465" i="3"/>
  <c r="AI465" i="3"/>
  <c r="AO465" i="3"/>
  <c r="AH465" i="3"/>
  <c r="D465" i="3"/>
  <c r="F465" i="3"/>
  <c r="G465" i="3"/>
  <c r="H465" i="3"/>
  <c r="I465" i="3" s="1"/>
  <c r="K315" i="3"/>
  <c r="O315" i="3"/>
  <c r="L465" i="3"/>
  <c r="J465" i="3"/>
  <c r="N465" i="3"/>
  <c r="C465" i="3"/>
  <c r="B466" i="3"/>
  <c r="R466" i="3" s="1"/>
  <c r="A466" i="3"/>
  <c r="AM466" i="3" l="1"/>
  <c r="AP466" i="3"/>
  <c r="AE466" i="3"/>
  <c r="Z466" i="3"/>
  <c r="T466" i="3"/>
  <c r="AD466" i="3"/>
  <c r="AN466" i="3"/>
  <c r="W466" i="3"/>
  <c r="X466" i="3"/>
  <c r="AO466" i="3"/>
  <c r="AH466" i="3"/>
  <c r="V466" i="3"/>
  <c r="AB466" i="3"/>
  <c r="AI466" i="3"/>
  <c r="AJ466" i="3"/>
  <c r="AC466" i="3"/>
  <c r="AQ466" i="3"/>
  <c r="AK466" i="3"/>
  <c r="AL466" i="3"/>
  <c r="AF466" i="3"/>
  <c r="U466" i="3"/>
  <c r="AA466" i="3"/>
  <c r="Y466" i="3"/>
  <c r="AG466" i="3"/>
  <c r="M315" i="3"/>
  <c r="D466" i="3"/>
  <c r="H466" i="3"/>
  <c r="I466" i="3"/>
  <c r="G466" i="3"/>
  <c r="F466" i="3"/>
  <c r="P315" i="3"/>
  <c r="J466" i="3"/>
  <c r="N466" i="3"/>
  <c r="L466" i="3"/>
  <c r="C466" i="3"/>
  <c r="A467" i="3"/>
  <c r="B467" i="3"/>
  <c r="R467" i="3" s="1"/>
  <c r="AM467" i="3" l="1"/>
  <c r="V467" i="3"/>
  <c r="AN467" i="3"/>
  <c r="W467" i="3"/>
  <c r="Z467" i="3"/>
  <c r="AE467" i="3"/>
  <c r="T467" i="3"/>
  <c r="AP467" i="3"/>
  <c r="AC467" i="3"/>
  <c r="AI467" i="3"/>
  <c r="X467" i="3"/>
  <c r="AD467" i="3"/>
  <c r="AF467" i="3"/>
  <c r="AQ467" i="3"/>
  <c r="AL467" i="3"/>
  <c r="AJ467" i="3"/>
  <c r="AA467" i="3"/>
  <c r="AO467" i="3"/>
  <c r="AG467" i="3"/>
  <c r="AK467" i="3"/>
  <c r="AB467" i="3"/>
  <c r="AH467" i="3"/>
  <c r="U467" i="3"/>
  <c r="Y467" i="3"/>
  <c r="D467" i="3"/>
  <c r="F467" i="3"/>
  <c r="H467" i="3"/>
  <c r="I467" i="3" s="1"/>
  <c r="G467" i="3"/>
  <c r="O316" i="3"/>
  <c r="K316" i="3"/>
  <c r="P316" i="3" s="1"/>
  <c r="N467" i="3"/>
  <c r="C467" i="3"/>
  <c r="J467" i="3"/>
  <c r="L467" i="3"/>
  <c r="B468" i="3"/>
  <c r="R468" i="3" s="1"/>
  <c r="A468" i="3"/>
  <c r="AM468" i="3" l="1"/>
  <c r="V468" i="3"/>
  <c r="AP468" i="3"/>
  <c r="Z468" i="3"/>
  <c r="AB468" i="3"/>
  <c r="AI468" i="3"/>
  <c r="AD468" i="3"/>
  <c r="W468" i="3"/>
  <c r="AF468" i="3"/>
  <c r="U468" i="3"/>
  <c r="X468" i="3"/>
  <c r="AE468" i="3"/>
  <c r="T468" i="3"/>
  <c r="AC468" i="3"/>
  <c r="AO468" i="3"/>
  <c r="AG468" i="3"/>
  <c r="Y468" i="3"/>
  <c r="AN468" i="3"/>
  <c r="AH468" i="3"/>
  <c r="AQ468" i="3"/>
  <c r="AK468" i="3"/>
  <c r="AL468" i="3"/>
  <c r="AA468" i="3"/>
  <c r="AJ468" i="3"/>
  <c r="D468" i="3"/>
  <c r="H468" i="3"/>
  <c r="I468" i="3" s="1"/>
  <c r="G468" i="3"/>
  <c r="F468" i="3"/>
  <c r="K317" i="3"/>
  <c r="O317" i="3"/>
  <c r="M316" i="3"/>
  <c r="J468" i="3"/>
  <c r="N468" i="3"/>
  <c r="L468" i="3"/>
  <c r="C468" i="3"/>
  <c r="A469" i="3"/>
  <c r="B469" i="3"/>
  <c r="R469" i="3" s="1"/>
  <c r="AM469" i="3" l="1"/>
  <c r="V469" i="3"/>
  <c r="AP469" i="3"/>
  <c r="AD469" i="3"/>
  <c r="AB469" i="3"/>
  <c r="AE469" i="3"/>
  <c r="T469" i="3"/>
  <c r="AC469" i="3"/>
  <c r="AN469" i="3"/>
  <c r="W469" i="3"/>
  <c r="AO469" i="3"/>
  <c r="AF469" i="3"/>
  <c r="AG469" i="3"/>
  <c r="AK469" i="3"/>
  <c r="AL469" i="3"/>
  <c r="AI469" i="3"/>
  <c r="X469" i="3"/>
  <c r="Z469" i="3"/>
  <c r="AH469" i="3"/>
  <c r="U469" i="3"/>
  <c r="Y469" i="3"/>
  <c r="AQ469" i="3"/>
  <c r="AJ469" i="3"/>
  <c r="AA469" i="3"/>
  <c r="D469" i="3"/>
  <c r="G469" i="3"/>
  <c r="M317" i="3"/>
  <c r="F469" i="3"/>
  <c r="H469" i="3"/>
  <c r="I469" i="3" s="1"/>
  <c r="P317" i="3"/>
  <c r="L469" i="3"/>
  <c r="J469" i="3"/>
  <c r="N469" i="3"/>
  <c r="C469" i="3"/>
  <c r="B470" i="3"/>
  <c r="R470" i="3" s="1"/>
  <c r="A470" i="3"/>
  <c r="AM470" i="3" l="1"/>
  <c r="AD470" i="3"/>
  <c r="AE470" i="3"/>
  <c r="V470" i="3"/>
  <c r="AN470" i="3"/>
  <c r="W470" i="3"/>
  <c r="AP470" i="3"/>
  <c r="AO470" i="3"/>
  <c r="AC470" i="3"/>
  <c r="AH470" i="3"/>
  <c r="AQ470" i="3"/>
  <c r="AA470" i="3"/>
  <c r="Z470" i="3"/>
  <c r="T470" i="3"/>
  <c r="X470" i="3"/>
  <c r="AJ470" i="3"/>
  <c r="AG470" i="3"/>
  <c r="U470" i="3"/>
  <c r="AK470" i="3"/>
  <c r="AL470" i="3"/>
  <c r="Y470" i="3"/>
  <c r="AB470" i="3"/>
  <c r="AI470" i="3"/>
  <c r="AF470" i="3"/>
  <c r="D470" i="3"/>
  <c r="F470" i="3"/>
  <c r="H470" i="3"/>
  <c r="I470" i="3" s="1"/>
  <c r="G470" i="3"/>
  <c r="K318" i="3"/>
  <c r="O318" i="3"/>
  <c r="C470" i="3"/>
  <c r="L470" i="3"/>
  <c r="N470" i="3"/>
  <c r="J470" i="3"/>
  <c r="A471" i="3"/>
  <c r="B471" i="3"/>
  <c r="R471" i="3" s="1"/>
  <c r="AM471" i="3" l="1"/>
  <c r="V471" i="3"/>
  <c r="Z471" i="3"/>
  <c r="T471" i="3"/>
  <c r="AP471" i="3"/>
  <c r="AE471" i="3"/>
  <c r="AN471" i="3"/>
  <c r="AD471" i="3"/>
  <c r="AC471" i="3"/>
  <c r="AI471" i="3"/>
  <c r="W471" i="3"/>
  <c r="AH471" i="3"/>
  <c r="AQ471" i="3"/>
  <c r="AB471" i="3"/>
  <c r="AG471" i="3"/>
  <c r="AK471" i="3"/>
  <c r="AO471" i="3"/>
  <c r="AL471" i="3"/>
  <c r="X471" i="3"/>
  <c r="U471" i="3"/>
  <c r="AF471" i="3"/>
  <c r="AJ471" i="3"/>
  <c r="Y471" i="3"/>
  <c r="AA471" i="3"/>
  <c r="D471" i="3"/>
  <c r="F471" i="3"/>
  <c r="G471" i="3"/>
  <c r="M318" i="3"/>
  <c r="H471" i="3"/>
  <c r="I471" i="3" s="1"/>
  <c r="P318" i="3"/>
  <c r="C471" i="3"/>
  <c r="J471" i="3"/>
  <c r="L471" i="3"/>
  <c r="N471" i="3"/>
  <c r="B472" i="3"/>
  <c r="R472" i="3" s="1"/>
  <c r="A472" i="3"/>
  <c r="AM472" i="3" l="1"/>
  <c r="AN472" i="3"/>
  <c r="AE472" i="3"/>
  <c r="W472" i="3"/>
  <c r="Z472" i="3"/>
  <c r="AP472" i="3"/>
  <c r="T472" i="3"/>
  <c r="V472" i="3"/>
  <c r="AB472" i="3"/>
  <c r="AI472" i="3"/>
  <c r="X472" i="3"/>
  <c r="U472" i="3"/>
  <c r="AL472" i="3"/>
  <c r="AJ472" i="3"/>
  <c r="AD472" i="3"/>
  <c r="AO472" i="3"/>
  <c r="AF472" i="3"/>
  <c r="AA472" i="3"/>
  <c r="Y472" i="3"/>
  <c r="AC472" i="3"/>
  <c r="AK472" i="3"/>
  <c r="AG472" i="3"/>
  <c r="AH472" i="3"/>
  <c r="AQ472" i="3"/>
  <c r="D472" i="3"/>
  <c r="F472" i="3"/>
  <c r="G472" i="3"/>
  <c r="H472" i="3"/>
  <c r="I472" i="3" s="1"/>
  <c r="K319" i="3"/>
  <c r="O319" i="3"/>
  <c r="C472" i="3"/>
  <c r="L472" i="3"/>
  <c r="J472" i="3"/>
  <c r="N472" i="3"/>
  <c r="A473" i="3"/>
  <c r="B473" i="3"/>
  <c r="R473" i="3" s="1"/>
  <c r="AM473" i="3" l="1"/>
  <c r="V473" i="3"/>
  <c r="AN473" i="3"/>
  <c r="AP473" i="3"/>
  <c r="AE473" i="3"/>
  <c r="W473" i="3"/>
  <c r="Z473" i="3"/>
  <c r="AC473" i="3"/>
  <c r="AH473" i="3"/>
  <c r="X473" i="3"/>
  <c r="AG473" i="3"/>
  <c r="AK473" i="3"/>
  <c r="T473" i="3"/>
  <c r="AB473" i="3"/>
  <c r="AI473" i="3"/>
  <c r="AL473" i="3"/>
  <c r="AJ473" i="3"/>
  <c r="AA473" i="3"/>
  <c r="AD473" i="3"/>
  <c r="AF473" i="3"/>
  <c r="Y473" i="3"/>
  <c r="U473" i="3"/>
  <c r="AO473" i="3"/>
  <c r="AQ473" i="3"/>
  <c r="D473" i="3"/>
  <c r="M319" i="3"/>
  <c r="G473" i="3"/>
  <c r="F473" i="3"/>
  <c r="H473" i="3"/>
  <c r="I473" i="3" s="1"/>
  <c r="P319" i="3"/>
  <c r="J473" i="3"/>
  <c r="N473" i="3"/>
  <c r="L473" i="3"/>
  <c r="C473" i="3"/>
  <c r="B474" i="3"/>
  <c r="R474" i="3" s="1"/>
  <c r="A474" i="3"/>
  <c r="AM474" i="3" l="1"/>
  <c r="V474" i="3"/>
  <c r="Z474" i="3"/>
  <c r="AN474" i="3"/>
  <c r="AP474" i="3"/>
  <c r="W474" i="3"/>
  <c r="AD474" i="3"/>
  <c r="T474" i="3"/>
  <c r="AO474" i="3"/>
  <c r="AH474" i="3"/>
  <c r="AB474" i="3"/>
  <c r="AC474" i="3"/>
  <c r="AI474" i="3"/>
  <c r="AQ474" i="3"/>
  <c r="AF474" i="3"/>
  <c r="U474" i="3"/>
  <c r="AL474" i="3"/>
  <c r="AA474" i="3"/>
  <c r="X474" i="3"/>
  <c r="AK474" i="3"/>
  <c r="AJ474" i="3"/>
  <c r="Y474" i="3"/>
  <c r="AE474" i="3"/>
  <c r="AG474" i="3"/>
  <c r="D474" i="3"/>
  <c r="F474" i="3"/>
  <c r="H474" i="3"/>
  <c r="I474" i="3" s="1"/>
  <c r="G474" i="3"/>
  <c r="K320" i="3"/>
  <c r="O320" i="3"/>
  <c r="N474" i="3"/>
  <c r="C474" i="3"/>
  <c r="L474" i="3"/>
  <c r="J474" i="3"/>
  <c r="A475" i="3"/>
  <c r="B475" i="3"/>
  <c r="R475" i="3" s="1"/>
  <c r="AM475" i="3" l="1"/>
  <c r="V475" i="3"/>
  <c r="Z475" i="3"/>
  <c r="AD475" i="3"/>
  <c r="AN475" i="3"/>
  <c r="T475" i="3"/>
  <c r="W475" i="3"/>
  <c r="AC475" i="3"/>
  <c r="AB475" i="3"/>
  <c r="AI475" i="3"/>
  <c r="X475" i="3"/>
  <c r="AE475" i="3"/>
  <c r="AO475" i="3"/>
  <c r="AH475" i="3"/>
  <c r="AJ475" i="3"/>
  <c r="AA475" i="3"/>
  <c r="AF475" i="3"/>
  <c r="AG475" i="3"/>
  <c r="AQ475" i="3"/>
  <c r="AP475" i="3"/>
  <c r="U475" i="3"/>
  <c r="AL475" i="3"/>
  <c r="AK475" i="3"/>
  <c r="Y475" i="3"/>
  <c r="D475" i="3"/>
  <c r="F475" i="3"/>
  <c r="G475" i="3"/>
  <c r="M320" i="3"/>
  <c r="H475" i="3"/>
  <c r="I475" i="3" s="1"/>
  <c r="P320" i="3"/>
  <c r="C475" i="3"/>
  <c r="N475" i="3"/>
  <c r="J475" i="3"/>
  <c r="L475" i="3"/>
  <c r="B476" i="3"/>
  <c r="R476" i="3" s="1"/>
  <c r="A476" i="3"/>
  <c r="AM476" i="3" l="1"/>
  <c r="V476" i="3"/>
  <c r="Z476" i="3"/>
  <c r="AE476" i="3"/>
  <c r="AN476" i="3"/>
  <c r="T476" i="3"/>
  <c r="AB476" i="3"/>
  <c r="AI476" i="3"/>
  <c r="AD476" i="3"/>
  <c r="AF476" i="3"/>
  <c r="U476" i="3"/>
  <c r="AJ476" i="3"/>
  <c r="AH476" i="3"/>
  <c r="AG476" i="3"/>
  <c r="AQ476" i="3"/>
  <c r="AK476" i="3"/>
  <c r="Y476" i="3"/>
  <c r="X476" i="3"/>
  <c r="AL476" i="3"/>
  <c r="AP476" i="3"/>
  <c r="AC476" i="3"/>
  <c r="AA476" i="3"/>
  <c r="W476" i="3"/>
  <c r="AO476" i="3"/>
  <c r="D476" i="3"/>
  <c r="F476" i="3"/>
  <c r="G476" i="3"/>
  <c r="H476" i="3"/>
  <c r="I476" i="3" s="1"/>
  <c r="K321" i="3"/>
  <c r="M321" i="3" s="1"/>
  <c r="O321" i="3"/>
  <c r="N476" i="3"/>
  <c r="J476" i="3"/>
  <c r="C476" i="3"/>
  <c r="L476" i="3"/>
  <c r="A477" i="3"/>
  <c r="B477" i="3"/>
  <c r="R477" i="3" s="1"/>
  <c r="AM477" i="3" l="1"/>
  <c r="V477" i="3"/>
  <c r="AP477" i="3"/>
  <c r="AN477" i="3"/>
  <c r="AD477" i="3"/>
  <c r="AE477" i="3"/>
  <c r="T477" i="3"/>
  <c r="W477" i="3"/>
  <c r="Z477" i="3"/>
  <c r="AC477" i="3"/>
  <c r="AI477" i="3"/>
  <c r="AG477" i="3"/>
  <c r="AK477" i="3"/>
  <c r="AL477" i="3"/>
  <c r="AA477" i="3"/>
  <c r="AO477" i="3"/>
  <c r="AH477" i="3"/>
  <c r="AQ477" i="3"/>
  <c r="AB477" i="3"/>
  <c r="AJ477" i="3"/>
  <c r="Y477" i="3"/>
  <c r="AF477" i="3"/>
  <c r="U477" i="3"/>
  <c r="X477" i="3"/>
  <c r="D477" i="3"/>
  <c r="H477" i="3"/>
  <c r="I477" i="3"/>
  <c r="F477" i="3"/>
  <c r="G477" i="3"/>
  <c r="P321" i="3"/>
  <c r="L477" i="3"/>
  <c r="J477" i="3"/>
  <c r="C477" i="3"/>
  <c r="N477" i="3"/>
  <c r="B478" i="3"/>
  <c r="R478" i="3" s="1"/>
  <c r="A478" i="3"/>
  <c r="AM478" i="3" l="1"/>
  <c r="Z478" i="3"/>
  <c r="AP478" i="3"/>
  <c r="V478" i="3"/>
  <c r="T478" i="3"/>
  <c r="AE478" i="3"/>
  <c r="AD478" i="3"/>
  <c r="W478" i="3"/>
  <c r="AO478" i="3"/>
  <c r="AN478" i="3"/>
  <c r="AC478" i="3"/>
  <c r="AI478" i="3"/>
  <c r="X478" i="3"/>
  <c r="AQ478" i="3"/>
  <c r="AA478" i="3"/>
  <c r="AB478" i="3"/>
  <c r="AH478" i="3"/>
  <c r="AF478" i="3"/>
  <c r="AG478" i="3"/>
  <c r="AK478" i="3"/>
  <c r="U478" i="3"/>
  <c r="AL478" i="3"/>
  <c r="Y478" i="3"/>
  <c r="AJ478" i="3"/>
  <c r="D478" i="3"/>
  <c r="G478" i="3"/>
  <c r="F478" i="3"/>
  <c r="H478" i="3"/>
  <c r="I478" i="3" s="1"/>
  <c r="K322" i="3"/>
  <c r="M322" i="3" s="1"/>
  <c r="O322" i="3"/>
  <c r="C478" i="3"/>
  <c r="N478" i="3"/>
  <c r="L478" i="3"/>
  <c r="J478" i="3"/>
  <c r="A479" i="3"/>
  <c r="B479" i="3"/>
  <c r="R479" i="3" s="1"/>
  <c r="AM479" i="3" l="1"/>
  <c r="V479" i="3"/>
  <c r="Z479" i="3"/>
  <c r="T479" i="3"/>
  <c r="AN479" i="3"/>
  <c r="AP479" i="3"/>
  <c r="W479" i="3"/>
  <c r="AE479" i="3"/>
  <c r="AC479" i="3"/>
  <c r="AI479" i="3"/>
  <c r="AD479" i="3"/>
  <c r="AH479" i="3"/>
  <c r="AB479" i="3"/>
  <c r="X479" i="3"/>
  <c r="AG479" i="3"/>
  <c r="AQ479" i="3"/>
  <c r="AO479" i="3"/>
  <c r="AF479" i="3"/>
  <c r="U479" i="3"/>
  <c r="AL479" i="3"/>
  <c r="AA479" i="3"/>
  <c r="AK479" i="3"/>
  <c r="AJ479" i="3"/>
  <c r="Y479" i="3"/>
  <c r="D479" i="3"/>
  <c r="G479" i="3"/>
  <c r="H479" i="3"/>
  <c r="I479" i="3" s="1"/>
  <c r="F479" i="3"/>
  <c r="P322" i="3"/>
  <c r="C479" i="3"/>
  <c r="L479" i="3"/>
  <c r="J479" i="3"/>
  <c r="N479" i="3"/>
  <c r="B480" i="3"/>
  <c r="R480" i="3" s="1"/>
  <c r="A480" i="3"/>
  <c r="AM480" i="3" l="1"/>
  <c r="AN480" i="3"/>
  <c r="T480" i="3"/>
  <c r="W480" i="3"/>
  <c r="V480" i="3"/>
  <c r="AD480" i="3"/>
  <c r="AB480" i="3"/>
  <c r="X480" i="3"/>
  <c r="Z480" i="3"/>
  <c r="AO480" i="3"/>
  <c r="AH480" i="3"/>
  <c r="U480" i="3"/>
  <c r="AL480" i="3"/>
  <c r="AI480" i="3"/>
  <c r="AF480" i="3"/>
  <c r="AP480" i="3"/>
  <c r="AJ480" i="3"/>
  <c r="Y480" i="3"/>
  <c r="AE480" i="3"/>
  <c r="AQ480" i="3"/>
  <c r="AK480" i="3"/>
  <c r="AG480" i="3"/>
  <c r="AC480" i="3"/>
  <c r="AA480" i="3"/>
  <c r="D480" i="3"/>
  <c r="G480" i="3"/>
  <c r="H480" i="3"/>
  <c r="I480" i="3" s="1"/>
  <c r="F480" i="3"/>
  <c r="O323" i="3"/>
  <c r="K323" i="3"/>
  <c r="P323" i="3"/>
  <c r="J480" i="3"/>
  <c r="N480" i="3"/>
  <c r="L480" i="3"/>
  <c r="C480" i="3"/>
  <c r="A481" i="3"/>
  <c r="B481" i="3"/>
  <c r="R481" i="3" s="1"/>
  <c r="AM481" i="3" l="1"/>
  <c r="AN481" i="3"/>
  <c r="AE481" i="3"/>
  <c r="W481" i="3"/>
  <c r="Z481" i="3"/>
  <c r="V481" i="3"/>
  <c r="AB481" i="3"/>
  <c r="AP481" i="3"/>
  <c r="AC481" i="3"/>
  <c r="AF481" i="3"/>
  <c r="AG481" i="3"/>
  <c r="AQ481" i="3"/>
  <c r="AK481" i="3"/>
  <c r="AD481" i="3"/>
  <c r="X481" i="3"/>
  <c r="AH481" i="3"/>
  <c r="AI481" i="3"/>
  <c r="AO481" i="3"/>
  <c r="U481" i="3"/>
  <c r="AA481" i="3"/>
  <c r="Y481" i="3"/>
  <c r="T481" i="3"/>
  <c r="AL481" i="3"/>
  <c r="AJ481" i="3"/>
  <c r="D481" i="3"/>
  <c r="G481" i="3"/>
  <c r="F481" i="3"/>
  <c r="H481" i="3"/>
  <c r="I481" i="3" s="1"/>
  <c r="O324" i="3"/>
  <c r="K324" i="3"/>
  <c r="M323" i="3"/>
  <c r="N481" i="3"/>
  <c r="C481" i="3"/>
  <c r="L481" i="3"/>
  <c r="J481" i="3"/>
  <c r="B482" i="3"/>
  <c r="R482" i="3" s="1"/>
  <c r="A482" i="3"/>
  <c r="AM482" i="3" l="1"/>
  <c r="AE482" i="3"/>
  <c r="Z482" i="3"/>
  <c r="AP482" i="3"/>
  <c r="AN482" i="3"/>
  <c r="W482" i="3"/>
  <c r="T482" i="3"/>
  <c r="AI482" i="3"/>
  <c r="AO482" i="3"/>
  <c r="AH482" i="3"/>
  <c r="AB482" i="3"/>
  <c r="AJ482" i="3"/>
  <c r="AC482" i="3"/>
  <c r="AQ482" i="3"/>
  <c r="AD482" i="3"/>
  <c r="AK482" i="3"/>
  <c r="AA482" i="3"/>
  <c r="V482" i="3"/>
  <c r="AF482" i="3"/>
  <c r="U482" i="3"/>
  <c r="Y482" i="3"/>
  <c r="X482" i="3"/>
  <c r="AG482" i="3"/>
  <c r="AL482" i="3"/>
  <c r="D482" i="3"/>
  <c r="G482" i="3"/>
  <c r="F482" i="3"/>
  <c r="H482" i="3"/>
  <c r="I482" i="3" s="1"/>
  <c r="M324" i="3"/>
  <c r="P324" i="3"/>
  <c r="J482" i="3"/>
  <c r="C482" i="3"/>
  <c r="N482" i="3"/>
  <c r="L482" i="3"/>
  <c r="A483" i="3"/>
  <c r="B483" i="3"/>
  <c r="R483" i="3" s="1"/>
  <c r="AM483" i="3" l="1"/>
  <c r="V483" i="3"/>
  <c r="AP483" i="3"/>
  <c r="AE483" i="3"/>
  <c r="AD483" i="3"/>
  <c r="AB483" i="3"/>
  <c r="AC483" i="3"/>
  <c r="T483" i="3"/>
  <c r="AI483" i="3"/>
  <c r="X483" i="3"/>
  <c r="Z483" i="3"/>
  <c r="AQ483" i="3"/>
  <c r="AJ483" i="3"/>
  <c r="W483" i="3"/>
  <c r="AO483" i="3"/>
  <c r="AF483" i="3"/>
  <c r="AG483" i="3"/>
  <c r="AH483" i="3"/>
  <c r="AK483" i="3"/>
  <c r="AL483" i="3"/>
  <c r="AA483" i="3"/>
  <c r="AN483" i="3"/>
  <c r="U483" i="3"/>
  <c r="Y483" i="3"/>
  <c r="D483" i="3"/>
  <c r="F483" i="3"/>
  <c r="H483" i="3"/>
  <c r="I483" i="3" s="1"/>
  <c r="G483" i="3"/>
  <c r="K325" i="3"/>
  <c r="O325" i="3"/>
  <c r="N483" i="3"/>
  <c r="J483" i="3"/>
  <c r="L483" i="3"/>
  <c r="C483" i="3"/>
  <c r="B484" i="3"/>
  <c r="R484" i="3" s="1"/>
  <c r="A484" i="3"/>
  <c r="AM484" i="3" l="1"/>
  <c r="V484" i="3"/>
  <c r="Z484" i="3"/>
  <c r="AE484" i="3"/>
  <c r="AN484" i="3"/>
  <c r="AP484" i="3"/>
  <c r="T484" i="3"/>
  <c r="AB484" i="3"/>
  <c r="AI484" i="3"/>
  <c r="AF484" i="3"/>
  <c r="U484" i="3"/>
  <c r="W484" i="3"/>
  <c r="AD484" i="3"/>
  <c r="X484" i="3"/>
  <c r="AC484" i="3"/>
  <c r="AG484" i="3"/>
  <c r="AL484" i="3"/>
  <c r="Y484" i="3"/>
  <c r="AH484" i="3"/>
  <c r="AJ484" i="3"/>
  <c r="AA484" i="3"/>
  <c r="AO484" i="3"/>
  <c r="AQ484" i="3"/>
  <c r="AK484" i="3"/>
  <c r="D484" i="3"/>
  <c r="H484" i="3"/>
  <c r="I484" i="3" s="1"/>
  <c r="F484" i="3"/>
  <c r="G484" i="3"/>
  <c r="M325" i="3"/>
  <c r="P325" i="3"/>
  <c r="N484" i="3"/>
  <c r="C484" i="3"/>
  <c r="L484" i="3"/>
  <c r="J484" i="3"/>
  <c r="A485" i="3"/>
  <c r="B485" i="3"/>
  <c r="R485" i="3" s="1"/>
  <c r="AM485" i="3" l="1"/>
  <c r="V485" i="3"/>
  <c r="AP485" i="3"/>
  <c r="Z485" i="3"/>
  <c r="AD485" i="3"/>
  <c r="AN485" i="3"/>
  <c r="AB485" i="3"/>
  <c r="AC485" i="3"/>
  <c r="T485" i="3"/>
  <c r="X485" i="3"/>
  <c r="AO485" i="3"/>
  <c r="AG485" i="3"/>
  <c r="AK485" i="3"/>
  <c r="AI485" i="3"/>
  <c r="U485" i="3"/>
  <c r="AJ485" i="3"/>
  <c r="AA485" i="3"/>
  <c r="AE485" i="3"/>
  <c r="W485" i="3"/>
  <c r="AH485" i="3"/>
  <c r="AQ485" i="3"/>
  <c r="Y485" i="3"/>
  <c r="AF485" i="3"/>
  <c r="AL485" i="3"/>
  <c r="D485" i="3"/>
  <c r="G485" i="3"/>
  <c r="F485" i="3"/>
  <c r="H485" i="3"/>
  <c r="I485" i="3" s="1"/>
  <c r="O326" i="3"/>
  <c r="K326" i="3"/>
  <c r="M326" i="3" s="1"/>
  <c r="C485" i="3"/>
  <c r="L485" i="3"/>
  <c r="J485" i="3"/>
  <c r="N485" i="3"/>
  <c r="B486" i="3"/>
  <c r="R486" i="3" s="1"/>
  <c r="A486" i="3"/>
  <c r="AM486" i="3" l="1"/>
  <c r="V486" i="3"/>
  <c r="AN486" i="3"/>
  <c r="Z486" i="3"/>
  <c r="AP486" i="3"/>
  <c r="T486" i="3"/>
  <c r="W486" i="3"/>
  <c r="AI486" i="3"/>
  <c r="AE486" i="3"/>
  <c r="AD486" i="3"/>
  <c r="X486" i="3"/>
  <c r="AO486" i="3"/>
  <c r="AC486" i="3"/>
  <c r="AQ486" i="3"/>
  <c r="AA486" i="3"/>
  <c r="AH486" i="3"/>
  <c r="AJ486" i="3"/>
  <c r="AB486" i="3"/>
  <c r="AG486" i="3"/>
  <c r="U486" i="3"/>
  <c r="AL486" i="3"/>
  <c r="AK486" i="3"/>
  <c r="Y486" i="3"/>
  <c r="AF486" i="3"/>
  <c r="D486" i="3"/>
  <c r="H486" i="3"/>
  <c r="I486" i="3" s="1"/>
  <c r="G486" i="3"/>
  <c r="F486" i="3"/>
  <c r="P326" i="3"/>
  <c r="C486" i="3"/>
  <c r="L486" i="3"/>
  <c r="J486" i="3"/>
  <c r="N486" i="3"/>
  <c r="A487" i="3"/>
  <c r="B487" i="3"/>
  <c r="R487" i="3" s="1"/>
  <c r="AM487" i="3" l="1"/>
  <c r="V487" i="3"/>
  <c r="Z487" i="3"/>
  <c r="AN487" i="3"/>
  <c r="T487" i="3"/>
  <c r="AP487" i="3"/>
  <c r="AE487" i="3"/>
  <c r="AD487" i="3"/>
  <c r="W487" i="3"/>
  <c r="AC487" i="3"/>
  <c r="AI487" i="3"/>
  <c r="AB487" i="3"/>
  <c r="AH487" i="3"/>
  <c r="AF487" i="3"/>
  <c r="AG487" i="3"/>
  <c r="AK487" i="3"/>
  <c r="X487" i="3"/>
  <c r="AJ487" i="3"/>
  <c r="AL487" i="3"/>
  <c r="AQ487" i="3"/>
  <c r="U487" i="3"/>
  <c r="AO487" i="3"/>
  <c r="AA487" i="3"/>
  <c r="Y487" i="3"/>
  <c r="D487" i="3"/>
  <c r="G487" i="3"/>
  <c r="F487" i="3"/>
  <c r="H487" i="3"/>
  <c r="I487" i="3" s="1"/>
  <c r="O327" i="3"/>
  <c r="K327" i="3"/>
  <c r="M327" i="3" s="1"/>
  <c r="J487" i="3"/>
  <c r="N487" i="3"/>
  <c r="C487" i="3"/>
  <c r="L487" i="3"/>
  <c r="B488" i="3"/>
  <c r="R488" i="3" s="1"/>
  <c r="A488" i="3"/>
  <c r="AM488" i="3" l="1"/>
  <c r="AP488" i="3"/>
  <c r="T488" i="3"/>
  <c r="W488" i="3"/>
  <c r="V488" i="3"/>
  <c r="AN488" i="3"/>
  <c r="Z488" i="3"/>
  <c r="AB488" i="3"/>
  <c r="U488" i="3"/>
  <c r="AL488" i="3"/>
  <c r="AJ488" i="3"/>
  <c r="AE488" i="3"/>
  <c r="AD488" i="3"/>
  <c r="AO488" i="3"/>
  <c r="AF488" i="3"/>
  <c r="AI488" i="3"/>
  <c r="Y488" i="3"/>
  <c r="AC488" i="3"/>
  <c r="AK488" i="3"/>
  <c r="X488" i="3"/>
  <c r="AH488" i="3"/>
  <c r="AG488" i="3"/>
  <c r="AA488" i="3"/>
  <c r="AQ488" i="3"/>
  <c r="D488" i="3"/>
  <c r="G488" i="3"/>
  <c r="H488" i="3"/>
  <c r="I488" i="3" s="1"/>
  <c r="F488" i="3"/>
  <c r="P327" i="3"/>
  <c r="K328" i="3" s="1"/>
  <c r="C488" i="3"/>
  <c r="N488" i="3"/>
  <c r="L488" i="3"/>
  <c r="J488" i="3"/>
  <c r="O328" i="3" l="1"/>
  <c r="M328" i="3" s="1"/>
  <c r="P328" i="3"/>
  <c r="N16" i="3" l="1"/>
  <c r="J16" i="3"/>
  <c r="L16" i="3"/>
  <c r="O329" i="3"/>
  <c r="K329" i="3"/>
  <c r="M329" i="3" s="1"/>
  <c r="AM16" i="3" l="1"/>
  <c r="AP16" i="3"/>
  <c r="AN16" i="3"/>
  <c r="AD16" i="3"/>
  <c r="X16" i="3"/>
  <c r="AG16" i="3"/>
  <c r="AJ16" i="3"/>
  <c r="AH16" i="3"/>
  <c r="AF16" i="3"/>
  <c r="AI16" i="3"/>
  <c r="AA16" i="3"/>
  <c r="AQ16" i="3"/>
  <c r="AL16" i="3"/>
  <c r="Z16" i="3"/>
  <c r="AE16" i="3"/>
  <c r="AC16" i="3"/>
  <c r="AK16" i="3"/>
  <c r="Y16" i="3"/>
  <c r="AB16" i="3"/>
  <c r="AO16" i="3"/>
  <c r="P329" i="3"/>
  <c r="R16" i="3" l="1"/>
  <c r="K330" i="3"/>
  <c r="O330" i="3"/>
  <c r="M330" i="3" l="1"/>
  <c r="P330" i="3"/>
  <c r="O331" i="3" l="1"/>
  <c r="K331" i="3"/>
  <c r="M331" i="3" l="1"/>
  <c r="P331" i="3"/>
  <c r="O332" i="3" l="1"/>
  <c r="K332" i="3"/>
  <c r="P332" i="3" s="1"/>
  <c r="M332" i="3" l="1"/>
  <c r="O333" i="3"/>
  <c r="K333" i="3"/>
  <c r="M333" i="3" l="1"/>
  <c r="P333" i="3"/>
  <c r="O334" i="3" l="1"/>
  <c r="K334" i="3"/>
  <c r="M334" i="3" l="1"/>
  <c r="P334" i="3"/>
  <c r="O335" i="3" s="1"/>
  <c r="K335" i="3" l="1"/>
  <c r="M335" i="3" s="1"/>
  <c r="P335" i="3" l="1"/>
  <c r="O336" i="3" s="1"/>
  <c r="K336" i="3" l="1"/>
  <c r="M336" i="3" s="1"/>
  <c r="P336" i="3" l="1"/>
  <c r="O337" i="3" s="1"/>
  <c r="K337" i="3" l="1"/>
  <c r="M337" i="3" s="1"/>
  <c r="P337" i="3" l="1"/>
  <c r="K338" i="3" s="1"/>
  <c r="O338" i="3" l="1"/>
  <c r="M338" i="3" s="1"/>
  <c r="P338" i="3"/>
  <c r="K339" i="3" s="1"/>
  <c r="O339" i="3" l="1"/>
  <c r="M339" i="3" s="1"/>
  <c r="P339" i="3"/>
  <c r="O340" i="3" l="1"/>
  <c r="K340" i="3"/>
  <c r="M340" i="3" s="1"/>
  <c r="P340" i="3" l="1"/>
  <c r="O341" i="3" l="1"/>
  <c r="K341" i="3"/>
  <c r="M341" i="3" l="1"/>
  <c r="P341" i="3"/>
  <c r="K342" i="3" l="1"/>
  <c r="O342" i="3"/>
  <c r="M342" i="3" l="1"/>
  <c r="P342" i="3"/>
  <c r="O343" i="3" l="1"/>
  <c r="K343" i="3"/>
  <c r="M343" i="3" s="1"/>
  <c r="P343" i="3" l="1"/>
  <c r="K344" i="3" l="1"/>
  <c r="O344" i="3"/>
  <c r="M344" i="3" l="1"/>
  <c r="P344" i="3"/>
  <c r="K345" i="3" l="1"/>
  <c r="M345" i="3" s="1"/>
  <c r="O345" i="3"/>
  <c r="P345" i="3" l="1"/>
  <c r="K346" i="3" l="1"/>
  <c r="O346" i="3"/>
  <c r="M346" i="3" l="1"/>
  <c r="P346" i="3"/>
  <c r="K347" i="3" l="1"/>
  <c r="M347" i="3" s="1"/>
  <c r="O347" i="3"/>
  <c r="P347" i="3" l="1"/>
  <c r="K348" i="3" l="1"/>
  <c r="P348" i="3" s="1"/>
  <c r="O348" i="3"/>
  <c r="K349" i="3" l="1"/>
  <c r="O349" i="3"/>
  <c r="M348" i="3"/>
  <c r="M349" i="3" l="1"/>
  <c r="P349" i="3"/>
  <c r="K350" i="3" l="1"/>
  <c r="O350" i="3"/>
  <c r="M350" i="3" l="1"/>
  <c r="P350" i="3"/>
  <c r="K351" i="3" l="1"/>
  <c r="M351" i="3" s="1"/>
  <c r="O351" i="3"/>
  <c r="P351" i="3" l="1"/>
  <c r="O352" i="3" l="1"/>
  <c r="K352" i="3"/>
  <c r="M352" i="3" l="1"/>
  <c r="P352" i="3"/>
  <c r="K353" i="3" l="1"/>
  <c r="O353" i="3"/>
  <c r="M353" i="3" l="1"/>
  <c r="P353" i="3"/>
  <c r="O354" i="3" l="1"/>
  <c r="K354" i="3"/>
  <c r="M354" i="3" l="1"/>
  <c r="P354" i="3"/>
  <c r="O355" i="3" l="1"/>
  <c r="K355" i="3"/>
  <c r="M355" i="3" l="1"/>
  <c r="P355" i="3"/>
  <c r="K356" i="3" l="1"/>
  <c r="M356" i="3" s="1"/>
  <c r="O356" i="3"/>
  <c r="P356" i="3" l="1"/>
  <c r="O357" i="3" l="1"/>
  <c r="K357" i="3"/>
  <c r="P357" i="3" s="1"/>
  <c r="M357" i="3" l="1"/>
  <c r="K358" i="3"/>
  <c r="O358" i="3"/>
  <c r="M358" i="3" l="1"/>
  <c r="P358" i="3"/>
  <c r="K359" i="3" l="1"/>
  <c r="O359" i="3"/>
  <c r="M359" i="3" l="1"/>
  <c r="P359" i="3"/>
  <c r="K360" i="3" l="1"/>
  <c r="O360" i="3"/>
  <c r="M360" i="3" l="1"/>
  <c r="P360" i="3"/>
  <c r="K361" i="3" l="1"/>
  <c r="P361" i="3" s="1"/>
  <c r="O361" i="3"/>
  <c r="K362" i="3" l="1"/>
  <c r="P362" i="3" s="1"/>
  <c r="O362" i="3"/>
  <c r="M361" i="3"/>
  <c r="K363" i="3" l="1"/>
  <c r="M363" i="3" s="1"/>
  <c r="O363" i="3"/>
  <c r="M362" i="3"/>
  <c r="P363" i="3" l="1"/>
  <c r="O364" i="3" l="1"/>
  <c r="K364" i="3"/>
  <c r="M364" i="3" l="1"/>
  <c r="P364" i="3"/>
  <c r="O365" i="3" l="1"/>
  <c r="K365" i="3"/>
  <c r="P365" i="3" s="1"/>
  <c r="M365" i="3" l="1"/>
  <c r="O366" i="3"/>
  <c r="K366" i="3"/>
  <c r="M366" i="3" s="1"/>
  <c r="P366" i="3" l="1"/>
  <c r="O367" i="3" l="1"/>
  <c r="K367" i="3"/>
  <c r="M367" i="3" s="1"/>
  <c r="P367" i="3" l="1"/>
  <c r="K368" i="3" l="1"/>
  <c r="O368" i="3"/>
  <c r="M368" i="3" l="1"/>
  <c r="P368" i="3"/>
  <c r="K369" i="3" l="1"/>
  <c r="O369" i="3"/>
  <c r="M369" i="3" l="1"/>
  <c r="P369" i="3"/>
  <c r="O370" i="3" l="1"/>
  <c r="K370" i="3"/>
  <c r="M370" i="3" s="1"/>
  <c r="P370" i="3" l="1"/>
  <c r="O371" i="3" l="1"/>
  <c r="K371" i="3"/>
  <c r="M371" i="3" l="1"/>
  <c r="P371" i="3"/>
  <c r="K372" i="3" l="1"/>
  <c r="M372" i="3" s="1"/>
  <c r="O372" i="3"/>
  <c r="P372" i="3" l="1"/>
  <c r="O373" i="3" l="1"/>
  <c r="K373" i="3"/>
  <c r="M373" i="3" s="1"/>
  <c r="P373" i="3" l="1"/>
  <c r="K374" i="3" l="1"/>
  <c r="P374" i="3"/>
  <c r="O374" i="3"/>
  <c r="M374" i="3" l="1"/>
  <c r="O375" i="3"/>
  <c r="K375" i="3"/>
  <c r="M375" i="3" l="1"/>
  <c r="P375" i="3"/>
  <c r="O376" i="3" l="1"/>
  <c r="K376" i="3"/>
  <c r="M376" i="3" l="1"/>
  <c r="P376" i="3"/>
  <c r="O377" i="3" l="1"/>
  <c r="K377" i="3"/>
  <c r="M377" i="3" l="1"/>
  <c r="P377" i="3"/>
  <c r="O378" i="3" l="1"/>
  <c r="K378" i="3"/>
  <c r="M378" i="3" l="1"/>
  <c r="P378" i="3"/>
  <c r="K379" i="3" l="1"/>
  <c r="P379" i="3" s="1"/>
  <c r="O379" i="3"/>
  <c r="M379" i="3" l="1"/>
  <c r="O380" i="3"/>
  <c r="K380" i="3"/>
  <c r="M380" i="3" l="1"/>
  <c r="P380" i="3"/>
  <c r="K381" i="3" l="1"/>
  <c r="O381" i="3"/>
  <c r="M381" i="3" l="1"/>
  <c r="P381" i="3"/>
  <c r="K382" i="3" l="1"/>
  <c r="M382" i="3" s="1"/>
  <c r="O382" i="3"/>
  <c r="P382" i="3" l="1"/>
  <c r="K383" i="3" l="1"/>
  <c r="O383" i="3"/>
  <c r="M383" i="3" l="1"/>
  <c r="P383" i="3"/>
  <c r="K384" i="3" l="1"/>
  <c r="O384" i="3"/>
  <c r="M384" i="3" l="1"/>
  <c r="P384" i="3"/>
  <c r="O385" i="3" l="1"/>
  <c r="K385" i="3"/>
  <c r="M385" i="3" s="1"/>
  <c r="P385" i="3" l="1"/>
  <c r="K386" i="3" l="1"/>
  <c r="O386" i="3"/>
  <c r="M386" i="3" l="1"/>
  <c r="P386" i="3"/>
  <c r="O387" i="3" l="1"/>
  <c r="K387" i="3"/>
  <c r="M387" i="3" l="1"/>
  <c r="P387" i="3"/>
  <c r="K388" i="3" l="1"/>
  <c r="O388" i="3"/>
  <c r="M388" i="3" l="1"/>
  <c r="P388" i="3"/>
  <c r="O389" i="3" l="1"/>
  <c r="K389" i="3"/>
  <c r="M389" i="3" l="1"/>
  <c r="P389" i="3"/>
  <c r="O390" i="3" l="1"/>
  <c r="K390" i="3"/>
  <c r="M390" i="3" l="1"/>
  <c r="P390" i="3"/>
  <c r="O391" i="3" l="1"/>
  <c r="K391" i="3"/>
  <c r="M391" i="3" l="1"/>
  <c r="P391" i="3"/>
  <c r="K392" i="3" l="1"/>
  <c r="O392" i="3"/>
  <c r="M392" i="3" l="1"/>
  <c r="P392" i="3"/>
  <c r="O393" i="3" l="1"/>
  <c r="K393" i="3"/>
  <c r="M393" i="3" l="1"/>
  <c r="P393" i="3"/>
  <c r="O394" i="3" l="1"/>
  <c r="K394" i="3"/>
  <c r="M394" i="3" l="1"/>
  <c r="P394" i="3"/>
  <c r="K395" i="3" l="1"/>
  <c r="O395" i="3"/>
  <c r="M395" i="3" l="1"/>
  <c r="P395" i="3"/>
  <c r="O396" i="3" l="1"/>
  <c r="K396" i="3"/>
  <c r="M396" i="3" l="1"/>
  <c r="P396" i="3"/>
  <c r="K397" i="3" l="1"/>
  <c r="O397" i="3"/>
  <c r="M397" i="3" l="1"/>
  <c r="P397" i="3"/>
  <c r="O398" i="3" l="1"/>
  <c r="K398" i="3"/>
  <c r="M398" i="3" l="1"/>
  <c r="P398" i="3"/>
  <c r="O399" i="3" l="1"/>
  <c r="K399" i="3"/>
  <c r="M399" i="3" l="1"/>
  <c r="P399" i="3"/>
  <c r="K400" i="3" l="1"/>
  <c r="O400" i="3"/>
  <c r="M400" i="3" l="1"/>
  <c r="P400" i="3"/>
  <c r="K401" i="3" s="1"/>
  <c r="O401" i="3" l="1"/>
  <c r="M401" i="3" s="1"/>
  <c r="P401" i="3"/>
  <c r="K402" i="3" s="1"/>
  <c r="O402" i="3" l="1"/>
  <c r="M402" i="3" s="1"/>
  <c r="P402" i="3"/>
  <c r="O403" i="3" l="1"/>
  <c r="K403" i="3"/>
  <c r="M403" i="3" l="1"/>
  <c r="P403" i="3"/>
  <c r="O404" i="3" l="1"/>
  <c r="K404" i="3"/>
  <c r="M404" i="3" l="1"/>
  <c r="P404" i="3"/>
  <c r="O405" i="3" l="1"/>
  <c r="K405" i="3"/>
  <c r="M405" i="3" l="1"/>
  <c r="P405" i="3"/>
  <c r="O406" i="3" l="1"/>
  <c r="K406" i="3"/>
  <c r="M406" i="3" s="1"/>
  <c r="P406" i="3" l="1"/>
  <c r="K407" i="3" s="1"/>
  <c r="O407" i="3" l="1"/>
  <c r="M407" i="3" s="1"/>
  <c r="P407" i="3"/>
  <c r="O408" i="3" l="1"/>
  <c r="K408" i="3"/>
  <c r="M408" i="3" l="1"/>
  <c r="P408" i="3"/>
  <c r="K409" i="3" l="1"/>
  <c r="M409" i="3" s="1"/>
  <c r="O409" i="3"/>
  <c r="P409" i="3" l="1"/>
  <c r="K410" i="3" l="1"/>
  <c r="O410" i="3"/>
  <c r="M410" i="3" l="1"/>
  <c r="P410" i="3"/>
  <c r="O411" i="3" l="1"/>
  <c r="K411" i="3"/>
  <c r="M411" i="3" l="1"/>
  <c r="P411" i="3"/>
  <c r="K412" i="3" l="1"/>
  <c r="O412" i="3"/>
  <c r="M412" i="3" l="1"/>
  <c r="P412" i="3"/>
  <c r="K413" i="3" l="1"/>
  <c r="O413" i="3"/>
  <c r="M413" i="3" l="1"/>
  <c r="P413" i="3"/>
  <c r="K414" i="3" l="1"/>
  <c r="M414" i="3" s="1"/>
  <c r="O414" i="3"/>
  <c r="P414" i="3" l="1"/>
  <c r="O415" i="3" l="1"/>
  <c r="K415" i="3"/>
  <c r="M415" i="3" l="1"/>
  <c r="P415" i="3"/>
  <c r="O416" i="3" l="1"/>
  <c r="K416" i="3"/>
  <c r="M416" i="3" l="1"/>
  <c r="P416" i="3"/>
  <c r="K417" i="3" l="1"/>
  <c r="O417" i="3"/>
  <c r="M417" i="3" l="1"/>
  <c r="P417" i="3"/>
  <c r="K418" i="3" l="1"/>
  <c r="O418" i="3"/>
  <c r="M418" i="3" l="1"/>
  <c r="P418" i="3"/>
  <c r="O419" i="3" l="1"/>
  <c r="K419" i="3"/>
  <c r="M419" i="3" l="1"/>
  <c r="P419" i="3"/>
  <c r="K420" i="3" l="1"/>
  <c r="M420" i="3" s="1"/>
  <c r="O420" i="3"/>
  <c r="P420" i="3" l="1"/>
  <c r="K421" i="3" l="1"/>
  <c r="P421" i="3" s="1"/>
  <c r="O421" i="3"/>
  <c r="K422" i="3" l="1"/>
  <c r="M422" i="3" s="1"/>
  <c r="O422" i="3"/>
  <c r="M421" i="3"/>
  <c r="P422" i="3" l="1"/>
  <c r="O423" i="3" s="1"/>
  <c r="K423" i="3" l="1"/>
  <c r="M423" i="3" s="1"/>
  <c r="P423" i="3" l="1"/>
  <c r="O424" i="3" l="1"/>
  <c r="K424" i="3"/>
  <c r="M424" i="3" s="1"/>
  <c r="P424" i="3" l="1"/>
  <c r="K425" i="3" l="1"/>
  <c r="P425" i="3" s="1"/>
  <c r="O425" i="3"/>
  <c r="O426" i="3" l="1"/>
  <c r="K426" i="3"/>
  <c r="P426" i="3" s="1"/>
  <c r="M425" i="3"/>
  <c r="K427" i="3" l="1"/>
  <c r="M427" i="3" s="1"/>
  <c r="O427" i="3"/>
  <c r="M426" i="3"/>
  <c r="P427" i="3" l="1"/>
  <c r="O428" i="3" l="1"/>
  <c r="K428" i="3"/>
  <c r="M428" i="3" s="1"/>
  <c r="P428" i="3" l="1"/>
  <c r="O429" i="3" l="1"/>
  <c r="K429" i="3"/>
  <c r="P429" i="3" s="1"/>
  <c r="K430" i="3" l="1"/>
  <c r="M430" i="3" s="1"/>
  <c r="O430" i="3"/>
  <c r="M429" i="3"/>
  <c r="P430" i="3" l="1"/>
  <c r="K431" i="3" s="1"/>
  <c r="O431" i="3" l="1"/>
  <c r="M431" i="3" s="1"/>
  <c r="P431" i="3"/>
  <c r="K432" i="3" l="1"/>
  <c r="O432" i="3"/>
  <c r="M432" i="3" l="1"/>
  <c r="P432" i="3"/>
  <c r="O433" i="3" l="1"/>
  <c r="K433" i="3"/>
  <c r="M433" i="3" s="1"/>
  <c r="P433" i="3" l="1"/>
  <c r="O434" i="3" l="1"/>
  <c r="K434" i="3"/>
  <c r="M434" i="3" s="1"/>
  <c r="P434" i="3" l="1"/>
  <c r="O435" i="3" l="1"/>
  <c r="K435" i="3"/>
  <c r="P435" i="3" s="1"/>
  <c r="K436" i="3" l="1"/>
  <c r="M436" i="3" s="1"/>
  <c r="O436" i="3"/>
  <c r="M435" i="3"/>
  <c r="P436" i="3" l="1"/>
  <c r="K437" i="3" s="1"/>
  <c r="O437" i="3" l="1"/>
  <c r="M437" i="3" s="1"/>
  <c r="P437" i="3"/>
  <c r="K438" i="3" l="1"/>
  <c r="M438" i="3" s="1"/>
  <c r="O438" i="3"/>
  <c r="P438" i="3" l="1"/>
  <c r="K439" i="3" s="1"/>
  <c r="O439" i="3" l="1"/>
  <c r="M439" i="3" s="1"/>
  <c r="P439" i="3"/>
  <c r="O440" i="3" l="1"/>
  <c r="K440" i="3"/>
  <c r="P440" i="3" s="1"/>
  <c r="K441" i="3" l="1"/>
  <c r="O441" i="3"/>
  <c r="M440" i="3"/>
  <c r="M441" i="3" l="1"/>
  <c r="P441" i="3"/>
  <c r="K442" i="3" l="1"/>
  <c r="M442" i="3" s="1"/>
  <c r="O442" i="3"/>
  <c r="P442" i="3" l="1"/>
  <c r="K443" i="3" l="1"/>
  <c r="O443" i="3"/>
  <c r="M443" i="3" l="1"/>
  <c r="P443" i="3"/>
  <c r="K444" i="3" l="1"/>
  <c r="O444" i="3"/>
  <c r="M444" i="3" l="1"/>
  <c r="P444" i="3"/>
  <c r="K445" i="3" l="1"/>
  <c r="M445" i="3" s="1"/>
  <c r="O445" i="3"/>
  <c r="P445" i="3" l="1"/>
  <c r="O446" i="3" s="1"/>
  <c r="K446" i="3" l="1"/>
  <c r="P446" i="3" s="1"/>
  <c r="M446" i="3"/>
  <c r="O447" i="3" l="1"/>
  <c r="K447" i="3"/>
  <c r="M447" i="3" l="1"/>
  <c r="P447" i="3"/>
  <c r="O448" i="3" l="1"/>
  <c r="K448" i="3"/>
  <c r="M448" i="3" l="1"/>
  <c r="P448" i="3"/>
  <c r="K449" i="3" l="1"/>
  <c r="M449" i="3" s="1"/>
  <c r="O449" i="3"/>
  <c r="P449" i="3" l="1"/>
  <c r="O450" i="3" l="1"/>
  <c r="K450" i="3"/>
  <c r="M450" i="3" l="1"/>
  <c r="P450" i="3"/>
  <c r="O451" i="3" l="1"/>
  <c r="K451" i="3"/>
  <c r="M451" i="3" l="1"/>
  <c r="P451" i="3"/>
  <c r="O452" i="3" l="1"/>
  <c r="K452" i="3"/>
  <c r="M452" i="3" s="1"/>
  <c r="P452" i="3" l="1"/>
  <c r="O453" i="3" l="1"/>
  <c r="K453" i="3"/>
  <c r="M453" i="3" l="1"/>
  <c r="P453" i="3"/>
  <c r="K454" i="3" l="1"/>
  <c r="M454" i="3" s="1"/>
  <c r="O454" i="3"/>
  <c r="P454" i="3" l="1"/>
  <c r="K455" i="3" l="1"/>
  <c r="M455" i="3" s="1"/>
  <c r="O455" i="3"/>
  <c r="P455" i="3" l="1"/>
  <c r="O456" i="3" l="1"/>
  <c r="K456" i="3"/>
  <c r="M456" i="3" s="1"/>
  <c r="P456" i="3" l="1"/>
  <c r="K457" i="3" l="1"/>
  <c r="O457" i="3"/>
  <c r="M457" i="3" l="1"/>
  <c r="P457" i="3"/>
  <c r="K458" i="3" l="1"/>
  <c r="M458" i="3" s="1"/>
  <c r="O458" i="3"/>
  <c r="P458" i="3" l="1"/>
  <c r="O459" i="3" s="1"/>
  <c r="K459" i="3" l="1"/>
  <c r="M459" i="3" s="1"/>
  <c r="P459" i="3" l="1"/>
  <c r="K460" i="3" s="1"/>
  <c r="O460" i="3" l="1"/>
  <c r="M460" i="3" s="1"/>
  <c r="P460" i="3"/>
  <c r="K461" i="3" l="1"/>
  <c r="M461" i="3" s="1"/>
  <c r="O461" i="3"/>
  <c r="P461" i="3" l="1"/>
  <c r="K462" i="3" l="1"/>
  <c r="O462" i="3"/>
  <c r="M462" i="3" l="1"/>
  <c r="P462" i="3"/>
  <c r="O463" i="3" l="1"/>
  <c r="K463" i="3"/>
  <c r="M463" i="3" s="1"/>
  <c r="P463" i="3" l="1"/>
  <c r="O464" i="3" l="1"/>
  <c r="K464" i="3"/>
  <c r="M464" i="3" s="1"/>
  <c r="P464" i="3" l="1"/>
  <c r="K465" i="3" l="1"/>
  <c r="O465" i="3"/>
  <c r="M465" i="3" l="1"/>
  <c r="P465" i="3"/>
  <c r="O466" i="3" l="1"/>
  <c r="K466" i="3"/>
  <c r="M466" i="3" s="1"/>
  <c r="P466" i="3" l="1"/>
  <c r="K467" i="3" l="1"/>
  <c r="M467" i="3" s="1"/>
  <c r="O467" i="3"/>
  <c r="P467" i="3" l="1"/>
  <c r="K468" i="3" s="1"/>
  <c r="O468" i="3" l="1"/>
  <c r="M468" i="3" s="1"/>
  <c r="P468" i="3"/>
  <c r="O469" i="3" l="1"/>
  <c r="K469" i="3"/>
  <c r="M469" i="3" s="1"/>
  <c r="P469" i="3" l="1"/>
  <c r="K470" i="3" l="1"/>
  <c r="M470" i="3" s="1"/>
  <c r="O470" i="3"/>
  <c r="P470" i="3" l="1"/>
  <c r="K471" i="3" l="1"/>
  <c r="M471" i="3" s="1"/>
  <c r="O471" i="3"/>
  <c r="P471" i="3" l="1"/>
  <c r="O472" i="3" l="1"/>
  <c r="K472" i="3"/>
  <c r="M472" i="3" s="1"/>
  <c r="P472" i="3" l="1"/>
  <c r="K473" i="3" s="1"/>
  <c r="O473" i="3" l="1"/>
  <c r="M473" i="3" s="1"/>
  <c r="P473" i="3"/>
  <c r="O474" i="3" l="1"/>
  <c r="K474" i="3"/>
  <c r="M474" i="3" s="1"/>
  <c r="P474" i="3" l="1"/>
  <c r="K475" i="3" l="1"/>
  <c r="M475" i="3" s="1"/>
  <c r="O475" i="3"/>
  <c r="P475" i="3" l="1"/>
  <c r="K476" i="3" l="1"/>
  <c r="M476" i="3" s="1"/>
  <c r="O476" i="3"/>
  <c r="P476" i="3" l="1"/>
  <c r="K477" i="3" l="1"/>
  <c r="M477" i="3" s="1"/>
  <c r="O477" i="3"/>
  <c r="P477" i="3"/>
  <c r="K478" i="3" l="1"/>
  <c r="M478" i="3" s="1"/>
  <c r="O478" i="3"/>
  <c r="P478" i="3" l="1"/>
  <c r="K479" i="3" s="1"/>
  <c r="O479" i="3" l="1"/>
  <c r="M479" i="3" s="1"/>
  <c r="P479" i="3"/>
  <c r="O480" i="3" l="1"/>
  <c r="K480" i="3"/>
  <c r="P480" i="3" s="1"/>
  <c r="M480" i="3" l="1"/>
  <c r="K481" i="3"/>
  <c r="O481" i="3"/>
  <c r="M481" i="3" l="1"/>
  <c r="P481" i="3"/>
  <c r="K482" i="3" l="1"/>
  <c r="M482" i="3" s="1"/>
  <c r="O482" i="3"/>
  <c r="P482" i="3" l="1"/>
  <c r="K483" i="3" s="1"/>
  <c r="O483" i="3" l="1"/>
  <c r="M483" i="3" s="1"/>
  <c r="P483" i="3"/>
  <c r="K484" i="3" l="1"/>
  <c r="M484" i="3" s="1"/>
  <c r="O484" i="3"/>
  <c r="P484" i="3" l="1"/>
  <c r="O485" i="3" l="1"/>
  <c r="K485" i="3"/>
  <c r="M485" i="3" s="1"/>
  <c r="P485" i="3" l="1"/>
  <c r="K486" i="3" l="1"/>
  <c r="O486" i="3"/>
  <c r="M486" i="3" l="1"/>
  <c r="P486" i="3"/>
  <c r="O487" i="3" l="1"/>
  <c r="K487" i="3"/>
  <c r="M487" i="3" l="1"/>
  <c r="P487" i="3"/>
  <c r="K488" i="3" l="1"/>
  <c r="O488" i="3"/>
  <c r="M488" i="3" l="1"/>
  <c r="P488" i="3"/>
  <c r="L17" i="3"/>
  <c r="J17" i="3"/>
  <c r="J18" i="3"/>
  <c r="L18" i="3"/>
  <c r="N18" i="3"/>
  <c r="N17" i="3"/>
  <c r="B24" i="6" l="1"/>
  <c r="AM17" i="3"/>
  <c r="AE17" i="3"/>
  <c r="AB17" i="3"/>
  <c r="AI17" i="3"/>
  <c r="AO17" i="3"/>
  <c r="X17" i="3"/>
  <c r="AG17" i="3"/>
  <c r="AQ17" i="3"/>
  <c r="AC17" i="3"/>
  <c r="AK17" i="3"/>
  <c r="Y17" i="3"/>
  <c r="AP17" i="3"/>
  <c r="AN17" i="3"/>
  <c r="AD17" i="3"/>
  <c r="AJ17" i="3"/>
  <c r="AH17" i="3"/>
  <c r="AF17" i="3"/>
  <c r="AL17" i="3"/>
  <c r="AA17" i="3"/>
  <c r="Z17" i="3"/>
  <c r="AM18" i="3"/>
  <c r="Z18" i="3"/>
  <c r="AC18" i="3"/>
  <c r="AK18" i="3"/>
  <c r="Y18" i="3"/>
  <c r="AO18" i="3"/>
  <c r="AA18" i="3"/>
  <c r="AB18" i="3"/>
  <c r="AP18" i="3"/>
  <c r="AN18" i="3"/>
  <c r="AD18" i="3"/>
  <c r="X18" i="3"/>
  <c r="AG18" i="3"/>
  <c r="AQ18" i="3"/>
  <c r="AJ18" i="3"/>
  <c r="AE18" i="3"/>
  <c r="AI18" i="3"/>
  <c r="AH18" i="3"/>
  <c r="AF18" i="3"/>
  <c r="AL18" i="3"/>
  <c r="R18" i="3" l="1"/>
  <c r="R17" i="3"/>
  <c r="B25" i="6" l="1"/>
  <c r="A26" i="6" s="1"/>
  <c r="B26" i="6" l="1"/>
</calcChain>
</file>

<file path=xl/comments1.xml><?xml version="1.0" encoding="utf-8"?>
<comments xmlns="http://schemas.openxmlformats.org/spreadsheetml/2006/main">
  <authors>
    <author>pero@dalekaobala.com</author>
  </authors>
  <commentList>
    <comment ref="D5" authorId="0">
      <text>
        <r>
          <rPr>
            <sz val="9"/>
            <color indexed="81"/>
            <rFont val="Tahoma"/>
            <family val="2"/>
            <charset val="238"/>
          </rPr>
          <t>valuta=1 znači da je CHF kredit (relikt od kamatora)</t>
        </r>
      </text>
    </comment>
    <comment ref="A8" authorId="0">
      <text>
        <r>
          <rPr>
            <sz val="9"/>
            <color indexed="81"/>
            <rFont val="Tahoma"/>
            <family val="2"/>
            <charset val="238"/>
          </rPr>
          <t>Splitska banka koristi francusku proporcionalnu metodu.
Ostale banke koriste englesku proporcionalnu metodu.
Zaba, a možda i neke druge banke su do 2007. koristile konformnu metodu.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Splitska banka koristi francusku proporcionalnu metodu.
Ostale banke koriste englesku proporcionalnu metodu.
Zaba, a možda i neke druge banke su do 2007. koristile konformnu metodu.</t>
        </r>
      </text>
    </comment>
    <comment ref="A11" authorId="0">
      <text>
        <r>
          <rPr>
            <sz val="9"/>
            <color indexed="81"/>
            <rFont val="Tahoma"/>
            <family val="2"/>
            <charset val="238"/>
          </rPr>
          <t>Nebitno je što ćete upisati ako je kredit zatvoren prije fiksiranja tečaja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>Nebitno je što ćete upisati ako je kredit zatvoren prije fiksiranja tečaja</t>
        </r>
      </text>
    </comment>
  </commentList>
</comments>
</file>

<file path=xl/comments2.xml><?xml version="1.0" encoding="utf-8"?>
<comments xmlns="http://schemas.openxmlformats.org/spreadsheetml/2006/main">
  <authors>
    <author>HNB</author>
    <author>Enes</author>
  </authors>
  <commentList>
    <comment ref="B1794" authorId="0">
      <text>
        <r>
          <rPr>
            <b/>
            <sz val="8"/>
            <color indexed="81"/>
            <rFont val="Tahoma"/>
            <family val="2"/>
            <charset val="238"/>
          </rPr>
          <t>HNB:</t>
        </r>
        <r>
          <rPr>
            <sz val="8"/>
            <color indexed="81"/>
            <rFont val="Tahoma"/>
            <family val="2"/>
            <charset val="238"/>
          </rPr>
          <t xml:space="preserve">
minimum mjeseca
</t>
        </r>
      </text>
    </comment>
    <comment ref="B3158" authorId="1">
      <text>
        <r>
          <rPr>
            <b/>
            <sz val="8"/>
            <color indexed="81"/>
            <rFont val="Tahoma"/>
            <family val="2"/>
            <charset val="238"/>
          </rPr>
          <t>Enes:</t>
        </r>
        <r>
          <rPr>
            <sz val="8"/>
            <color indexed="81"/>
            <rFont val="Tahoma"/>
            <family val="2"/>
            <charset val="238"/>
          </rPr>
          <t xml:space="preserve">
podatke sam mijenjao</t>
        </r>
      </text>
    </comment>
  </commentList>
</comments>
</file>

<file path=xl/sharedStrings.xml><?xml version="1.0" encoding="utf-8"?>
<sst xmlns="http://schemas.openxmlformats.org/spreadsheetml/2006/main" count="100" uniqueCount="56">
  <si>
    <t>http://www.hnb.hr/publikac/prezent/spf-tablice/ap-rp-spf-xlxs-h-pbt_04.xlsx</t>
  </si>
  <si>
    <t>Nominalni dnevni tečaj kune prema euru i švicarskome franku</t>
  </si>
  <si>
    <t>srednji tečaj HNB-a</t>
  </si>
  <si>
    <t>EUR/HRK</t>
  </si>
  <si>
    <t>CHF/HRK</t>
  </si>
  <si>
    <t>datum</t>
  </si>
  <si>
    <t>tečaj EUR</t>
  </si>
  <si>
    <t>tečaj CHF</t>
  </si>
  <si>
    <t>kamata</t>
  </si>
  <si>
    <t>kamatni
faktor</t>
  </si>
  <si>
    <t>r^n</t>
  </si>
  <si>
    <t>Datum isplate</t>
  </si>
  <si>
    <t>Datum dospijeća prvog anuiteta</t>
  </si>
  <si>
    <t>anuitet</t>
  </si>
  <si>
    <t>Uvećane uplate</t>
  </si>
  <si>
    <t>Ostatak vrijednosti (%)</t>
  </si>
  <si>
    <t>http://franak.dalekaobala.com/</t>
  </si>
  <si>
    <t>Rok otplate u godinama (maksimalno 40)</t>
  </si>
  <si>
    <t>HRK/HRK</t>
  </si>
  <si>
    <t>Ugovorena kamatna stopa</t>
  </si>
  <si>
    <t>Metoda obračuna kamate</t>
  </si>
  <si>
    <t>ENG proporcionalna</t>
  </si>
  <si>
    <t>kn</t>
  </si>
  <si>
    <t>metoda obračuna kamate</t>
  </si>
  <si>
    <t>da</t>
  </si>
  <si>
    <t>metoda</t>
  </si>
  <si>
    <t>OTPLAĆIVANI KREDIT</t>
  </si>
  <si>
    <t>anuitet (kn)</t>
  </si>
  <si>
    <t>glavnica (kn)</t>
  </si>
  <si>
    <t>kamata (kn)</t>
  </si>
  <si>
    <t>Kretanje kamatnih stopa</t>
  </si>
  <si>
    <t>UGOVORENI KREDIT</t>
  </si>
  <si>
    <t>ZATEZNA</t>
  </si>
  <si>
    <t>KAMATA</t>
  </si>
  <si>
    <t>OBRAČUN ZATEZNE KAMATE PO PERIODIMA</t>
  </si>
  <si>
    <t>datum primjene</t>
  </si>
  <si>
    <t>CHF/HRK
6,39 (2015)</t>
  </si>
  <si>
    <t>Je li 2015/16 korišten tečaj 1 CHF=6,39 kn?</t>
  </si>
  <si>
    <t>Kamate po zakonu</t>
  </si>
  <si>
    <t>Iznos kredita (CHF)</t>
  </si>
  <si>
    <t>kamata (CHF)</t>
  </si>
  <si>
    <t>stanje kredita (CHF)</t>
  </si>
  <si>
    <t>glavnica (CHF)</t>
  </si>
  <si>
    <t>anuitet (CHF)</t>
  </si>
  <si>
    <t>Iznos (CHF)</t>
  </si>
  <si>
    <t>Ostatak vrijednosti (CHF)</t>
  </si>
  <si>
    <t>(Upišite datum konverzije, datum zatvaranja kredita ili ostavite današnji datum)</t>
  </si>
  <si>
    <t>Obračun zateznih kamata do</t>
  </si>
  <si>
    <t>Zatezne kamate</t>
  </si>
  <si>
    <t>Vi ste banci uplatili</t>
  </si>
  <si>
    <t>Obračun ništetnosti za anuitete uplaćene do</t>
  </si>
  <si>
    <t>UVEĆANE UPLATE</t>
  </si>
  <si>
    <t>CHF</t>
  </si>
  <si>
    <t>EUR</t>
  </si>
  <si>
    <t>UPLATE NAKON KONVERZIJE</t>
  </si>
  <si>
    <t>Prije upisivanja podataka pročitajte objašnjenja na stranici: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</si>
</sst>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0.000000"/>
    <numFmt numFmtId="165" formatCode="_(&quot;$&quot;* #,##0.00_);_(&quot;$&quot;* \(#,##0.00\);_(&quot;$&quot;* &quot;-&quot;??_);_(@_)"/>
    <numFmt numFmtId="166" formatCode="#,##0.00\ &quot;kn&quot;"/>
  </numFmts>
  <fonts count="23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  <charset val="238"/>
    </font>
    <font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2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4" fillId="0" borderId="0"/>
    <xf numFmtId="165" fontId="4" fillId="0" borderId="0" applyFont="0" applyFill="0" applyBorder="0" applyAlignment="0" applyProtection="0"/>
    <xf numFmtId="0" fontId="15" fillId="8" borderId="0" applyNumberFormat="0" applyBorder="0" applyAlignment="0" applyProtection="0"/>
    <xf numFmtId="0" fontId="16" fillId="6" borderId="3" applyNumberFormat="0" applyAlignment="0" applyProtection="0"/>
    <xf numFmtId="0" fontId="17" fillId="7" borderId="3" applyNumberFormat="0" applyAlignment="0" applyProtection="0"/>
    <xf numFmtId="44" fontId="19" fillId="0" borderId="0" applyFont="0" applyFill="0" applyBorder="0" applyAlignment="0" applyProtection="0"/>
    <xf numFmtId="0" fontId="2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</cellStyleXfs>
  <cellXfs count="126">
    <xf numFmtId="0" fontId="0" fillId="0" borderId="0" xfId="0"/>
    <xf numFmtId="0" fontId="7" fillId="0" borderId="0" xfId="6" applyFont="1" applyFill="1" applyBorder="1"/>
    <xf numFmtId="164" fontId="8" fillId="0" borderId="0" xfId="6" applyNumberFormat="1" applyFont="1" applyFill="1" applyBorder="1" applyAlignment="1">
      <alignment horizontal="right"/>
    </xf>
    <xf numFmtId="164" fontId="8" fillId="0" borderId="0" xfId="8" applyNumberFormat="1" applyFont="1" applyFill="1" applyBorder="1"/>
    <xf numFmtId="0" fontId="8" fillId="0" borderId="0" xfId="4" applyFont="1" applyFill="1" applyBorder="1"/>
    <xf numFmtId="0" fontId="4" fillId="0" borderId="0" xfId="6" applyFont="1" applyFill="1" applyBorder="1"/>
    <xf numFmtId="0" fontId="8" fillId="0" borderId="0" xfId="6" applyFont="1" applyFill="1" applyBorder="1"/>
    <xf numFmtId="14" fontId="8" fillId="0" borderId="0" xfId="6" applyNumberFormat="1" applyFont="1" applyFill="1" applyBorder="1" applyAlignment="1">
      <alignment horizontal="center"/>
    </xf>
    <xf numFmtId="164" fontId="8" fillId="0" borderId="0" xfId="4" applyNumberFormat="1" applyFont="1" applyFill="1" applyBorder="1" applyAlignment="1">
      <alignment horizontal="right"/>
    </xf>
    <xf numFmtId="0" fontId="8" fillId="0" borderId="0" xfId="5" applyFont="1" applyFill="1" applyBorder="1"/>
    <xf numFmtId="0" fontId="10" fillId="0" borderId="0" xfId="4" applyFont="1" applyFill="1" applyBorder="1"/>
    <xf numFmtId="164" fontId="8" fillId="0" borderId="0" xfId="4" applyNumberFormat="1" applyFont="1" applyFill="1" applyBorder="1" applyAlignment="1" applyProtection="1">
      <alignment horizontal="right"/>
    </xf>
    <xf numFmtId="164" fontId="8" fillId="0" borderId="0" xfId="11" applyNumberFormat="1" applyFont="1" applyFill="1" applyBorder="1" applyAlignment="1">
      <alignment horizontal="right"/>
    </xf>
    <xf numFmtId="164" fontId="8" fillId="0" borderId="0" xfId="8" applyNumberFormat="1" applyFont="1" applyFill="1" applyBorder="1" applyAlignment="1">
      <alignment horizontal="right"/>
    </xf>
    <xf numFmtId="164" fontId="8" fillId="0" borderId="0" xfId="9" applyNumberFormat="1" applyFont="1" applyFill="1" applyBorder="1" applyAlignment="1">
      <alignment horizontal="right"/>
    </xf>
    <xf numFmtId="164" fontId="8" fillId="0" borderId="0" xfId="7" applyNumberFormat="1" applyFont="1" applyFill="1" applyBorder="1" applyAlignment="1">
      <alignment horizontal="right"/>
    </xf>
    <xf numFmtId="164" fontId="8" fillId="0" borderId="0" xfId="10" applyNumberFormat="1" applyFont="1" applyFill="1" applyBorder="1" applyAlignment="1">
      <alignment horizontal="right"/>
    </xf>
    <xf numFmtId="164" fontId="9" fillId="0" borderId="0" xfId="10" applyNumberFormat="1" applyFont="1" applyFill="1" applyBorder="1" applyAlignment="1">
      <alignment horizontal="right"/>
    </xf>
    <xf numFmtId="164" fontId="8" fillId="0" borderId="0" xfId="4" applyNumberFormat="1" applyFont="1"/>
    <xf numFmtId="164" fontId="8" fillId="0" borderId="0" xfId="5" applyNumberFormat="1" applyFont="1" applyFill="1" applyBorder="1" applyAlignment="1">
      <alignment horizontal="right"/>
    </xf>
    <xf numFmtId="164" fontId="8" fillId="0" borderId="0" xfId="4" applyNumberFormat="1" applyFont="1" applyFill="1" applyBorder="1"/>
    <xf numFmtId="0" fontId="0" fillId="2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 applyFill="1" applyAlignment="1" applyProtection="1">
      <protection hidden="1"/>
    </xf>
    <xf numFmtId="164" fontId="0" fillId="4" borderId="0" xfId="0" applyNumberFormat="1" applyFill="1" applyAlignment="1" applyProtection="1">
      <protection hidden="1"/>
    </xf>
    <xf numFmtId="0" fontId="0" fillId="4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164" fontId="0" fillId="4" borderId="0" xfId="0" applyNumberFormat="1" applyFill="1" applyProtection="1">
      <protection hidden="1"/>
    </xf>
    <xf numFmtId="0" fontId="0" fillId="2" borderId="0" xfId="0" applyFill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64" fontId="0" fillId="2" borderId="0" xfId="0" applyNumberFormat="1" applyFill="1" applyAlignment="1" applyProtection="1">
      <alignment horizontal="center"/>
      <protection hidden="1"/>
    </xf>
    <xf numFmtId="14" fontId="4" fillId="0" borderId="0" xfId="0" applyNumberFormat="1" applyFont="1" applyProtection="1">
      <protection hidden="1"/>
    </xf>
    <xf numFmtId="14" fontId="0" fillId="2" borderId="0" xfId="0" applyNumberFormat="1" applyFill="1" applyProtection="1">
      <protection hidden="1"/>
    </xf>
    <xf numFmtId="0" fontId="0" fillId="5" borderId="0" xfId="0" applyFill="1" applyAlignment="1" applyProtection="1">
      <alignment horizontal="center"/>
      <protection locked="0"/>
    </xf>
    <xf numFmtId="14" fontId="0" fillId="5" borderId="0" xfId="0" applyNumberFormat="1" applyFill="1" applyProtection="1">
      <protection locked="0"/>
    </xf>
    <xf numFmtId="14" fontId="0" fillId="5" borderId="2" xfId="0" applyNumberFormat="1" applyFill="1" applyBorder="1" applyProtection="1">
      <protection locked="0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2" borderId="2" xfId="0" applyFill="1" applyBorder="1" applyProtection="1"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64" fontId="0" fillId="2" borderId="2" xfId="0" applyNumberForma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wrapText="1"/>
      <protection hidden="1"/>
    </xf>
    <xf numFmtId="164" fontId="0" fillId="2" borderId="2" xfId="0" applyNumberFormat="1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2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0" fillId="4" borderId="0" xfId="0" applyNumberFormat="1" applyFill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13" fillId="0" borderId="0" xfId="0" applyFont="1" applyAlignment="1" applyProtection="1">
      <alignment horizontal="right"/>
      <protection hidden="1"/>
    </xf>
    <xf numFmtId="14" fontId="0" fillId="2" borderId="2" xfId="0" applyNumberFormat="1" applyFill="1" applyBorder="1" applyProtection="1">
      <protection hidden="1"/>
    </xf>
    <xf numFmtId="0" fontId="21" fillId="0" borderId="0" xfId="20" applyFont="1" applyProtection="1">
      <protection hidden="1"/>
    </xf>
    <xf numFmtId="0" fontId="13" fillId="3" borderId="0" xfId="0" applyFont="1" applyFill="1" applyAlignment="1" applyProtection="1">
      <protection hidden="1"/>
    </xf>
    <xf numFmtId="0" fontId="13" fillId="3" borderId="0" xfId="0" applyFont="1" applyFill="1" applyAlignment="1" applyProtection="1">
      <alignment horizontal="center"/>
      <protection hidden="1"/>
    </xf>
    <xf numFmtId="43" fontId="0" fillId="5" borderId="0" xfId="0" applyNumberFormat="1" applyFill="1" applyProtection="1">
      <protection locked="0"/>
    </xf>
    <xf numFmtId="0" fontId="0" fillId="0" borderId="0" xfId="0" applyFill="1" applyAlignment="1" applyProtection="1">
      <alignment horizontal="right"/>
      <protection hidden="1"/>
    </xf>
    <xf numFmtId="10" fontId="0" fillId="5" borderId="0" xfId="0" applyNumberFormat="1" applyFill="1" applyAlignment="1" applyProtection="1">
      <alignment horizontal="center"/>
      <protection locked="0"/>
    </xf>
    <xf numFmtId="10" fontId="0" fillId="5" borderId="2" xfId="0" applyNumberFormat="1" applyFill="1" applyBorder="1" applyAlignment="1" applyProtection="1">
      <alignment horizontal="center"/>
      <protection locked="0"/>
    </xf>
    <xf numFmtId="43" fontId="0" fillId="5" borderId="0" xfId="0" applyNumberFormat="1" applyFill="1" applyAlignment="1" applyProtection="1">
      <alignment horizontal="center"/>
      <protection locked="0"/>
    </xf>
    <xf numFmtId="14" fontId="0" fillId="5" borderId="0" xfId="0" applyNumberFormat="1" applyFill="1" applyAlignment="1" applyProtection="1">
      <alignment horizontal="center"/>
      <protection locked="0"/>
    </xf>
    <xf numFmtId="10" fontId="0" fillId="5" borderId="0" xfId="19" applyNumberFormat="1" applyFont="1" applyFill="1" applyAlignment="1" applyProtection="1">
      <alignment horizontal="center"/>
      <protection locked="0"/>
    </xf>
    <xf numFmtId="43" fontId="0" fillId="0" borderId="2" xfId="0" applyNumberFormat="1" applyBorder="1" applyAlignment="1" applyProtection="1">
      <alignment horizontal="center"/>
      <protection hidden="1"/>
    </xf>
    <xf numFmtId="10" fontId="0" fillId="0" borderId="0" xfId="0" applyNumberFormat="1" applyFill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center"/>
      <protection hidden="1"/>
    </xf>
    <xf numFmtId="43" fontId="0" fillId="0" borderId="0" xfId="0" applyNumberFormat="1" applyFill="1" applyAlignment="1" applyProtection="1">
      <alignment horizontal="center" wrapText="1"/>
      <protection hidden="1"/>
    </xf>
    <xf numFmtId="43" fontId="0" fillId="0" borderId="0" xfId="0" applyNumberFormat="1" applyFill="1" applyProtection="1">
      <protection hidden="1"/>
    </xf>
    <xf numFmtId="43" fontId="0" fillId="0" borderId="0" xfId="0" applyNumberFormat="1" applyProtection="1">
      <protection hidden="1"/>
    </xf>
    <xf numFmtId="43" fontId="0" fillId="0" borderId="0" xfId="0" applyNumberFormat="1" applyFill="1" applyAlignment="1" applyProtection="1">
      <alignment horizontal="center"/>
      <protection hidden="1"/>
    </xf>
    <xf numFmtId="43" fontId="0" fillId="0" borderId="2" xfId="0" applyNumberFormat="1" applyBorder="1" applyProtection="1">
      <protection hidden="1"/>
    </xf>
    <xf numFmtId="43" fontId="0" fillId="0" borderId="2" xfId="0" applyNumberFormat="1" applyBorder="1" applyAlignment="1" applyProtection="1">
      <alignment horizontal="center" wrapText="1"/>
      <protection hidden="1"/>
    </xf>
    <xf numFmtId="43" fontId="0" fillId="5" borderId="2" xfId="0" applyNumberFormat="1" applyFill="1" applyBorder="1" applyProtection="1">
      <protection locked="0"/>
    </xf>
    <xf numFmtId="10" fontId="4" fillId="0" borderId="0" xfId="0" applyNumberFormat="1" applyFont="1" applyAlignment="1" applyProtection="1">
      <alignment horizontal="center"/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2" fontId="13" fillId="3" borderId="0" xfId="0" applyNumberFormat="1" applyFont="1" applyFill="1" applyAlignment="1" applyProtection="1">
      <protection hidden="1"/>
    </xf>
    <xf numFmtId="2" fontId="13" fillId="0" borderId="0" xfId="0" applyNumberFormat="1" applyFont="1" applyFill="1" applyAlignment="1" applyProtection="1">
      <protection hidden="1"/>
    </xf>
    <xf numFmtId="2" fontId="0" fillId="0" borderId="0" xfId="0" applyNumberFormat="1" applyFill="1" applyProtection="1">
      <protection hidden="1"/>
    </xf>
    <xf numFmtId="14" fontId="0" fillId="0" borderId="0" xfId="0" applyNumberFormat="1" applyFill="1" applyProtection="1">
      <protection hidden="1"/>
    </xf>
    <xf numFmtId="0" fontId="0" fillId="5" borderId="0" xfId="0" applyFill="1" applyAlignment="1" applyProtection="1">
      <alignment horizontal="right"/>
      <protection locked="0"/>
    </xf>
    <xf numFmtId="0" fontId="0" fillId="5" borderId="2" xfId="0" applyFill="1" applyBorder="1" applyAlignment="1" applyProtection="1">
      <alignment horizontal="right"/>
      <protection locked="0"/>
    </xf>
    <xf numFmtId="10" fontId="0" fillId="2" borderId="0" xfId="0" applyNumberFormat="1" applyFill="1" applyProtection="1">
      <protection hidden="1"/>
    </xf>
    <xf numFmtId="0" fontId="0" fillId="10" borderId="0" xfId="0" applyFill="1" applyAlignment="1" applyProtection="1">
      <alignment horizontal="center"/>
      <protection hidden="1"/>
    </xf>
    <xf numFmtId="0" fontId="0" fillId="10" borderId="0" xfId="0" applyFill="1" applyProtection="1">
      <protection hidden="1"/>
    </xf>
    <xf numFmtId="164" fontId="0" fillId="10" borderId="0" xfId="0" applyNumberFormat="1" applyFill="1" applyProtection="1">
      <protection hidden="1"/>
    </xf>
    <xf numFmtId="10" fontId="0" fillId="10" borderId="0" xfId="0" applyNumberFormat="1" applyFill="1" applyAlignment="1" applyProtection="1">
      <alignment horizontal="center"/>
      <protection hidden="1"/>
    </xf>
    <xf numFmtId="43" fontId="0" fillId="10" borderId="0" xfId="0" applyNumberFormat="1" applyFill="1" applyProtection="1">
      <protection hidden="1"/>
    </xf>
    <xf numFmtId="0" fontId="9" fillId="0" borderId="1" xfId="6" applyFont="1" applyFill="1" applyBorder="1" applyAlignment="1">
      <alignment horizontal="center" vertical="center"/>
    </xf>
    <xf numFmtId="164" fontId="9" fillId="0" borderId="1" xfId="6" applyNumberFormat="1" applyFont="1" applyFill="1" applyBorder="1" applyAlignment="1">
      <alignment horizontal="center" vertical="center"/>
    </xf>
    <xf numFmtId="164" fontId="9" fillId="0" borderId="1" xfId="6" applyNumberFormat="1" applyFont="1" applyFill="1" applyBorder="1" applyAlignment="1">
      <alignment horizontal="center" vertical="center" wrapText="1"/>
    </xf>
    <xf numFmtId="14" fontId="0" fillId="10" borderId="0" xfId="0" applyNumberFormat="1" applyFill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2" borderId="0" xfId="0" applyNumberFormat="1" applyFill="1" applyProtection="1">
      <protection hidden="1"/>
    </xf>
    <xf numFmtId="0" fontId="0" fillId="2" borderId="2" xfId="0" applyFill="1" applyBorder="1" applyAlignment="1" applyProtection="1">
      <alignment wrapText="1"/>
      <protection hidden="1"/>
    </xf>
    <xf numFmtId="10" fontId="4" fillId="11" borderId="0" xfId="0" applyNumberFormat="1" applyFont="1" applyFill="1" applyAlignment="1" applyProtection="1">
      <alignment horizontal="center"/>
      <protection locked="0" hidden="1"/>
    </xf>
    <xf numFmtId="14" fontId="0" fillId="5" borderId="0" xfId="0" applyNumberFormat="1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14" fontId="0" fillId="5" borderId="0" xfId="0" applyNumberFormat="1" applyFill="1" applyBorder="1" applyAlignment="1" applyProtection="1">
      <alignment horizontal="center"/>
      <protection locked="0"/>
    </xf>
    <xf numFmtId="43" fontId="13" fillId="0" borderId="0" xfId="0" applyNumberFormat="1" applyFont="1" applyFill="1" applyAlignment="1" applyProtection="1">
      <alignment horizontal="center"/>
      <protection hidden="1"/>
    </xf>
    <xf numFmtId="43" fontId="13" fillId="10" borderId="0" xfId="0" applyNumberFormat="1" applyFont="1" applyFill="1" applyAlignment="1" applyProtection="1">
      <alignment horizontal="center"/>
      <protection hidden="1"/>
    </xf>
    <xf numFmtId="43" fontId="13" fillId="0" borderId="0" xfId="0" applyNumberFormat="1" applyFont="1" applyFill="1" applyAlignment="1" applyProtection="1">
      <alignment horizontal="center" wrapText="1"/>
      <protection hidden="1"/>
    </xf>
    <xf numFmtId="0" fontId="13" fillId="0" borderId="0" xfId="0" applyFont="1" applyProtection="1">
      <protection hidden="1"/>
    </xf>
    <xf numFmtId="0" fontId="13" fillId="10" borderId="0" xfId="0" applyFont="1" applyFill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Protection="1">
      <protection hidden="1"/>
    </xf>
    <xf numFmtId="166" fontId="0" fillId="0" borderId="0" xfId="0" applyNumberFormat="1" applyAlignment="1" applyProtection="1">
      <alignment horizontal="center"/>
      <protection hidden="1"/>
    </xf>
    <xf numFmtId="14" fontId="4" fillId="5" borderId="2" xfId="0" applyNumberFormat="1" applyFont="1" applyFill="1" applyBorder="1" applyAlignment="1" applyProtection="1">
      <alignment horizontal="center"/>
      <protection locked="0" hidden="1"/>
    </xf>
    <xf numFmtId="14" fontId="13" fillId="0" borderId="0" xfId="0" applyNumberFormat="1" applyFont="1" applyProtection="1">
      <protection hidden="1"/>
    </xf>
    <xf numFmtId="43" fontId="13" fillId="0" borderId="0" xfId="0" applyNumberFormat="1" applyFont="1" applyFill="1" applyAlignment="1" applyProtection="1">
      <alignment horizontal="center"/>
      <protection locked="0" hidden="1"/>
    </xf>
    <xf numFmtId="43" fontId="0" fillId="0" borderId="0" xfId="0" applyNumberFormat="1" applyFill="1" applyProtection="1">
      <protection locked="0" hidden="1"/>
    </xf>
    <xf numFmtId="14" fontId="13" fillId="0" borderId="0" xfId="0" applyNumberFormat="1" applyFont="1" applyProtection="1">
      <protection locked="0" hidden="1"/>
    </xf>
    <xf numFmtId="10" fontId="4" fillId="0" borderId="0" xfId="0" applyNumberFormat="1" applyFont="1" applyFill="1" applyAlignment="1" applyProtection="1">
      <alignment horizontal="center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166" fontId="7" fillId="0" borderId="0" xfId="0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2" fontId="13" fillId="3" borderId="0" xfId="0" applyNumberFormat="1" applyFont="1" applyFill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4" fillId="0" borderId="2" xfId="0" applyFont="1" applyBorder="1" applyAlignment="1" applyProtection="1">
      <alignment horizontal="right" vertical="center" wrapText="1"/>
      <protection hidden="1"/>
    </xf>
    <xf numFmtId="166" fontId="13" fillId="0" borderId="0" xfId="0" applyNumberFormat="1" applyFont="1" applyAlignment="1" applyProtection="1">
      <alignment horizontal="center"/>
      <protection hidden="1"/>
    </xf>
    <xf numFmtId="166" fontId="13" fillId="0" borderId="0" xfId="17" applyNumberFormat="1" applyFont="1" applyBorder="1" applyAlignment="1" applyProtection="1">
      <alignment horizontal="center"/>
      <protection hidden="1"/>
    </xf>
  </cellXfs>
  <cellStyles count="22">
    <cellStyle name="20% - Accent3 2" xfId="14"/>
    <cellStyle name="Calculation 2" xfId="16"/>
    <cellStyle name="Currency" xfId="17" builtinId="4"/>
    <cellStyle name="Currency 2" xfId="13"/>
    <cellStyle name="Hyperlink" xfId="20" builtinId="8"/>
    <cellStyle name="Input 2" xfId="15"/>
    <cellStyle name="Normal" xfId="0" builtinId="0"/>
    <cellStyle name="Normal 2" xfId="1"/>
    <cellStyle name="Normal 3" xfId="2"/>
    <cellStyle name="Normal 4" xfId="3"/>
    <cellStyle name="Normal 5" xfId="4"/>
    <cellStyle name="Normal 6" xfId="12"/>
    <cellStyle name="Normal 7" xfId="18"/>
    <cellStyle name="Normal 8" xfId="21"/>
    <cellStyle name="Normal_External sector" xfId="5"/>
    <cellStyle name="Normal_External sector 2 2" xfId="6"/>
    <cellStyle name="Normal_External sector 2 2 2" xfId="7"/>
    <cellStyle name="Obično_External sector_spf 2" xfId="8"/>
    <cellStyle name="Obično_External sector_spf 2 2" xfId="9"/>
    <cellStyle name="Obično_External sector_spf 2 2 2" xfId="10"/>
    <cellStyle name="Obično_List1_External sector_spf" xfId="11"/>
    <cellStyle name="Percent" xfId="19" builtinId="5"/>
  </cellStyles>
  <dxfs count="2"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ranak.dalekaobala.com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34"/>
  <sheetViews>
    <sheetView tabSelected="1" workbookViewId="0">
      <selection activeCell="B26" sqref="B26:B27"/>
    </sheetView>
  </sheetViews>
  <sheetFormatPr defaultRowHeight="12.75" x14ac:dyDescent="0.2"/>
  <cols>
    <col min="1" max="1" width="47.140625" style="23" customWidth="1"/>
    <col min="2" max="2" width="17.85546875" style="22" customWidth="1"/>
    <col min="3" max="3" width="9.140625" style="23"/>
    <col min="4" max="4" width="9.140625" style="21" hidden="1" customWidth="1"/>
    <col min="5" max="5" width="14.140625" style="21" hidden="1" customWidth="1"/>
    <col min="6" max="6" width="14.140625" style="23" customWidth="1"/>
    <col min="7" max="7" width="9.140625" style="51"/>
    <col min="8" max="8" width="17.5703125" style="22" bestFit="1" customWidth="1"/>
    <col min="9" max="9" width="4.28515625" style="31" hidden="1" customWidth="1"/>
    <col min="10" max="10" width="8.5703125" style="33" hidden="1" customWidth="1"/>
    <col min="11" max="11" width="9.140625" style="23"/>
    <col min="12" max="12" width="10.140625" style="23" bestFit="1" customWidth="1"/>
    <col min="13" max="13" width="14.7109375" style="72" bestFit="1" customWidth="1"/>
    <col min="14" max="14" width="9.140625" style="23"/>
    <col min="15" max="17" width="0" style="21" hidden="1" customWidth="1"/>
    <col min="18" max="16384" width="9.140625" style="23"/>
  </cols>
  <sheetData>
    <row r="1" spans="1:17" x14ac:dyDescent="0.2">
      <c r="A1" s="39" t="s">
        <v>55</v>
      </c>
    </row>
    <row r="2" spans="1:17" x14ac:dyDescent="0.2">
      <c r="A2" s="57" t="s">
        <v>16</v>
      </c>
      <c r="E2" s="58"/>
      <c r="F2" s="116" t="s">
        <v>30</v>
      </c>
      <c r="G2" s="116"/>
      <c r="H2" s="116"/>
      <c r="I2" s="59"/>
      <c r="J2" s="58"/>
      <c r="L2" s="116" t="s">
        <v>14</v>
      </c>
      <c r="M2" s="116"/>
      <c r="O2" s="116" t="s">
        <v>38</v>
      </c>
      <c r="P2" s="116"/>
      <c r="Q2" s="116"/>
    </row>
    <row r="3" spans="1:17" ht="13.5" thickBot="1" x14ac:dyDescent="0.25">
      <c r="A3" s="41"/>
      <c r="B3" s="45"/>
      <c r="E3" s="43"/>
      <c r="F3" s="41"/>
      <c r="G3" s="44"/>
      <c r="H3" s="45"/>
      <c r="I3" s="47"/>
      <c r="J3" s="46"/>
      <c r="L3" s="41"/>
      <c r="M3" s="74"/>
      <c r="O3" s="43"/>
      <c r="P3" s="43"/>
      <c r="Q3" s="43"/>
    </row>
    <row r="4" spans="1:17" ht="26.25" thickBot="1" x14ac:dyDescent="0.25">
      <c r="A4" s="117" t="s">
        <v>31</v>
      </c>
      <c r="B4" s="117"/>
      <c r="E4" s="47"/>
      <c r="F4" s="45" t="s">
        <v>35</v>
      </c>
      <c r="G4" s="44" t="s">
        <v>8</v>
      </c>
      <c r="H4" s="48" t="s">
        <v>23</v>
      </c>
      <c r="I4" s="50"/>
      <c r="J4" s="49" t="s">
        <v>9</v>
      </c>
      <c r="L4" s="45" t="s">
        <v>5</v>
      </c>
      <c r="M4" s="75" t="s">
        <v>44</v>
      </c>
      <c r="O4" s="43" t="s">
        <v>5</v>
      </c>
      <c r="P4" s="43" t="s">
        <v>8</v>
      </c>
      <c r="Q4" s="97" t="s">
        <v>9</v>
      </c>
    </row>
    <row r="5" spans="1:17" x14ac:dyDescent="0.2">
      <c r="A5" s="40" t="s">
        <v>39</v>
      </c>
      <c r="B5" s="64">
        <v>100000</v>
      </c>
      <c r="D5" s="69">
        <v>1</v>
      </c>
      <c r="E5" s="35"/>
      <c r="F5" s="82">
        <f>B9</f>
        <v>39283</v>
      </c>
      <c r="G5" s="68">
        <f>B7</f>
        <v>4.4999999999999998E-2</v>
      </c>
      <c r="H5" s="61" t="str">
        <f>B8</f>
        <v>ENG proporcionalna</v>
      </c>
      <c r="I5" s="31">
        <f>(H5="konformna")*1+(H5="ENG proporcionalna")*2+(H5="FRA proporcionalna")*3</f>
        <v>2</v>
      </c>
      <c r="J5" s="33">
        <f>CHOOSE(I5,POWER(1+G5,1/12),1+G5/12,1+G5/12*365.25/360)</f>
        <v>1.0037499999999999</v>
      </c>
      <c r="L5" s="37"/>
      <c r="M5" s="60"/>
      <c r="O5" s="35">
        <f>datum_isplate</f>
        <v>39283</v>
      </c>
      <c r="P5" s="85">
        <f>kamata</f>
        <v>4.4999999999999998E-2</v>
      </c>
      <c r="Q5" s="96">
        <f>faktor_pocetni</f>
        <v>1.0037499999999999</v>
      </c>
    </row>
    <row r="6" spans="1:17" x14ac:dyDescent="0.2">
      <c r="A6" s="40" t="s">
        <v>17</v>
      </c>
      <c r="B6" s="36">
        <v>20</v>
      </c>
      <c r="E6" s="35"/>
      <c r="F6" s="37">
        <v>39387</v>
      </c>
      <c r="G6" s="62">
        <v>5.1499999999999997E-2</v>
      </c>
      <c r="H6" s="83" t="s">
        <v>21</v>
      </c>
      <c r="I6" s="31">
        <f t="shared" ref="I6:I25" si="0">(H6="konformna")*1+(H6="ENG proporcionalna")*2+(H6="FRA proporcionalna")*3</f>
        <v>2</v>
      </c>
      <c r="J6" s="33">
        <f t="shared" ref="J6:J25" si="1">CHOOSE(I6,POWER(1+G6,1/12),1+G6/12,1+G6/12*365.25/360)</f>
        <v>1.0042916666666666</v>
      </c>
      <c r="L6" s="37"/>
      <c r="M6" s="60"/>
      <c r="O6" s="35">
        <v>41671</v>
      </c>
      <c r="P6" s="85">
        <f>IF((D14=2)*(D15=2014),D10,kamata)</f>
        <v>4.4999999999999998E-2</v>
      </c>
      <c r="Q6" s="21">
        <f>IF((D14=2)*(D15=2014),faktor_323,faktor_pocetni)</f>
        <v>1.0037499999999999</v>
      </c>
    </row>
    <row r="7" spans="1:17" x14ac:dyDescent="0.2">
      <c r="A7" s="40" t="s">
        <v>19</v>
      </c>
      <c r="B7" s="62">
        <v>4.4999999999999998E-2</v>
      </c>
      <c r="E7" s="35"/>
      <c r="F7" s="37">
        <v>39508</v>
      </c>
      <c r="G7" s="62">
        <v>5.8000000000000003E-2</v>
      </c>
      <c r="H7" s="83" t="s">
        <v>21</v>
      </c>
      <c r="I7" s="31">
        <f t="shared" si="0"/>
        <v>2</v>
      </c>
      <c r="J7" s="33">
        <f t="shared" si="1"/>
        <v>1.0048333333333332</v>
      </c>
      <c r="L7" s="37"/>
      <c r="M7" s="60"/>
    </row>
    <row r="8" spans="1:17" x14ac:dyDescent="0.2">
      <c r="A8" s="40" t="s">
        <v>20</v>
      </c>
      <c r="B8" s="36" t="s">
        <v>21</v>
      </c>
      <c r="E8" s="35"/>
      <c r="F8" s="37">
        <v>40026</v>
      </c>
      <c r="G8" s="62">
        <v>6.3E-2</v>
      </c>
      <c r="H8" s="83" t="s">
        <v>21</v>
      </c>
      <c r="I8" s="31">
        <f t="shared" si="0"/>
        <v>2</v>
      </c>
      <c r="J8" s="33">
        <f t="shared" si="1"/>
        <v>1.00525</v>
      </c>
      <c r="L8" s="37"/>
      <c r="M8" s="60"/>
    </row>
    <row r="9" spans="1:17" x14ac:dyDescent="0.2">
      <c r="A9" s="40" t="s">
        <v>11</v>
      </c>
      <c r="B9" s="65">
        <v>39283</v>
      </c>
      <c r="D9" s="69"/>
      <c r="E9" s="35"/>
      <c r="F9" s="37">
        <v>40330</v>
      </c>
      <c r="G9" s="62">
        <v>6.0499999999999998E-2</v>
      </c>
      <c r="H9" s="83" t="s">
        <v>21</v>
      </c>
      <c r="I9" s="31">
        <f t="shared" si="0"/>
        <v>2</v>
      </c>
      <c r="J9" s="33">
        <f t="shared" si="1"/>
        <v>1.0050416666666666</v>
      </c>
      <c r="L9" s="37"/>
      <c r="M9" s="60"/>
    </row>
    <row r="10" spans="1:17" x14ac:dyDescent="0.2">
      <c r="A10" s="95" t="s">
        <v>12</v>
      </c>
      <c r="B10" s="101">
        <v>39304</v>
      </c>
      <c r="D10" s="85"/>
      <c r="E10" s="35"/>
      <c r="F10" s="37">
        <v>40513</v>
      </c>
      <c r="G10" s="62">
        <v>5.5E-2</v>
      </c>
      <c r="H10" s="83" t="s">
        <v>21</v>
      </c>
      <c r="I10" s="31">
        <f t="shared" si="0"/>
        <v>2</v>
      </c>
      <c r="J10" s="33">
        <f t="shared" si="1"/>
        <v>1.0045833333333334</v>
      </c>
      <c r="L10" s="37"/>
      <c r="M10" s="60"/>
    </row>
    <row r="11" spans="1:17" ht="13.5" thickBot="1" x14ac:dyDescent="0.25">
      <c r="A11" s="42" t="s">
        <v>37</v>
      </c>
      <c r="B11" s="100" t="s">
        <v>24</v>
      </c>
      <c r="D11" s="33"/>
      <c r="E11" s="35"/>
      <c r="F11" s="37">
        <v>40756</v>
      </c>
      <c r="G11" s="62">
        <v>5.2499999999999998E-2</v>
      </c>
      <c r="H11" s="83" t="s">
        <v>21</v>
      </c>
      <c r="I11" s="31">
        <f t="shared" si="0"/>
        <v>2</v>
      </c>
      <c r="J11" s="33">
        <f t="shared" si="1"/>
        <v>1.004375</v>
      </c>
      <c r="L11" s="37"/>
      <c r="M11" s="60"/>
    </row>
    <row r="12" spans="1:17" x14ac:dyDescent="0.2">
      <c r="E12" s="35"/>
      <c r="F12" s="37">
        <v>41671</v>
      </c>
      <c r="G12" s="62">
        <v>3.2300000000000002E-2</v>
      </c>
      <c r="H12" s="83" t="s">
        <v>21</v>
      </c>
      <c r="I12" s="31">
        <f t="shared" si="0"/>
        <v>2</v>
      </c>
      <c r="J12" s="33">
        <f t="shared" si="1"/>
        <v>1.0026916666666668</v>
      </c>
      <c r="L12" s="37"/>
      <c r="M12" s="60"/>
    </row>
    <row r="13" spans="1:17" ht="13.5" thickBot="1" x14ac:dyDescent="0.25">
      <c r="A13" s="41"/>
      <c r="B13" s="45"/>
      <c r="D13" s="35"/>
      <c r="E13" s="35"/>
      <c r="F13" s="37"/>
      <c r="G13" s="62"/>
      <c r="H13" s="83" t="s">
        <v>21</v>
      </c>
      <c r="I13" s="31">
        <f t="shared" si="0"/>
        <v>2</v>
      </c>
      <c r="J13" s="33">
        <f t="shared" si="1"/>
        <v>1</v>
      </c>
      <c r="L13" s="37"/>
      <c r="M13" s="60"/>
    </row>
    <row r="14" spans="1:17" x14ac:dyDescent="0.2">
      <c r="A14" s="55" t="s">
        <v>15</v>
      </c>
      <c r="B14" s="66">
        <v>0</v>
      </c>
      <c r="E14" s="35"/>
      <c r="F14" s="37"/>
      <c r="G14" s="62"/>
      <c r="H14" s="83" t="s">
        <v>21</v>
      </c>
      <c r="I14" s="31">
        <f t="shared" si="0"/>
        <v>2</v>
      </c>
      <c r="J14" s="33">
        <f t="shared" si="1"/>
        <v>1</v>
      </c>
      <c r="L14" s="37"/>
      <c r="M14" s="60"/>
    </row>
    <row r="15" spans="1:17" ht="13.5" thickBot="1" x14ac:dyDescent="0.25">
      <c r="A15" s="42" t="s">
        <v>45</v>
      </c>
      <c r="B15" s="67">
        <f>B14*iznos</f>
        <v>0</v>
      </c>
      <c r="E15" s="35"/>
      <c r="F15" s="37"/>
      <c r="G15" s="62"/>
      <c r="H15" s="83" t="s">
        <v>21</v>
      </c>
      <c r="I15" s="31">
        <f t="shared" si="0"/>
        <v>2</v>
      </c>
      <c r="J15" s="33">
        <f t="shared" si="1"/>
        <v>1</v>
      </c>
      <c r="L15" s="37"/>
      <c r="M15" s="60"/>
    </row>
    <row r="16" spans="1:17" x14ac:dyDescent="0.2">
      <c r="D16" s="35"/>
      <c r="E16" s="35"/>
      <c r="F16" s="37"/>
      <c r="G16" s="62"/>
      <c r="H16" s="83" t="s">
        <v>21</v>
      </c>
      <c r="I16" s="31">
        <f t="shared" si="0"/>
        <v>2</v>
      </c>
      <c r="J16" s="33">
        <f t="shared" si="1"/>
        <v>1</v>
      </c>
      <c r="L16" s="37"/>
      <c r="M16" s="60"/>
    </row>
    <row r="17" spans="1:13" ht="13.5" thickBot="1" x14ac:dyDescent="0.25">
      <c r="A17" s="41"/>
      <c r="B17" s="45"/>
      <c r="E17" s="35"/>
      <c r="F17" s="37"/>
      <c r="G17" s="62"/>
      <c r="H17" s="83" t="s">
        <v>21</v>
      </c>
      <c r="I17" s="31">
        <f t="shared" si="0"/>
        <v>2</v>
      </c>
      <c r="J17" s="33">
        <f t="shared" si="1"/>
        <v>1</v>
      </c>
      <c r="L17" s="37"/>
      <c r="M17" s="60"/>
    </row>
    <row r="18" spans="1:13" x14ac:dyDescent="0.2">
      <c r="A18" s="40" t="s">
        <v>50</v>
      </c>
      <c r="B18" s="99">
        <f ca="1">TODAY()</f>
        <v>43489</v>
      </c>
      <c r="E18" s="35"/>
      <c r="F18" s="37"/>
      <c r="G18" s="62"/>
      <c r="H18" s="83" t="s">
        <v>21</v>
      </c>
      <c r="I18" s="31">
        <f t="shared" si="0"/>
        <v>2</v>
      </c>
      <c r="J18" s="33">
        <f t="shared" si="1"/>
        <v>1</v>
      </c>
      <c r="L18" s="37"/>
      <c r="M18" s="60"/>
    </row>
    <row r="19" spans="1:13" x14ac:dyDescent="0.2">
      <c r="A19" s="23" t="s">
        <v>46</v>
      </c>
      <c r="E19" s="35"/>
      <c r="F19" s="37"/>
      <c r="G19" s="62"/>
      <c r="H19" s="83" t="s">
        <v>21</v>
      </c>
      <c r="I19" s="31">
        <f t="shared" si="0"/>
        <v>2</v>
      </c>
      <c r="J19" s="33">
        <f t="shared" si="1"/>
        <v>1</v>
      </c>
      <c r="L19" s="37"/>
      <c r="M19" s="60"/>
    </row>
    <row r="20" spans="1:13" ht="13.5" thickBot="1" x14ac:dyDescent="0.25">
      <c r="A20" s="42" t="s">
        <v>47</v>
      </c>
      <c r="B20" s="110">
        <f ca="1">TODAY()</f>
        <v>43489</v>
      </c>
      <c r="E20" s="35"/>
      <c r="F20" s="37"/>
      <c r="G20" s="62"/>
      <c r="H20" s="83" t="s">
        <v>21</v>
      </c>
      <c r="I20" s="31">
        <f t="shared" si="0"/>
        <v>2</v>
      </c>
      <c r="J20" s="33">
        <f t="shared" si="1"/>
        <v>1</v>
      </c>
      <c r="L20" s="37"/>
      <c r="M20" s="60"/>
    </row>
    <row r="21" spans="1:13" x14ac:dyDescent="0.2">
      <c r="E21" s="35"/>
      <c r="F21" s="37"/>
      <c r="G21" s="62"/>
      <c r="H21" s="83" t="s">
        <v>21</v>
      </c>
      <c r="I21" s="31">
        <f t="shared" si="0"/>
        <v>2</v>
      </c>
      <c r="J21" s="33">
        <f t="shared" si="1"/>
        <v>1</v>
      </c>
      <c r="L21" s="37"/>
      <c r="M21" s="60"/>
    </row>
    <row r="22" spans="1:13" ht="13.5" thickBot="1" x14ac:dyDescent="0.25">
      <c r="A22" s="41"/>
      <c r="B22" s="45"/>
      <c r="E22" s="35"/>
      <c r="F22" s="37"/>
      <c r="G22" s="62"/>
      <c r="H22" s="83" t="s">
        <v>21</v>
      </c>
      <c r="I22" s="31">
        <f t="shared" si="0"/>
        <v>2</v>
      </c>
      <c r="J22" s="33">
        <f t="shared" si="1"/>
        <v>1</v>
      </c>
      <c r="L22" s="37"/>
      <c r="M22" s="60"/>
    </row>
    <row r="23" spans="1:13" x14ac:dyDescent="0.2">
      <c r="A23" s="40" t="str">
        <f>CONCATENATE("Banka je vama ",TEXT(datum_isplate,"dd.m.yyyy.")," uplatila")</f>
        <v>Banka je vama 20.7.2007. uplatila</v>
      </c>
      <c r="B23" s="124">
        <f>VLOOKUP(datum_isplate,'HNB tečaj'!A:D,4)*iznos</f>
        <v>439076.39999999997</v>
      </c>
      <c r="E23" s="35"/>
      <c r="F23" s="37"/>
      <c r="G23" s="62"/>
      <c r="H23" s="83" t="s">
        <v>21</v>
      </c>
      <c r="I23" s="31">
        <f t="shared" si="0"/>
        <v>2</v>
      </c>
      <c r="J23" s="33">
        <f t="shared" si="1"/>
        <v>1</v>
      </c>
      <c r="L23" s="37"/>
      <c r="M23" s="60"/>
    </row>
    <row r="24" spans="1:13" x14ac:dyDescent="0.2">
      <c r="A24" s="40" t="s">
        <v>49</v>
      </c>
      <c r="B24" s="124">
        <f ca="1">SUM(Plan!J:J)+SUM(Uplate!E:E)+SUM(UU_ZK!F:F)</f>
        <v>529449.64589366165</v>
      </c>
      <c r="E24" s="35"/>
      <c r="F24" s="37"/>
      <c r="G24" s="62"/>
      <c r="H24" s="83" t="s">
        <v>21</v>
      </c>
      <c r="I24" s="31">
        <f t="shared" si="0"/>
        <v>2</v>
      </c>
      <c r="J24" s="33">
        <f t="shared" si="1"/>
        <v>1</v>
      </c>
      <c r="L24" s="37"/>
      <c r="M24" s="60"/>
    </row>
    <row r="25" spans="1:13" ht="13.5" thickBot="1" x14ac:dyDescent="0.25">
      <c r="A25" s="40" t="s">
        <v>48</v>
      </c>
      <c r="B25" s="125">
        <f ca="1">SUM(Plan!R:R)+SUM(Uplate!H:H)+SUM(UU_ZK!I:I)</f>
        <v>289723.22704749444</v>
      </c>
      <c r="E25" s="56"/>
      <c r="F25" s="38"/>
      <c r="G25" s="63"/>
      <c r="H25" s="84" t="s">
        <v>21</v>
      </c>
      <c r="I25" s="47">
        <f t="shared" si="0"/>
        <v>2</v>
      </c>
      <c r="J25" s="46">
        <f t="shared" si="1"/>
        <v>1</v>
      </c>
      <c r="L25" s="38"/>
      <c r="M25" s="76"/>
    </row>
    <row r="26" spans="1:13" x14ac:dyDescent="0.2">
      <c r="A26" s="122" t="str">
        <f ca="1">CONCATENATE("Ako nema zastare ni za vas ni za banku, ",IF(B23-B24-B25&lt;0,"banka vam je dužna","dužni ste banci"))</f>
        <v>Ako nema zastare ni za vas ni za banku, banka vam je dužna</v>
      </c>
      <c r="B26" s="118">
        <f ca="1">ABS(B23-B24-B25)</f>
        <v>380096.47294115613</v>
      </c>
    </row>
    <row r="27" spans="1:13" ht="13.5" thickBot="1" x14ac:dyDescent="0.25">
      <c r="A27" s="123"/>
      <c r="B27" s="119"/>
    </row>
    <row r="28" spans="1:13" x14ac:dyDescent="0.2">
      <c r="B28" s="109"/>
    </row>
    <row r="31" spans="1:13" x14ac:dyDescent="0.2">
      <c r="B31" s="23"/>
    </row>
    <row r="32" spans="1:13" x14ac:dyDescent="0.2">
      <c r="B32" s="23"/>
    </row>
    <row r="33" spans="2:2" x14ac:dyDescent="0.2">
      <c r="B33" s="23"/>
    </row>
    <row r="34" spans="2:2" x14ac:dyDescent="0.2">
      <c r="B34" s="23"/>
    </row>
  </sheetData>
  <sheetProtection password="A025" sheet="1" objects="1" scenarios="1"/>
  <mergeCells count="6">
    <mergeCell ref="L2:M2"/>
    <mergeCell ref="A4:B4"/>
    <mergeCell ref="F2:H2"/>
    <mergeCell ref="O2:Q2"/>
    <mergeCell ref="A26:A27"/>
    <mergeCell ref="B26:B27"/>
  </mergeCells>
  <conditionalFormatting sqref="B6">
    <cfRule type="cellIs" dxfId="1" priority="2" operator="greaterThan">
      <formula>40</formula>
    </cfRule>
  </conditionalFormatting>
  <dataValidations count="2">
    <dataValidation type="list" allowBlank="1" showInputMessage="1" showErrorMessage="1" sqref="B8 H5:H25">
      <formula1>"konformna,ENG proporcionalna,FRA proporcionalna"</formula1>
    </dataValidation>
    <dataValidation type="list" allowBlank="1" showInputMessage="1" showErrorMessage="1" sqref="B11">
      <formula1>"da,ne"</formula1>
    </dataValidation>
  </dataValidations>
  <hyperlinks>
    <hyperlink ref="A2" r:id="rId1"/>
  </hyperlinks>
  <pageMargins left="0.7" right="0.7" top="0.75" bottom="0.75" header="0.3" footer="0.3"/>
  <pageSetup paperSize="9" orientation="portrait" horizontalDpi="4294967293" verticalDpi="0" r:id="rId2"/>
  <ignoredErrors>
    <ignoredError sqref="F5:G5" unlocked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70"/>
  <sheetViews>
    <sheetView zoomScaleNormal="100" workbookViewId="0">
      <pane xSplit="2" topLeftCell="C1" activePane="topRight" state="frozen"/>
      <selection pane="topRight" activeCell="E9" sqref="E9"/>
    </sheetView>
  </sheetViews>
  <sheetFormatPr defaultRowHeight="12.75" x14ac:dyDescent="0.2"/>
  <cols>
    <col min="1" max="1" width="6.5703125" style="22" bestFit="1" customWidth="1"/>
    <col min="2" max="2" width="10.140625" style="105" bestFit="1" customWidth="1"/>
    <col min="3" max="3" width="9.140625" style="24"/>
    <col min="4" max="4" width="4.28515625" style="29" customWidth="1"/>
    <col min="5" max="5" width="14.5703125" style="102" customWidth="1"/>
    <col min="6" max="6" width="14.5703125" style="71" bestFit="1" customWidth="1"/>
    <col min="7" max="7" width="4.28515625" style="27" customWidth="1"/>
    <col min="8" max="8" width="9.140625" style="105" customWidth="1"/>
    <col min="9" max="9" width="4.28515625" style="23" customWidth="1"/>
    <col min="10" max="16" width="10.140625" style="22" hidden="1" customWidth="1"/>
    <col min="17" max="17" width="9.28515625" style="22" hidden="1" customWidth="1"/>
    <col min="18" max="21" width="10.140625" style="22" hidden="1" customWidth="1"/>
    <col min="22" max="22" width="9.28515625" style="22" hidden="1" customWidth="1"/>
    <col min="23" max="24" width="10.140625" style="22" hidden="1" customWidth="1"/>
    <col min="25" max="33" width="10.140625" style="23" hidden="1" customWidth="1"/>
    <col min="34" max="16384" width="9.140625" style="23"/>
  </cols>
  <sheetData>
    <row r="1" spans="1:33" x14ac:dyDescent="0.2">
      <c r="J1" s="120" t="s">
        <v>34</v>
      </c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 t="s">
        <v>34</v>
      </c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</row>
    <row r="2" spans="1:33" x14ac:dyDescent="0.2">
      <c r="F2" s="23"/>
      <c r="H2" s="79" t="s">
        <v>32</v>
      </c>
      <c r="J2" s="78">
        <v>38188</v>
      </c>
      <c r="K2" s="78">
        <v>38353</v>
      </c>
      <c r="L2" s="78">
        <v>38718</v>
      </c>
      <c r="M2" s="78">
        <v>39083</v>
      </c>
      <c r="N2" s="78">
        <v>39448</v>
      </c>
      <c r="O2" s="78">
        <v>39814</v>
      </c>
      <c r="P2" s="78">
        <v>40179</v>
      </c>
      <c r="Q2" s="78">
        <v>40544</v>
      </c>
      <c r="R2" s="78">
        <v>40725</v>
      </c>
      <c r="S2" s="78">
        <v>40909</v>
      </c>
      <c r="T2" s="78">
        <v>41275</v>
      </c>
      <c r="U2" s="78">
        <v>41640</v>
      </c>
      <c r="V2" s="78">
        <v>42005</v>
      </c>
      <c r="W2" s="78">
        <v>42217</v>
      </c>
      <c r="X2" s="78">
        <v>42370</v>
      </c>
      <c r="Y2" s="32">
        <f>X4+1</f>
        <v>42552</v>
      </c>
      <c r="Z2" s="32">
        <f t="shared" ref="Z2:AG2" si="0">Y4+1</f>
        <v>42736</v>
      </c>
      <c r="AA2" s="32">
        <f t="shared" si="0"/>
        <v>42917</v>
      </c>
      <c r="AB2" s="32">
        <f t="shared" si="0"/>
        <v>43101</v>
      </c>
      <c r="AC2" s="32">
        <f t="shared" si="0"/>
        <v>43282</v>
      </c>
      <c r="AD2" s="32">
        <f t="shared" si="0"/>
        <v>43466</v>
      </c>
      <c r="AE2" s="32">
        <f t="shared" si="0"/>
        <v>43647</v>
      </c>
      <c r="AF2" s="32">
        <f t="shared" si="0"/>
        <v>43831</v>
      </c>
      <c r="AG2" s="32">
        <f t="shared" si="0"/>
        <v>44013</v>
      </c>
    </row>
    <row r="3" spans="1:33" x14ac:dyDescent="0.2">
      <c r="D3" s="26"/>
      <c r="E3" s="121" t="s">
        <v>54</v>
      </c>
      <c r="F3" s="121"/>
      <c r="H3" s="79" t="s">
        <v>33</v>
      </c>
      <c r="I3" s="80"/>
      <c r="J3" s="78">
        <f t="shared" ref="J3:N3" ca="1" si="1">MIN(datum_zk,J4)</f>
        <v>38352</v>
      </c>
      <c r="K3" s="78">
        <f t="shared" ca="1" si="1"/>
        <v>38717</v>
      </c>
      <c r="L3" s="78">
        <f t="shared" ca="1" si="1"/>
        <v>39082</v>
      </c>
      <c r="M3" s="78">
        <f t="shared" ca="1" si="1"/>
        <v>39447</v>
      </c>
      <c r="N3" s="78">
        <f t="shared" ca="1" si="1"/>
        <v>39813</v>
      </c>
      <c r="O3" s="78">
        <f t="shared" ref="O3:AG3" ca="1" si="2">MIN(datum_zk,O4)</f>
        <v>40178</v>
      </c>
      <c r="P3" s="78">
        <f t="shared" ca="1" si="2"/>
        <v>40543</v>
      </c>
      <c r="Q3" s="78">
        <f t="shared" ca="1" si="2"/>
        <v>40724</v>
      </c>
      <c r="R3" s="78">
        <f t="shared" ca="1" si="2"/>
        <v>40908</v>
      </c>
      <c r="S3" s="78">
        <f t="shared" ca="1" si="2"/>
        <v>41274</v>
      </c>
      <c r="T3" s="78">
        <f t="shared" ca="1" si="2"/>
        <v>41639</v>
      </c>
      <c r="U3" s="78">
        <f t="shared" ca="1" si="2"/>
        <v>42004</v>
      </c>
      <c r="V3" s="78">
        <f t="shared" ca="1" si="2"/>
        <v>42216</v>
      </c>
      <c r="W3" s="78">
        <f t="shared" ca="1" si="2"/>
        <v>42369</v>
      </c>
      <c r="X3" s="78">
        <f t="shared" ca="1" si="2"/>
        <v>42551</v>
      </c>
      <c r="Y3" s="78">
        <f t="shared" ca="1" si="2"/>
        <v>42735</v>
      </c>
      <c r="Z3" s="78">
        <f t="shared" ca="1" si="2"/>
        <v>42916</v>
      </c>
      <c r="AA3" s="78">
        <f t="shared" ca="1" si="2"/>
        <v>43100</v>
      </c>
      <c r="AB3" s="78">
        <f t="shared" ca="1" si="2"/>
        <v>43281</v>
      </c>
      <c r="AC3" s="78">
        <f t="shared" ca="1" si="2"/>
        <v>43465</v>
      </c>
      <c r="AD3" s="78">
        <f t="shared" ca="1" si="2"/>
        <v>43489</v>
      </c>
      <c r="AE3" s="78">
        <f t="shared" ca="1" si="2"/>
        <v>43489</v>
      </c>
      <c r="AF3" s="78">
        <f t="shared" ca="1" si="2"/>
        <v>43489</v>
      </c>
      <c r="AG3" s="78">
        <f t="shared" ca="1" si="2"/>
        <v>43489</v>
      </c>
    </row>
    <row r="4" spans="1:33" s="87" customFormat="1" ht="12.75" hidden="1" customHeight="1" x14ac:dyDescent="0.2">
      <c r="A4" s="86"/>
      <c r="B4" s="106"/>
      <c r="C4" s="88"/>
      <c r="D4" s="88"/>
      <c r="E4" s="103"/>
      <c r="F4" s="90"/>
      <c r="H4" s="106"/>
      <c r="J4" s="94">
        <v>38352</v>
      </c>
      <c r="K4" s="94">
        <v>38717</v>
      </c>
      <c r="L4" s="94">
        <v>39082</v>
      </c>
      <c r="M4" s="94">
        <v>39447</v>
      </c>
      <c r="N4" s="94">
        <v>39813</v>
      </c>
      <c r="O4" s="94">
        <v>40178</v>
      </c>
      <c r="P4" s="94">
        <v>40543</v>
      </c>
      <c r="Q4" s="94">
        <v>40724</v>
      </c>
      <c r="R4" s="94">
        <v>40908</v>
      </c>
      <c r="S4" s="94">
        <v>41274</v>
      </c>
      <c r="T4" s="94">
        <v>41639</v>
      </c>
      <c r="U4" s="94">
        <v>42004</v>
      </c>
      <c r="V4" s="94">
        <v>42216</v>
      </c>
      <c r="W4" s="94">
        <v>42369</v>
      </c>
      <c r="X4" s="94">
        <v>42551</v>
      </c>
      <c r="Y4" s="94">
        <v>42735</v>
      </c>
      <c r="Z4" s="94">
        <v>42916</v>
      </c>
      <c r="AA4" s="94">
        <v>43100</v>
      </c>
      <c r="AB4" s="94">
        <v>43281</v>
      </c>
      <c r="AC4" s="94">
        <v>43465</v>
      </c>
      <c r="AD4" s="94">
        <v>43646</v>
      </c>
      <c r="AE4" s="94">
        <v>43830</v>
      </c>
      <c r="AF4" s="94">
        <v>44012</v>
      </c>
      <c r="AG4" s="94">
        <v>44196</v>
      </c>
    </row>
    <row r="5" spans="1:33" s="87" customFormat="1" ht="12.75" hidden="1" customHeight="1" x14ac:dyDescent="0.2">
      <c r="A5" s="86"/>
      <c r="B5" s="106"/>
      <c r="C5" s="88"/>
      <c r="D5" s="88"/>
      <c r="E5" s="103"/>
      <c r="F5" s="90"/>
      <c r="H5" s="106"/>
      <c r="J5" s="87">
        <f t="shared" ref="J5:AG5" ca="1" si="3">MAX(J3-J2+1,0)</f>
        <v>165</v>
      </c>
      <c r="K5" s="87">
        <f t="shared" ca="1" si="3"/>
        <v>365</v>
      </c>
      <c r="L5" s="87">
        <f t="shared" ca="1" si="3"/>
        <v>365</v>
      </c>
      <c r="M5" s="87">
        <f t="shared" ca="1" si="3"/>
        <v>365</v>
      </c>
      <c r="N5" s="87">
        <f t="shared" ca="1" si="3"/>
        <v>366</v>
      </c>
      <c r="O5" s="87">
        <f t="shared" ca="1" si="3"/>
        <v>365</v>
      </c>
      <c r="P5" s="87">
        <f t="shared" ca="1" si="3"/>
        <v>365</v>
      </c>
      <c r="Q5" s="87">
        <f t="shared" ca="1" si="3"/>
        <v>181</v>
      </c>
      <c r="R5" s="87">
        <f t="shared" ca="1" si="3"/>
        <v>184</v>
      </c>
      <c r="S5" s="87">
        <f t="shared" ca="1" si="3"/>
        <v>366</v>
      </c>
      <c r="T5" s="87">
        <f t="shared" ca="1" si="3"/>
        <v>365</v>
      </c>
      <c r="U5" s="87">
        <f t="shared" ca="1" si="3"/>
        <v>365</v>
      </c>
      <c r="V5" s="87">
        <f t="shared" ca="1" si="3"/>
        <v>212</v>
      </c>
      <c r="W5" s="87">
        <f t="shared" ca="1" si="3"/>
        <v>153</v>
      </c>
      <c r="X5" s="87">
        <f t="shared" ca="1" si="3"/>
        <v>182</v>
      </c>
      <c r="Y5" s="87">
        <f t="shared" ca="1" si="3"/>
        <v>184</v>
      </c>
      <c r="Z5" s="87">
        <f t="shared" ca="1" si="3"/>
        <v>181</v>
      </c>
      <c r="AA5" s="87">
        <f t="shared" ca="1" si="3"/>
        <v>184</v>
      </c>
      <c r="AB5" s="87">
        <f t="shared" ca="1" si="3"/>
        <v>181</v>
      </c>
      <c r="AC5" s="87">
        <f t="shared" ca="1" si="3"/>
        <v>184</v>
      </c>
      <c r="AD5" s="87">
        <f t="shared" ca="1" si="3"/>
        <v>24</v>
      </c>
      <c r="AE5" s="87">
        <f t="shared" ca="1" si="3"/>
        <v>0</v>
      </c>
      <c r="AF5" s="87">
        <f t="shared" ca="1" si="3"/>
        <v>0</v>
      </c>
      <c r="AG5" s="87">
        <f t="shared" ca="1" si="3"/>
        <v>0</v>
      </c>
    </row>
    <row r="6" spans="1:33" s="87" customFormat="1" ht="12.75" hidden="1" customHeight="1" x14ac:dyDescent="0.2">
      <c r="A6" s="86"/>
      <c r="B6" s="106"/>
      <c r="C6" s="88"/>
      <c r="D6" s="88"/>
      <c r="E6" s="103"/>
      <c r="F6" s="90"/>
      <c r="H6" s="106"/>
      <c r="J6" s="87">
        <f t="shared" ref="J6:AG6" si="4">IF(MOD(YEAR(J2),4)=0,366,365)</f>
        <v>366</v>
      </c>
      <c r="K6" s="87">
        <f t="shared" si="4"/>
        <v>365</v>
      </c>
      <c r="L6" s="87">
        <f t="shared" si="4"/>
        <v>365</v>
      </c>
      <c r="M6" s="87">
        <f t="shared" si="4"/>
        <v>365</v>
      </c>
      <c r="N6" s="87">
        <f t="shared" si="4"/>
        <v>366</v>
      </c>
      <c r="O6" s="87">
        <f t="shared" si="4"/>
        <v>365</v>
      </c>
      <c r="P6" s="87">
        <f t="shared" si="4"/>
        <v>365</v>
      </c>
      <c r="Q6" s="87">
        <f t="shared" si="4"/>
        <v>365</v>
      </c>
      <c r="R6" s="87">
        <f t="shared" si="4"/>
        <v>365</v>
      </c>
      <c r="S6" s="87">
        <f t="shared" si="4"/>
        <v>366</v>
      </c>
      <c r="T6" s="87">
        <f t="shared" si="4"/>
        <v>365</v>
      </c>
      <c r="U6" s="87">
        <f t="shared" si="4"/>
        <v>365</v>
      </c>
      <c r="V6" s="87">
        <f t="shared" si="4"/>
        <v>365</v>
      </c>
      <c r="W6" s="87">
        <f t="shared" si="4"/>
        <v>365</v>
      </c>
      <c r="X6" s="87">
        <f t="shared" si="4"/>
        <v>366</v>
      </c>
      <c r="Y6" s="87">
        <f t="shared" si="4"/>
        <v>366</v>
      </c>
      <c r="Z6" s="87">
        <f t="shared" si="4"/>
        <v>365</v>
      </c>
      <c r="AA6" s="87">
        <f t="shared" si="4"/>
        <v>365</v>
      </c>
      <c r="AB6" s="87">
        <f t="shared" si="4"/>
        <v>365</v>
      </c>
      <c r="AC6" s="87">
        <f t="shared" si="4"/>
        <v>365</v>
      </c>
      <c r="AD6" s="87">
        <f t="shared" si="4"/>
        <v>365</v>
      </c>
      <c r="AE6" s="87">
        <f t="shared" si="4"/>
        <v>365</v>
      </c>
      <c r="AF6" s="87">
        <f t="shared" si="4"/>
        <v>366</v>
      </c>
      <c r="AG6" s="87">
        <f t="shared" si="4"/>
        <v>366</v>
      </c>
    </row>
    <row r="7" spans="1:33" s="22" customFormat="1" x14ac:dyDescent="0.2">
      <c r="B7" s="107" t="s">
        <v>5</v>
      </c>
      <c r="C7" s="52" t="s">
        <v>6</v>
      </c>
      <c r="D7" s="53"/>
      <c r="E7" s="104" t="s">
        <v>22</v>
      </c>
      <c r="F7" s="70" t="s">
        <v>53</v>
      </c>
      <c r="G7" s="54"/>
      <c r="H7" s="107" t="s">
        <v>22</v>
      </c>
      <c r="J7" s="77">
        <v>0.15</v>
      </c>
      <c r="K7" s="77">
        <v>0.15</v>
      </c>
      <c r="L7" s="77">
        <v>0.15</v>
      </c>
      <c r="M7" s="77">
        <v>0.15</v>
      </c>
      <c r="N7" s="77">
        <v>0.14000000000000001</v>
      </c>
      <c r="O7" s="77">
        <v>0.14000000000000001</v>
      </c>
      <c r="P7" s="77">
        <v>0.14000000000000001</v>
      </c>
      <c r="Q7" s="77">
        <v>0.14000000000000001</v>
      </c>
      <c r="R7" s="77">
        <v>0.12</v>
      </c>
      <c r="S7" s="77">
        <v>0.12</v>
      </c>
      <c r="T7" s="77">
        <v>0.12</v>
      </c>
      <c r="U7" s="77">
        <v>0.12</v>
      </c>
      <c r="V7" s="77">
        <v>0.12</v>
      </c>
      <c r="W7" s="77">
        <v>8.14E-2</v>
      </c>
      <c r="X7" s="77">
        <v>8.0500000000000002E-2</v>
      </c>
      <c r="Y7" s="77">
        <v>7.8799999999999995E-2</v>
      </c>
      <c r="Z7" s="77">
        <v>7.6799999999999993E-2</v>
      </c>
      <c r="AA7" s="77">
        <v>7.4099999999999999E-2</v>
      </c>
      <c r="AB7" s="77">
        <v>7.0900000000000005E-2</v>
      </c>
      <c r="AC7" s="115">
        <v>6.8199999999999997E-2</v>
      </c>
      <c r="AD7" s="115">
        <v>6.54E-2</v>
      </c>
      <c r="AE7" s="98">
        <v>7.0900000000000005E-2</v>
      </c>
      <c r="AF7" s="98">
        <v>7.0900000000000005E-2</v>
      </c>
      <c r="AG7" s="98">
        <v>7.0900000000000005E-2</v>
      </c>
    </row>
    <row r="8" spans="1:33" x14ac:dyDescent="0.2">
      <c r="B8" s="111"/>
    </row>
    <row r="9" spans="1:33" x14ac:dyDescent="0.2">
      <c r="A9" s="22">
        <v>1</v>
      </c>
      <c r="B9" s="114">
        <f>datum_prvog_anuiteta</f>
        <v>39304</v>
      </c>
      <c r="C9" s="24">
        <f>VLOOKUP(B9,'HNB tečaj'!A:D,2)</f>
        <v>7.3049489999999997</v>
      </c>
      <c r="E9" s="112">
        <f>IF(ISERROR(F9*C9),"",F9*C9)</f>
        <v>0</v>
      </c>
      <c r="F9" s="113"/>
      <c r="H9" s="108">
        <f t="shared" ref="H9:H40" ca="1" si="5">IF((datum_isplate&lt;=$B9)*($B9&lt;=datum_zk),SUM(J9:AG9),"")</f>
        <v>0</v>
      </c>
      <c r="J9" s="81" t="str">
        <f t="shared" ref="J9:S18" ca="1" si="6">IF($B9&gt;J$3,"",MAX(0,(J$3-MAX(J$2,$B9+1)+1)/J$6*J$7*MAX($E9,0)))</f>
        <v/>
      </c>
      <c r="K9" s="81" t="str">
        <f t="shared" ca="1" si="6"/>
        <v/>
      </c>
      <c r="L9" s="81" t="str">
        <f t="shared" ca="1" si="6"/>
        <v/>
      </c>
      <c r="M9" s="81">
        <f t="shared" ca="1" si="6"/>
        <v>0</v>
      </c>
      <c r="N9" s="81">
        <f t="shared" ca="1" si="6"/>
        <v>0</v>
      </c>
      <c r="O9" s="81">
        <f t="shared" ca="1" si="6"/>
        <v>0</v>
      </c>
      <c r="P9" s="81">
        <f t="shared" ca="1" si="6"/>
        <v>0</v>
      </c>
      <c r="Q9" s="81">
        <f t="shared" ca="1" si="6"/>
        <v>0</v>
      </c>
      <c r="R9" s="81">
        <f t="shared" ca="1" si="6"/>
        <v>0</v>
      </c>
      <c r="S9" s="81">
        <f t="shared" ca="1" si="6"/>
        <v>0</v>
      </c>
      <c r="T9" s="81">
        <f t="shared" ref="T9:AG18" ca="1" si="7">IF($B9&gt;T$3,"",MAX(0,(T$3-MAX(T$2,$B9+1)+1)/T$6*T$7*MAX($E9,0)))</f>
        <v>0</v>
      </c>
      <c r="U9" s="81">
        <f t="shared" ca="1" si="7"/>
        <v>0</v>
      </c>
      <c r="V9" s="81">
        <f t="shared" ca="1" si="7"/>
        <v>0</v>
      </c>
      <c r="W9" s="81">
        <f t="shared" ca="1" si="7"/>
        <v>0</v>
      </c>
      <c r="X9" s="81">
        <f t="shared" ca="1" si="7"/>
        <v>0</v>
      </c>
      <c r="Y9" s="81">
        <f t="shared" ca="1" si="7"/>
        <v>0</v>
      </c>
      <c r="Z9" s="81">
        <f t="shared" ca="1" si="7"/>
        <v>0</v>
      </c>
      <c r="AA9" s="81">
        <f t="shared" ca="1" si="7"/>
        <v>0</v>
      </c>
      <c r="AB9" s="81">
        <f t="shared" ca="1" si="7"/>
        <v>0</v>
      </c>
      <c r="AC9" s="81">
        <f t="shared" ca="1" si="7"/>
        <v>0</v>
      </c>
      <c r="AD9" s="81">
        <f t="shared" ca="1" si="7"/>
        <v>0</v>
      </c>
      <c r="AE9" s="81">
        <f t="shared" ca="1" si="7"/>
        <v>0</v>
      </c>
      <c r="AF9" s="81">
        <f t="shared" ca="1" si="7"/>
        <v>0</v>
      </c>
      <c r="AG9" s="81">
        <f t="shared" ca="1" si="7"/>
        <v>0</v>
      </c>
    </row>
    <row r="10" spans="1:33" x14ac:dyDescent="0.2">
      <c r="A10" s="22">
        <f t="shared" ref="A10:A68" si="8">IF(A9&gt;=rok*12,"",A9+1)</f>
        <v>2</v>
      </c>
      <c r="B10" s="114">
        <v>42415</v>
      </c>
      <c r="C10" s="24">
        <f>VLOOKUP(B10,'HNB tečaj'!A:D,2)</f>
        <v>7.6337979999999996</v>
      </c>
      <c r="E10" s="112">
        <f t="shared" ref="E10:E68" si="9">IF(ISERROR(F10*C10),"",F10*C10)</f>
        <v>0</v>
      </c>
      <c r="F10" s="113"/>
      <c r="H10" s="108">
        <f t="shared" ca="1" si="5"/>
        <v>0</v>
      </c>
      <c r="J10" s="81" t="str">
        <f t="shared" ca="1" si="6"/>
        <v/>
      </c>
      <c r="K10" s="81" t="str">
        <f t="shared" ca="1" si="6"/>
        <v/>
      </c>
      <c r="L10" s="81" t="str">
        <f t="shared" ca="1" si="6"/>
        <v/>
      </c>
      <c r="M10" s="81" t="str">
        <f t="shared" ca="1" si="6"/>
        <v/>
      </c>
      <c r="N10" s="81" t="str">
        <f t="shared" ca="1" si="6"/>
        <v/>
      </c>
      <c r="O10" s="81" t="str">
        <f t="shared" ca="1" si="6"/>
        <v/>
      </c>
      <c r="P10" s="81" t="str">
        <f t="shared" ca="1" si="6"/>
        <v/>
      </c>
      <c r="Q10" s="81" t="str">
        <f t="shared" ca="1" si="6"/>
        <v/>
      </c>
      <c r="R10" s="81" t="str">
        <f t="shared" ca="1" si="6"/>
        <v/>
      </c>
      <c r="S10" s="81" t="str">
        <f t="shared" ca="1" si="6"/>
        <v/>
      </c>
      <c r="T10" s="81" t="str">
        <f t="shared" ca="1" si="7"/>
        <v/>
      </c>
      <c r="U10" s="81" t="str">
        <f t="shared" ca="1" si="7"/>
        <v/>
      </c>
      <c r="V10" s="81" t="str">
        <f t="shared" ca="1" si="7"/>
        <v/>
      </c>
      <c r="W10" s="81" t="str">
        <f t="shared" ca="1" si="7"/>
        <v/>
      </c>
      <c r="X10" s="81">
        <f t="shared" ca="1" si="7"/>
        <v>0</v>
      </c>
      <c r="Y10" s="81">
        <f t="shared" ca="1" si="7"/>
        <v>0</v>
      </c>
      <c r="Z10" s="81">
        <f t="shared" ca="1" si="7"/>
        <v>0</v>
      </c>
      <c r="AA10" s="81">
        <f t="shared" ca="1" si="7"/>
        <v>0</v>
      </c>
      <c r="AB10" s="81">
        <f t="shared" ca="1" si="7"/>
        <v>0</v>
      </c>
      <c r="AC10" s="81">
        <f t="shared" ca="1" si="7"/>
        <v>0</v>
      </c>
      <c r="AD10" s="81">
        <f t="shared" ca="1" si="7"/>
        <v>0</v>
      </c>
      <c r="AE10" s="81">
        <f t="shared" ca="1" si="7"/>
        <v>0</v>
      </c>
      <c r="AF10" s="81">
        <f t="shared" ca="1" si="7"/>
        <v>0</v>
      </c>
      <c r="AG10" s="81">
        <f t="shared" ca="1" si="7"/>
        <v>0</v>
      </c>
    </row>
    <row r="11" spans="1:33" x14ac:dyDescent="0.2">
      <c r="A11" s="22">
        <f t="shared" si="8"/>
        <v>3</v>
      </c>
      <c r="B11" s="114">
        <f>DATE(YEAR(B$10),MONTH(B$10)+A9,MIN(DAY(B$10),DAY(DATE(YEAR(B$10),MONTH(B$10)+A9+1,0))))</f>
        <v>42444</v>
      </c>
      <c r="C11" s="24">
        <f>VLOOKUP(B11,'HNB tečaj'!A:D,2)</f>
        <v>7.5677380000000003</v>
      </c>
      <c r="E11" s="112">
        <f t="shared" si="9"/>
        <v>0</v>
      </c>
      <c r="F11" s="113"/>
      <c r="H11" s="108">
        <f t="shared" ca="1" si="5"/>
        <v>0</v>
      </c>
      <c r="J11" s="81" t="str">
        <f t="shared" ca="1" si="6"/>
        <v/>
      </c>
      <c r="K11" s="81" t="str">
        <f t="shared" ca="1" si="6"/>
        <v/>
      </c>
      <c r="L11" s="81" t="str">
        <f t="shared" ca="1" si="6"/>
        <v/>
      </c>
      <c r="M11" s="81" t="str">
        <f t="shared" ca="1" si="6"/>
        <v/>
      </c>
      <c r="N11" s="81" t="str">
        <f t="shared" ca="1" si="6"/>
        <v/>
      </c>
      <c r="O11" s="81" t="str">
        <f t="shared" ca="1" si="6"/>
        <v/>
      </c>
      <c r="P11" s="81" t="str">
        <f t="shared" ca="1" si="6"/>
        <v/>
      </c>
      <c r="Q11" s="81" t="str">
        <f t="shared" ca="1" si="6"/>
        <v/>
      </c>
      <c r="R11" s="81" t="str">
        <f t="shared" ca="1" si="6"/>
        <v/>
      </c>
      <c r="S11" s="81" t="str">
        <f t="shared" ca="1" si="6"/>
        <v/>
      </c>
      <c r="T11" s="81" t="str">
        <f t="shared" ca="1" si="7"/>
        <v/>
      </c>
      <c r="U11" s="81" t="str">
        <f t="shared" ca="1" si="7"/>
        <v/>
      </c>
      <c r="V11" s="81" t="str">
        <f t="shared" ca="1" si="7"/>
        <v/>
      </c>
      <c r="W11" s="81" t="str">
        <f t="shared" ca="1" si="7"/>
        <v/>
      </c>
      <c r="X11" s="81">
        <f t="shared" ca="1" si="7"/>
        <v>0</v>
      </c>
      <c r="Y11" s="81">
        <f t="shared" ca="1" si="7"/>
        <v>0</v>
      </c>
      <c r="Z11" s="81">
        <f t="shared" ca="1" si="7"/>
        <v>0</v>
      </c>
      <c r="AA11" s="81">
        <f t="shared" ca="1" si="7"/>
        <v>0</v>
      </c>
      <c r="AB11" s="81">
        <f t="shared" ca="1" si="7"/>
        <v>0</v>
      </c>
      <c r="AC11" s="81">
        <f t="shared" ca="1" si="7"/>
        <v>0</v>
      </c>
      <c r="AD11" s="81">
        <f t="shared" ca="1" si="7"/>
        <v>0</v>
      </c>
      <c r="AE11" s="81">
        <f t="shared" ca="1" si="7"/>
        <v>0</v>
      </c>
      <c r="AF11" s="81">
        <f t="shared" ca="1" si="7"/>
        <v>0</v>
      </c>
      <c r="AG11" s="81">
        <f t="shared" ca="1" si="7"/>
        <v>0</v>
      </c>
    </row>
    <row r="12" spans="1:33" x14ac:dyDescent="0.2">
      <c r="A12" s="22">
        <f t="shared" si="8"/>
        <v>4</v>
      </c>
      <c r="B12" s="114">
        <f t="shared" ref="B12:B68" si="10">DATE(YEAR(B$10),MONTH(B$10)+A10,MIN(DAY(B$10),DAY(DATE(YEAR(B$10),MONTH(B$10)+A10+1,0))))</f>
        <v>42475</v>
      </c>
      <c r="C12" s="24">
        <f>VLOOKUP(B12,'HNB tečaj'!A:D,2)</f>
        <v>7.4701250000000003</v>
      </c>
      <c r="E12" s="112">
        <f t="shared" si="9"/>
        <v>0</v>
      </c>
      <c r="F12" s="113"/>
      <c r="H12" s="108">
        <f t="shared" ca="1" si="5"/>
        <v>0</v>
      </c>
      <c r="J12" s="81" t="str">
        <f t="shared" ca="1" si="6"/>
        <v/>
      </c>
      <c r="K12" s="81" t="str">
        <f t="shared" ca="1" si="6"/>
        <v/>
      </c>
      <c r="L12" s="81" t="str">
        <f t="shared" ca="1" si="6"/>
        <v/>
      </c>
      <c r="M12" s="81" t="str">
        <f t="shared" ca="1" si="6"/>
        <v/>
      </c>
      <c r="N12" s="81" t="str">
        <f t="shared" ca="1" si="6"/>
        <v/>
      </c>
      <c r="O12" s="81" t="str">
        <f t="shared" ca="1" si="6"/>
        <v/>
      </c>
      <c r="P12" s="81" t="str">
        <f t="shared" ca="1" si="6"/>
        <v/>
      </c>
      <c r="Q12" s="81" t="str">
        <f t="shared" ca="1" si="6"/>
        <v/>
      </c>
      <c r="R12" s="81" t="str">
        <f t="shared" ca="1" si="6"/>
        <v/>
      </c>
      <c r="S12" s="81" t="str">
        <f t="shared" ca="1" si="6"/>
        <v/>
      </c>
      <c r="T12" s="81" t="str">
        <f t="shared" ca="1" si="7"/>
        <v/>
      </c>
      <c r="U12" s="81" t="str">
        <f t="shared" ca="1" si="7"/>
        <v/>
      </c>
      <c r="V12" s="81" t="str">
        <f t="shared" ca="1" si="7"/>
        <v/>
      </c>
      <c r="W12" s="81" t="str">
        <f t="shared" ca="1" si="7"/>
        <v/>
      </c>
      <c r="X12" s="81">
        <f t="shared" ca="1" si="7"/>
        <v>0</v>
      </c>
      <c r="Y12" s="81">
        <f t="shared" ca="1" si="7"/>
        <v>0</v>
      </c>
      <c r="Z12" s="81">
        <f t="shared" ca="1" si="7"/>
        <v>0</v>
      </c>
      <c r="AA12" s="81">
        <f t="shared" ca="1" si="7"/>
        <v>0</v>
      </c>
      <c r="AB12" s="81">
        <f t="shared" ca="1" si="7"/>
        <v>0</v>
      </c>
      <c r="AC12" s="81">
        <f t="shared" ca="1" si="7"/>
        <v>0</v>
      </c>
      <c r="AD12" s="81">
        <f t="shared" ca="1" si="7"/>
        <v>0</v>
      </c>
      <c r="AE12" s="81">
        <f t="shared" ca="1" si="7"/>
        <v>0</v>
      </c>
      <c r="AF12" s="81">
        <f t="shared" ca="1" si="7"/>
        <v>0</v>
      </c>
      <c r="AG12" s="81">
        <f t="shared" ca="1" si="7"/>
        <v>0</v>
      </c>
    </row>
    <row r="13" spans="1:33" x14ac:dyDescent="0.2">
      <c r="A13" s="22">
        <f t="shared" si="8"/>
        <v>5</v>
      </c>
      <c r="B13" s="114">
        <f t="shared" si="10"/>
        <v>42505</v>
      </c>
      <c r="C13" s="24">
        <f>VLOOKUP(B13,'HNB tečaj'!A:D,2)</f>
        <v>7.5068219999999997</v>
      </c>
      <c r="E13" s="112">
        <f t="shared" si="9"/>
        <v>0</v>
      </c>
      <c r="F13" s="113"/>
      <c r="H13" s="108">
        <f t="shared" ca="1" si="5"/>
        <v>0</v>
      </c>
      <c r="J13" s="81" t="str">
        <f t="shared" ca="1" si="6"/>
        <v/>
      </c>
      <c r="K13" s="81" t="str">
        <f t="shared" ca="1" si="6"/>
        <v/>
      </c>
      <c r="L13" s="81" t="str">
        <f t="shared" ca="1" si="6"/>
        <v/>
      </c>
      <c r="M13" s="81" t="str">
        <f t="shared" ca="1" si="6"/>
        <v/>
      </c>
      <c r="N13" s="81" t="str">
        <f t="shared" ca="1" si="6"/>
        <v/>
      </c>
      <c r="O13" s="81" t="str">
        <f t="shared" ca="1" si="6"/>
        <v/>
      </c>
      <c r="P13" s="81" t="str">
        <f t="shared" ca="1" si="6"/>
        <v/>
      </c>
      <c r="Q13" s="81" t="str">
        <f t="shared" ca="1" si="6"/>
        <v/>
      </c>
      <c r="R13" s="81" t="str">
        <f t="shared" ca="1" si="6"/>
        <v/>
      </c>
      <c r="S13" s="81" t="str">
        <f t="shared" ca="1" si="6"/>
        <v/>
      </c>
      <c r="T13" s="81" t="str">
        <f t="shared" ca="1" si="7"/>
        <v/>
      </c>
      <c r="U13" s="81" t="str">
        <f t="shared" ca="1" si="7"/>
        <v/>
      </c>
      <c r="V13" s="81" t="str">
        <f t="shared" ca="1" si="7"/>
        <v/>
      </c>
      <c r="W13" s="81" t="str">
        <f t="shared" ca="1" si="7"/>
        <v/>
      </c>
      <c r="X13" s="81">
        <f t="shared" ca="1" si="7"/>
        <v>0</v>
      </c>
      <c r="Y13" s="81">
        <f t="shared" ca="1" si="7"/>
        <v>0</v>
      </c>
      <c r="Z13" s="81">
        <f t="shared" ca="1" si="7"/>
        <v>0</v>
      </c>
      <c r="AA13" s="81">
        <f t="shared" ca="1" si="7"/>
        <v>0</v>
      </c>
      <c r="AB13" s="81">
        <f t="shared" ca="1" si="7"/>
        <v>0</v>
      </c>
      <c r="AC13" s="81">
        <f t="shared" ca="1" si="7"/>
        <v>0</v>
      </c>
      <c r="AD13" s="81">
        <f t="shared" ca="1" si="7"/>
        <v>0</v>
      </c>
      <c r="AE13" s="81">
        <f t="shared" ca="1" si="7"/>
        <v>0</v>
      </c>
      <c r="AF13" s="81">
        <f t="shared" ca="1" si="7"/>
        <v>0</v>
      </c>
      <c r="AG13" s="81">
        <f t="shared" ca="1" si="7"/>
        <v>0</v>
      </c>
    </row>
    <row r="14" spans="1:33" x14ac:dyDescent="0.2">
      <c r="A14" s="22">
        <f t="shared" si="8"/>
        <v>6</v>
      </c>
      <c r="B14" s="114">
        <f t="shared" si="10"/>
        <v>42536</v>
      </c>
      <c r="C14" s="24">
        <f>VLOOKUP(B14,'HNB tečaj'!A:D,2)</f>
        <v>7.5309619999999997</v>
      </c>
      <c r="E14" s="112">
        <f t="shared" si="9"/>
        <v>0</v>
      </c>
      <c r="F14" s="113"/>
      <c r="H14" s="108">
        <f t="shared" ca="1" si="5"/>
        <v>0</v>
      </c>
      <c r="J14" s="81" t="str">
        <f t="shared" ca="1" si="6"/>
        <v/>
      </c>
      <c r="K14" s="81" t="str">
        <f t="shared" ca="1" si="6"/>
        <v/>
      </c>
      <c r="L14" s="81" t="str">
        <f t="shared" ca="1" si="6"/>
        <v/>
      </c>
      <c r="M14" s="81" t="str">
        <f t="shared" ca="1" si="6"/>
        <v/>
      </c>
      <c r="N14" s="81" t="str">
        <f t="shared" ca="1" si="6"/>
        <v/>
      </c>
      <c r="O14" s="81" t="str">
        <f t="shared" ca="1" si="6"/>
        <v/>
      </c>
      <c r="P14" s="81" t="str">
        <f t="shared" ca="1" si="6"/>
        <v/>
      </c>
      <c r="Q14" s="81" t="str">
        <f t="shared" ca="1" si="6"/>
        <v/>
      </c>
      <c r="R14" s="81" t="str">
        <f t="shared" ca="1" si="6"/>
        <v/>
      </c>
      <c r="S14" s="81" t="str">
        <f t="shared" ca="1" si="6"/>
        <v/>
      </c>
      <c r="T14" s="81" t="str">
        <f t="shared" ca="1" si="7"/>
        <v/>
      </c>
      <c r="U14" s="81" t="str">
        <f t="shared" ca="1" si="7"/>
        <v/>
      </c>
      <c r="V14" s="81" t="str">
        <f t="shared" ca="1" si="7"/>
        <v/>
      </c>
      <c r="W14" s="81" t="str">
        <f t="shared" ca="1" si="7"/>
        <v/>
      </c>
      <c r="X14" s="81">
        <f t="shared" ca="1" si="7"/>
        <v>0</v>
      </c>
      <c r="Y14" s="81">
        <f t="shared" ca="1" si="7"/>
        <v>0</v>
      </c>
      <c r="Z14" s="81">
        <f t="shared" ca="1" si="7"/>
        <v>0</v>
      </c>
      <c r="AA14" s="81">
        <f t="shared" ca="1" si="7"/>
        <v>0</v>
      </c>
      <c r="AB14" s="81">
        <f t="shared" ca="1" si="7"/>
        <v>0</v>
      </c>
      <c r="AC14" s="81">
        <f t="shared" ca="1" si="7"/>
        <v>0</v>
      </c>
      <c r="AD14" s="81">
        <f t="shared" ca="1" si="7"/>
        <v>0</v>
      </c>
      <c r="AE14" s="81">
        <f t="shared" ca="1" si="7"/>
        <v>0</v>
      </c>
      <c r="AF14" s="81">
        <f t="shared" ca="1" si="7"/>
        <v>0</v>
      </c>
      <c r="AG14" s="81">
        <f t="shared" ca="1" si="7"/>
        <v>0</v>
      </c>
    </row>
    <row r="15" spans="1:33" x14ac:dyDescent="0.2">
      <c r="A15" s="22">
        <f t="shared" si="8"/>
        <v>7</v>
      </c>
      <c r="B15" s="114">
        <f t="shared" si="10"/>
        <v>42566</v>
      </c>
      <c r="C15" s="24">
        <f>VLOOKUP(B15,'HNB tečaj'!A:D,2)</f>
        <v>7.4841199999999999</v>
      </c>
      <c r="E15" s="112">
        <f t="shared" si="9"/>
        <v>0</v>
      </c>
      <c r="F15" s="113"/>
      <c r="H15" s="108">
        <f t="shared" ca="1" si="5"/>
        <v>0</v>
      </c>
      <c r="J15" s="81" t="str">
        <f t="shared" ca="1" si="6"/>
        <v/>
      </c>
      <c r="K15" s="81" t="str">
        <f t="shared" ca="1" si="6"/>
        <v/>
      </c>
      <c r="L15" s="81" t="str">
        <f t="shared" ca="1" si="6"/>
        <v/>
      </c>
      <c r="M15" s="81" t="str">
        <f t="shared" ca="1" si="6"/>
        <v/>
      </c>
      <c r="N15" s="81" t="str">
        <f t="shared" ca="1" si="6"/>
        <v/>
      </c>
      <c r="O15" s="81" t="str">
        <f t="shared" ca="1" si="6"/>
        <v/>
      </c>
      <c r="P15" s="81" t="str">
        <f t="shared" ca="1" si="6"/>
        <v/>
      </c>
      <c r="Q15" s="81" t="str">
        <f t="shared" ca="1" si="6"/>
        <v/>
      </c>
      <c r="R15" s="81" t="str">
        <f t="shared" ca="1" si="6"/>
        <v/>
      </c>
      <c r="S15" s="81" t="str">
        <f t="shared" ca="1" si="6"/>
        <v/>
      </c>
      <c r="T15" s="81" t="str">
        <f t="shared" ca="1" si="7"/>
        <v/>
      </c>
      <c r="U15" s="81" t="str">
        <f t="shared" ca="1" si="7"/>
        <v/>
      </c>
      <c r="V15" s="81" t="str">
        <f t="shared" ca="1" si="7"/>
        <v/>
      </c>
      <c r="W15" s="81" t="str">
        <f t="shared" ca="1" si="7"/>
        <v/>
      </c>
      <c r="X15" s="81" t="str">
        <f t="shared" ca="1" si="7"/>
        <v/>
      </c>
      <c r="Y15" s="81">
        <f t="shared" ca="1" si="7"/>
        <v>0</v>
      </c>
      <c r="Z15" s="81">
        <f t="shared" ca="1" si="7"/>
        <v>0</v>
      </c>
      <c r="AA15" s="81">
        <f t="shared" ca="1" si="7"/>
        <v>0</v>
      </c>
      <c r="AB15" s="81">
        <f t="shared" ca="1" si="7"/>
        <v>0</v>
      </c>
      <c r="AC15" s="81">
        <f t="shared" ca="1" si="7"/>
        <v>0</v>
      </c>
      <c r="AD15" s="81">
        <f t="shared" ca="1" si="7"/>
        <v>0</v>
      </c>
      <c r="AE15" s="81">
        <f t="shared" ca="1" si="7"/>
        <v>0</v>
      </c>
      <c r="AF15" s="81">
        <f t="shared" ca="1" si="7"/>
        <v>0</v>
      </c>
      <c r="AG15" s="81">
        <f t="shared" ca="1" si="7"/>
        <v>0</v>
      </c>
    </row>
    <row r="16" spans="1:33" x14ac:dyDescent="0.2">
      <c r="A16" s="22">
        <f t="shared" si="8"/>
        <v>8</v>
      </c>
      <c r="B16" s="114">
        <f t="shared" si="10"/>
        <v>42597</v>
      </c>
      <c r="C16" s="24">
        <f>VLOOKUP(B16,'HNB tečaj'!A:D,2)</f>
        <v>7.4841480000000002</v>
      </c>
      <c r="E16" s="112">
        <f t="shared" si="9"/>
        <v>0</v>
      </c>
      <c r="F16" s="113"/>
      <c r="H16" s="108">
        <f t="shared" ca="1" si="5"/>
        <v>0</v>
      </c>
      <c r="J16" s="81" t="str">
        <f t="shared" ca="1" si="6"/>
        <v/>
      </c>
      <c r="K16" s="81" t="str">
        <f t="shared" ca="1" si="6"/>
        <v/>
      </c>
      <c r="L16" s="81" t="str">
        <f t="shared" ca="1" si="6"/>
        <v/>
      </c>
      <c r="M16" s="81" t="str">
        <f t="shared" ca="1" si="6"/>
        <v/>
      </c>
      <c r="N16" s="81" t="str">
        <f t="shared" ca="1" si="6"/>
        <v/>
      </c>
      <c r="O16" s="81" t="str">
        <f t="shared" ca="1" si="6"/>
        <v/>
      </c>
      <c r="P16" s="81" t="str">
        <f t="shared" ca="1" si="6"/>
        <v/>
      </c>
      <c r="Q16" s="81" t="str">
        <f t="shared" ca="1" si="6"/>
        <v/>
      </c>
      <c r="R16" s="81" t="str">
        <f t="shared" ca="1" si="6"/>
        <v/>
      </c>
      <c r="S16" s="81" t="str">
        <f t="shared" ca="1" si="6"/>
        <v/>
      </c>
      <c r="T16" s="81" t="str">
        <f t="shared" ca="1" si="7"/>
        <v/>
      </c>
      <c r="U16" s="81" t="str">
        <f t="shared" ca="1" si="7"/>
        <v/>
      </c>
      <c r="V16" s="81" t="str">
        <f t="shared" ca="1" si="7"/>
        <v/>
      </c>
      <c r="W16" s="81" t="str">
        <f t="shared" ca="1" si="7"/>
        <v/>
      </c>
      <c r="X16" s="81" t="str">
        <f t="shared" ca="1" si="7"/>
        <v/>
      </c>
      <c r="Y16" s="81">
        <f t="shared" ca="1" si="7"/>
        <v>0</v>
      </c>
      <c r="Z16" s="81">
        <f t="shared" ca="1" si="7"/>
        <v>0</v>
      </c>
      <c r="AA16" s="81">
        <f t="shared" ca="1" si="7"/>
        <v>0</v>
      </c>
      <c r="AB16" s="81">
        <f t="shared" ca="1" si="7"/>
        <v>0</v>
      </c>
      <c r="AC16" s="81">
        <f t="shared" ca="1" si="7"/>
        <v>0</v>
      </c>
      <c r="AD16" s="81">
        <f t="shared" ca="1" si="7"/>
        <v>0</v>
      </c>
      <c r="AE16" s="81">
        <f t="shared" ca="1" si="7"/>
        <v>0</v>
      </c>
      <c r="AF16" s="81">
        <f t="shared" ca="1" si="7"/>
        <v>0</v>
      </c>
      <c r="AG16" s="81">
        <f t="shared" ca="1" si="7"/>
        <v>0</v>
      </c>
    </row>
    <row r="17" spans="1:33" x14ac:dyDescent="0.2">
      <c r="A17" s="22">
        <f t="shared" si="8"/>
        <v>9</v>
      </c>
      <c r="B17" s="114">
        <f t="shared" si="10"/>
        <v>42628</v>
      </c>
      <c r="C17" s="24">
        <f>VLOOKUP(B17,'HNB tečaj'!A:D,2)</f>
        <v>7.4819019999999998</v>
      </c>
      <c r="E17" s="112">
        <f t="shared" si="9"/>
        <v>0</v>
      </c>
      <c r="F17" s="113"/>
      <c r="H17" s="108">
        <f t="shared" ca="1" si="5"/>
        <v>0</v>
      </c>
      <c r="J17" s="81" t="str">
        <f t="shared" ca="1" si="6"/>
        <v/>
      </c>
      <c r="K17" s="81" t="str">
        <f t="shared" ca="1" si="6"/>
        <v/>
      </c>
      <c r="L17" s="81" t="str">
        <f t="shared" ca="1" si="6"/>
        <v/>
      </c>
      <c r="M17" s="81" t="str">
        <f t="shared" ca="1" si="6"/>
        <v/>
      </c>
      <c r="N17" s="81" t="str">
        <f t="shared" ca="1" si="6"/>
        <v/>
      </c>
      <c r="O17" s="81" t="str">
        <f t="shared" ca="1" si="6"/>
        <v/>
      </c>
      <c r="P17" s="81" t="str">
        <f t="shared" ca="1" si="6"/>
        <v/>
      </c>
      <c r="Q17" s="81" t="str">
        <f t="shared" ca="1" si="6"/>
        <v/>
      </c>
      <c r="R17" s="81" t="str">
        <f t="shared" ca="1" si="6"/>
        <v/>
      </c>
      <c r="S17" s="81" t="str">
        <f t="shared" ca="1" si="6"/>
        <v/>
      </c>
      <c r="T17" s="81" t="str">
        <f t="shared" ca="1" si="7"/>
        <v/>
      </c>
      <c r="U17" s="81" t="str">
        <f t="shared" ca="1" si="7"/>
        <v/>
      </c>
      <c r="V17" s="81" t="str">
        <f t="shared" ca="1" si="7"/>
        <v/>
      </c>
      <c r="W17" s="81" t="str">
        <f t="shared" ca="1" si="7"/>
        <v/>
      </c>
      <c r="X17" s="81" t="str">
        <f t="shared" ca="1" si="7"/>
        <v/>
      </c>
      <c r="Y17" s="81">
        <f t="shared" ca="1" si="7"/>
        <v>0</v>
      </c>
      <c r="Z17" s="81">
        <f t="shared" ca="1" si="7"/>
        <v>0</v>
      </c>
      <c r="AA17" s="81">
        <f t="shared" ca="1" si="7"/>
        <v>0</v>
      </c>
      <c r="AB17" s="81">
        <f t="shared" ca="1" si="7"/>
        <v>0</v>
      </c>
      <c r="AC17" s="81">
        <f t="shared" ca="1" si="7"/>
        <v>0</v>
      </c>
      <c r="AD17" s="81">
        <f t="shared" ca="1" si="7"/>
        <v>0</v>
      </c>
      <c r="AE17" s="81">
        <f t="shared" ca="1" si="7"/>
        <v>0</v>
      </c>
      <c r="AF17" s="81">
        <f t="shared" ca="1" si="7"/>
        <v>0</v>
      </c>
      <c r="AG17" s="81">
        <f t="shared" ca="1" si="7"/>
        <v>0</v>
      </c>
    </row>
    <row r="18" spans="1:33" x14ac:dyDescent="0.2">
      <c r="A18" s="22">
        <f t="shared" si="8"/>
        <v>10</v>
      </c>
      <c r="B18" s="114">
        <f t="shared" si="10"/>
        <v>42658</v>
      </c>
      <c r="C18" s="24">
        <f>VLOOKUP(B18,'HNB tečaj'!A:D,2)</f>
        <v>7.5070629999999996</v>
      </c>
      <c r="E18" s="112">
        <f t="shared" si="9"/>
        <v>0</v>
      </c>
      <c r="F18" s="113"/>
      <c r="H18" s="108">
        <f t="shared" ca="1" si="5"/>
        <v>0</v>
      </c>
      <c r="J18" s="81" t="str">
        <f t="shared" ca="1" si="6"/>
        <v/>
      </c>
      <c r="K18" s="81" t="str">
        <f t="shared" ca="1" si="6"/>
        <v/>
      </c>
      <c r="L18" s="81" t="str">
        <f t="shared" ca="1" si="6"/>
        <v/>
      </c>
      <c r="M18" s="81" t="str">
        <f t="shared" ca="1" si="6"/>
        <v/>
      </c>
      <c r="N18" s="81" t="str">
        <f t="shared" ca="1" si="6"/>
        <v/>
      </c>
      <c r="O18" s="81" t="str">
        <f t="shared" ca="1" si="6"/>
        <v/>
      </c>
      <c r="P18" s="81" t="str">
        <f t="shared" ca="1" si="6"/>
        <v/>
      </c>
      <c r="Q18" s="81" t="str">
        <f t="shared" ca="1" si="6"/>
        <v/>
      </c>
      <c r="R18" s="81" t="str">
        <f t="shared" ca="1" si="6"/>
        <v/>
      </c>
      <c r="S18" s="81" t="str">
        <f t="shared" ca="1" si="6"/>
        <v/>
      </c>
      <c r="T18" s="81" t="str">
        <f t="shared" ca="1" si="7"/>
        <v/>
      </c>
      <c r="U18" s="81" t="str">
        <f t="shared" ca="1" si="7"/>
        <v/>
      </c>
      <c r="V18" s="81" t="str">
        <f t="shared" ca="1" si="7"/>
        <v/>
      </c>
      <c r="W18" s="81" t="str">
        <f t="shared" ca="1" si="7"/>
        <v/>
      </c>
      <c r="X18" s="81" t="str">
        <f t="shared" ca="1" si="7"/>
        <v/>
      </c>
      <c r="Y18" s="81">
        <f t="shared" ca="1" si="7"/>
        <v>0</v>
      </c>
      <c r="Z18" s="81">
        <f t="shared" ca="1" si="7"/>
        <v>0</v>
      </c>
      <c r="AA18" s="81">
        <f t="shared" ca="1" si="7"/>
        <v>0</v>
      </c>
      <c r="AB18" s="81">
        <f t="shared" ca="1" si="7"/>
        <v>0</v>
      </c>
      <c r="AC18" s="81">
        <f t="shared" ca="1" si="7"/>
        <v>0</v>
      </c>
      <c r="AD18" s="81">
        <f t="shared" ca="1" si="7"/>
        <v>0</v>
      </c>
      <c r="AE18" s="81">
        <f t="shared" ca="1" si="7"/>
        <v>0</v>
      </c>
      <c r="AF18" s="81">
        <f t="shared" ca="1" si="7"/>
        <v>0</v>
      </c>
      <c r="AG18" s="81">
        <f t="shared" ca="1" si="7"/>
        <v>0</v>
      </c>
    </row>
    <row r="19" spans="1:33" x14ac:dyDescent="0.2">
      <c r="A19" s="22">
        <f t="shared" si="8"/>
        <v>11</v>
      </c>
      <c r="B19" s="114">
        <f t="shared" si="10"/>
        <v>42689</v>
      </c>
      <c r="C19" s="24">
        <f>VLOOKUP(B19,'HNB tečaj'!A:D,2)</f>
        <v>7.5063979999999999</v>
      </c>
      <c r="E19" s="112">
        <f t="shared" si="9"/>
        <v>0</v>
      </c>
      <c r="F19" s="113"/>
      <c r="H19" s="108">
        <f t="shared" ca="1" si="5"/>
        <v>0</v>
      </c>
      <c r="J19" s="81" t="str">
        <f t="shared" ref="J19:S28" ca="1" si="11">IF($B19&gt;J$3,"",MAX(0,(J$3-MAX(J$2,$B19+1)+1)/J$6*J$7*MAX($E19,0)))</f>
        <v/>
      </c>
      <c r="K19" s="81" t="str">
        <f t="shared" ca="1" si="11"/>
        <v/>
      </c>
      <c r="L19" s="81" t="str">
        <f t="shared" ca="1" si="11"/>
        <v/>
      </c>
      <c r="M19" s="81" t="str">
        <f t="shared" ca="1" si="11"/>
        <v/>
      </c>
      <c r="N19" s="81" t="str">
        <f t="shared" ca="1" si="11"/>
        <v/>
      </c>
      <c r="O19" s="81" t="str">
        <f t="shared" ca="1" si="11"/>
        <v/>
      </c>
      <c r="P19" s="81" t="str">
        <f t="shared" ca="1" si="11"/>
        <v/>
      </c>
      <c r="Q19" s="81" t="str">
        <f t="shared" ca="1" si="11"/>
        <v/>
      </c>
      <c r="R19" s="81" t="str">
        <f t="shared" ca="1" si="11"/>
        <v/>
      </c>
      <c r="S19" s="81" t="str">
        <f t="shared" ca="1" si="11"/>
        <v/>
      </c>
      <c r="T19" s="81" t="str">
        <f t="shared" ref="T19:AG28" ca="1" si="12">IF($B19&gt;T$3,"",MAX(0,(T$3-MAX(T$2,$B19+1)+1)/T$6*T$7*MAX($E19,0)))</f>
        <v/>
      </c>
      <c r="U19" s="81" t="str">
        <f t="shared" ca="1" si="12"/>
        <v/>
      </c>
      <c r="V19" s="81" t="str">
        <f t="shared" ca="1" si="12"/>
        <v/>
      </c>
      <c r="W19" s="81" t="str">
        <f t="shared" ca="1" si="12"/>
        <v/>
      </c>
      <c r="X19" s="81" t="str">
        <f t="shared" ca="1" si="12"/>
        <v/>
      </c>
      <c r="Y19" s="81">
        <f t="shared" ca="1" si="12"/>
        <v>0</v>
      </c>
      <c r="Z19" s="81">
        <f t="shared" ca="1" si="12"/>
        <v>0</v>
      </c>
      <c r="AA19" s="81">
        <f t="shared" ca="1" si="12"/>
        <v>0</v>
      </c>
      <c r="AB19" s="81">
        <f t="shared" ca="1" si="12"/>
        <v>0</v>
      </c>
      <c r="AC19" s="81">
        <f t="shared" ca="1" si="12"/>
        <v>0</v>
      </c>
      <c r="AD19" s="81">
        <f t="shared" ca="1" si="12"/>
        <v>0</v>
      </c>
      <c r="AE19" s="81">
        <f t="shared" ca="1" si="12"/>
        <v>0</v>
      </c>
      <c r="AF19" s="81">
        <f t="shared" ca="1" si="12"/>
        <v>0</v>
      </c>
      <c r="AG19" s="81">
        <f t="shared" ca="1" si="12"/>
        <v>0</v>
      </c>
    </row>
    <row r="20" spans="1:33" x14ac:dyDescent="0.2">
      <c r="A20" s="22">
        <f t="shared" si="8"/>
        <v>12</v>
      </c>
      <c r="B20" s="114">
        <f t="shared" si="10"/>
        <v>42719</v>
      </c>
      <c r="C20" s="24">
        <f>VLOOKUP(B20,'HNB tečaj'!A:D,2)</f>
        <v>7.5248689999999998</v>
      </c>
      <c r="E20" s="112">
        <f t="shared" si="9"/>
        <v>0</v>
      </c>
      <c r="F20" s="113"/>
      <c r="H20" s="108">
        <f t="shared" ca="1" si="5"/>
        <v>0</v>
      </c>
      <c r="J20" s="81" t="str">
        <f t="shared" ca="1" si="11"/>
        <v/>
      </c>
      <c r="K20" s="81" t="str">
        <f t="shared" ca="1" si="11"/>
        <v/>
      </c>
      <c r="L20" s="81" t="str">
        <f t="shared" ca="1" si="11"/>
        <v/>
      </c>
      <c r="M20" s="81" t="str">
        <f t="shared" ca="1" si="11"/>
        <v/>
      </c>
      <c r="N20" s="81" t="str">
        <f t="shared" ca="1" si="11"/>
        <v/>
      </c>
      <c r="O20" s="81" t="str">
        <f t="shared" ca="1" si="11"/>
        <v/>
      </c>
      <c r="P20" s="81" t="str">
        <f t="shared" ca="1" si="11"/>
        <v/>
      </c>
      <c r="Q20" s="81" t="str">
        <f t="shared" ca="1" si="11"/>
        <v/>
      </c>
      <c r="R20" s="81" t="str">
        <f t="shared" ca="1" si="11"/>
        <v/>
      </c>
      <c r="S20" s="81" t="str">
        <f t="shared" ca="1" si="11"/>
        <v/>
      </c>
      <c r="T20" s="81" t="str">
        <f t="shared" ca="1" si="12"/>
        <v/>
      </c>
      <c r="U20" s="81" t="str">
        <f t="shared" ca="1" si="12"/>
        <v/>
      </c>
      <c r="V20" s="81" t="str">
        <f t="shared" ca="1" si="12"/>
        <v/>
      </c>
      <c r="W20" s="81" t="str">
        <f t="shared" ca="1" si="12"/>
        <v/>
      </c>
      <c r="X20" s="81" t="str">
        <f t="shared" ca="1" si="12"/>
        <v/>
      </c>
      <c r="Y20" s="81">
        <f t="shared" ca="1" si="12"/>
        <v>0</v>
      </c>
      <c r="Z20" s="81">
        <f t="shared" ca="1" si="12"/>
        <v>0</v>
      </c>
      <c r="AA20" s="81">
        <f t="shared" ca="1" si="12"/>
        <v>0</v>
      </c>
      <c r="AB20" s="81">
        <f t="shared" ca="1" si="12"/>
        <v>0</v>
      </c>
      <c r="AC20" s="81">
        <f t="shared" ca="1" si="12"/>
        <v>0</v>
      </c>
      <c r="AD20" s="81">
        <f t="shared" ca="1" si="12"/>
        <v>0</v>
      </c>
      <c r="AE20" s="81">
        <f t="shared" ca="1" si="12"/>
        <v>0</v>
      </c>
      <c r="AF20" s="81">
        <f t="shared" ca="1" si="12"/>
        <v>0</v>
      </c>
      <c r="AG20" s="81">
        <f t="shared" ca="1" si="12"/>
        <v>0</v>
      </c>
    </row>
    <row r="21" spans="1:33" x14ac:dyDescent="0.2">
      <c r="A21" s="22">
        <f t="shared" si="8"/>
        <v>13</v>
      </c>
      <c r="B21" s="114">
        <f t="shared" si="10"/>
        <v>42750</v>
      </c>
      <c r="C21" s="24">
        <f>VLOOKUP(B21,'HNB tečaj'!A:D,2)</f>
        <v>7.5437089999999998</v>
      </c>
      <c r="E21" s="112">
        <f t="shared" si="9"/>
        <v>0</v>
      </c>
      <c r="F21" s="113"/>
      <c r="H21" s="108">
        <f t="shared" ca="1" si="5"/>
        <v>0</v>
      </c>
      <c r="J21" s="81" t="str">
        <f t="shared" ca="1" si="11"/>
        <v/>
      </c>
      <c r="K21" s="81" t="str">
        <f t="shared" ca="1" si="11"/>
        <v/>
      </c>
      <c r="L21" s="81" t="str">
        <f t="shared" ca="1" si="11"/>
        <v/>
      </c>
      <c r="M21" s="81" t="str">
        <f t="shared" ca="1" si="11"/>
        <v/>
      </c>
      <c r="N21" s="81" t="str">
        <f t="shared" ca="1" si="11"/>
        <v/>
      </c>
      <c r="O21" s="81" t="str">
        <f t="shared" ca="1" si="11"/>
        <v/>
      </c>
      <c r="P21" s="81" t="str">
        <f t="shared" ca="1" si="11"/>
        <v/>
      </c>
      <c r="Q21" s="81" t="str">
        <f t="shared" ca="1" si="11"/>
        <v/>
      </c>
      <c r="R21" s="81" t="str">
        <f t="shared" ca="1" si="11"/>
        <v/>
      </c>
      <c r="S21" s="81" t="str">
        <f t="shared" ca="1" si="11"/>
        <v/>
      </c>
      <c r="T21" s="81" t="str">
        <f t="shared" ca="1" si="12"/>
        <v/>
      </c>
      <c r="U21" s="81" t="str">
        <f t="shared" ca="1" si="12"/>
        <v/>
      </c>
      <c r="V21" s="81" t="str">
        <f t="shared" ca="1" si="12"/>
        <v/>
      </c>
      <c r="W21" s="81" t="str">
        <f t="shared" ca="1" si="12"/>
        <v/>
      </c>
      <c r="X21" s="81" t="str">
        <f t="shared" ca="1" si="12"/>
        <v/>
      </c>
      <c r="Y21" s="81" t="str">
        <f t="shared" ca="1" si="12"/>
        <v/>
      </c>
      <c r="Z21" s="81">
        <f t="shared" ca="1" si="12"/>
        <v>0</v>
      </c>
      <c r="AA21" s="81">
        <f t="shared" ca="1" si="12"/>
        <v>0</v>
      </c>
      <c r="AB21" s="81">
        <f t="shared" ca="1" si="12"/>
        <v>0</v>
      </c>
      <c r="AC21" s="81">
        <f t="shared" ca="1" si="12"/>
        <v>0</v>
      </c>
      <c r="AD21" s="81">
        <f t="shared" ca="1" si="12"/>
        <v>0</v>
      </c>
      <c r="AE21" s="81">
        <f t="shared" ca="1" si="12"/>
        <v>0</v>
      </c>
      <c r="AF21" s="81">
        <f t="shared" ca="1" si="12"/>
        <v>0</v>
      </c>
      <c r="AG21" s="81">
        <f t="shared" ca="1" si="12"/>
        <v>0</v>
      </c>
    </row>
    <row r="22" spans="1:33" x14ac:dyDescent="0.2">
      <c r="A22" s="22">
        <f t="shared" si="8"/>
        <v>14</v>
      </c>
      <c r="B22" s="114">
        <f t="shared" si="10"/>
        <v>42781</v>
      </c>
      <c r="C22" s="24">
        <f>VLOOKUP(B22,'HNB tečaj'!A:D,2)</f>
        <v>7.4491579999999997</v>
      </c>
      <c r="E22" s="112">
        <f t="shared" si="9"/>
        <v>0</v>
      </c>
      <c r="F22" s="113"/>
      <c r="H22" s="108">
        <f t="shared" ca="1" si="5"/>
        <v>0</v>
      </c>
      <c r="J22" s="81" t="str">
        <f t="shared" ca="1" si="11"/>
        <v/>
      </c>
      <c r="K22" s="81" t="str">
        <f t="shared" ca="1" si="11"/>
        <v/>
      </c>
      <c r="L22" s="81" t="str">
        <f t="shared" ca="1" si="11"/>
        <v/>
      </c>
      <c r="M22" s="81" t="str">
        <f t="shared" ca="1" si="11"/>
        <v/>
      </c>
      <c r="N22" s="81" t="str">
        <f t="shared" ca="1" si="11"/>
        <v/>
      </c>
      <c r="O22" s="81" t="str">
        <f t="shared" ca="1" si="11"/>
        <v/>
      </c>
      <c r="P22" s="81" t="str">
        <f t="shared" ca="1" si="11"/>
        <v/>
      </c>
      <c r="Q22" s="81" t="str">
        <f t="shared" ca="1" si="11"/>
        <v/>
      </c>
      <c r="R22" s="81" t="str">
        <f t="shared" ca="1" si="11"/>
        <v/>
      </c>
      <c r="S22" s="81" t="str">
        <f t="shared" ca="1" si="11"/>
        <v/>
      </c>
      <c r="T22" s="81" t="str">
        <f t="shared" ca="1" si="12"/>
        <v/>
      </c>
      <c r="U22" s="81" t="str">
        <f t="shared" ca="1" si="12"/>
        <v/>
      </c>
      <c r="V22" s="81" t="str">
        <f t="shared" ca="1" si="12"/>
        <v/>
      </c>
      <c r="W22" s="81" t="str">
        <f t="shared" ca="1" si="12"/>
        <v/>
      </c>
      <c r="X22" s="81" t="str">
        <f t="shared" ca="1" si="12"/>
        <v/>
      </c>
      <c r="Y22" s="81" t="str">
        <f t="shared" ca="1" si="12"/>
        <v/>
      </c>
      <c r="Z22" s="81">
        <f t="shared" ca="1" si="12"/>
        <v>0</v>
      </c>
      <c r="AA22" s="81">
        <f t="shared" ca="1" si="12"/>
        <v>0</v>
      </c>
      <c r="AB22" s="81">
        <f t="shared" ca="1" si="12"/>
        <v>0</v>
      </c>
      <c r="AC22" s="81">
        <f t="shared" ca="1" si="12"/>
        <v>0</v>
      </c>
      <c r="AD22" s="81">
        <f t="shared" ca="1" si="12"/>
        <v>0</v>
      </c>
      <c r="AE22" s="81">
        <f t="shared" ca="1" si="12"/>
        <v>0</v>
      </c>
      <c r="AF22" s="81">
        <f t="shared" ca="1" si="12"/>
        <v>0</v>
      </c>
      <c r="AG22" s="81">
        <f t="shared" ca="1" si="12"/>
        <v>0</v>
      </c>
    </row>
    <row r="23" spans="1:33" x14ac:dyDescent="0.2">
      <c r="A23" s="22">
        <f t="shared" si="8"/>
        <v>15</v>
      </c>
      <c r="B23" s="114">
        <f t="shared" si="10"/>
        <v>42809</v>
      </c>
      <c r="C23" s="24">
        <f>VLOOKUP(B23,'HNB tečaj'!A:D,2)</f>
        <v>7.4258050000000004</v>
      </c>
      <c r="E23" s="112">
        <f t="shared" si="9"/>
        <v>0</v>
      </c>
      <c r="F23" s="113"/>
      <c r="H23" s="108">
        <f t="shared" ca="1" si="5"/>
        <v>0</v>
      </c>
      <c r="J23" s="81" t="str">
        <f t="shared" ca="1" si="11"/>
        <v/>
      </c>
      <c r="K23" s="81" t="str">
        <f t="shared" ca="1" si="11"/>
        <v/>
      </c>
      <c r="L23" s="81" t="str">
        <f t="shared" ca="1" si="11"/>
        <v/>
      </c>
      <c r="M23" s="81" t="str">
        <f t="shared" ca="1" si="11"/>
        <v/>
      </c>
      <c r="N23" s="81" t="str">
        <f t="shared" ca="1" si="11"/>
        <v/>
      </c>
      <c r="O23" s="81" t="str">
        <f t="shared" ca="1" si="11"/>
        <v/>
      </c>
      <c r="P23" s="81" t="str">
        <f t="shared" ca="1" si="11"/>
        <v/>
      </c>
      <c r="Q23" s="81" t="str">
        <f t="shared" ca="1" si="11"/>
        <v/>
      </c>
      <c r="R23" s="81" t="str">
        <f t="shared" ca="1" si="11"/>
        <v/>
      </c>
      <c r="S23" s="81" t="str">
        <f t="shared" ca="1" si="11"/>
        <v/>
      </c>
      <c r="T23" s="81" t="str">
        <f t="shared" ca="1" si="12"/>
        <v/>
      </c>
      <c r="U23" s="81" t="str">
        <f t="shared" ca="1" si="12"/>
        <v/>
      </c>
      <c r="V23" s="81" t="str">
        <f t="shared" ca="1" si="12"/>
        <v/>
      </c>
      <c r="W23" s="81" t="str">
        <f t="shared" ca="1" si="12"/>
        <v/>
      </c>
      <c r="X23" s="81" t="str">
        <f t="shared" ca="1" si="12"/>
        <v/>
      </c>
      <c r="Y23" s="81" t="str">
        <f t="shared" ca="1" si="12"/>
        <v/>
      </c>
      <c r="Z23" s="81">
        <f t="shared" ca="1" si="12"/>
        <v>0</v>
      </c>
      <c r="AA23" s="81">
        <f t="shared" ca="1" si="12"/>
        <v>0</v>
      </c>
      <c r="AB23" s="81">
        <f t="shared" ca="1" si="12"/>
        <v>0</v>
      </c>
      <c r="AC23" s="81">
        <f t="shared" ca="1" si="12"/>
        <v>0</v>
      </c>
      <c r="AD23" s="81">
        <f t="shared" ca="1" si="12"/>
        <v>0</v>
      </c>
      <c r="AE23" s="81">
        <f t="shared" ca="1" si="12"/>
        <v>0</v>
      </c>
      <c r="AF23" s="81">
        <f t="shared" ca="1" si="12"/>
        <v>0</v>
      </c>
      <c r="AG23" s="81">
        <f t="shared" ca="1" si="12"/>
        <v>0</v>
      </c>
    </row>
    <row r="24" spans="1:33" x14ac:dyDescent="0.2">
      <c r="A24" s="22">
        <f t="shared" si="8"/>
        <v>16</v>
      </c>
      <c r="B24" s="114">
        <f t="shared" si="10"/>
        <v>42840</v>
      </c>
      <c r="C24" s="24">
        <f>VLOOKUP(B24,'HNB tečaj'!A:D,2)</f>
        <v>7.4308110000000003</v>
      </c>
      <c r="E24" s="112">
        <f t="shared" si="9"/>
        <v>0</v>
      </c>
      <c r="F24" s="113"/>
      <c r="H24" s="108">
        <f t="shared" ca="1" si="5"/>
        <v>0</v>
      </c>
      <c r="J24" s="81" t="str">
        <f t="shared" ca="1" si="11"/>
        <v/>
      </c>
      <c r="K24" s="81" t="str">
        <f t="shared" ca="1" si="11"/>
        <v/>
      </c>
      <c r="L24" s="81" t="str">
        <f t="shared" ca="1" si="11"/>
        <v/>
      </c>
      <c r="M24" s="81" t="str">
        <f t="shared" ca="1" si="11"/>
        <v/>
      </c>
      <c r="N24" s="81" t="str">
        <f t="shared" ca="1" si="11"/>
        <v/>
      </c>
      <c r="O24" s="81" t="str">
        <f t="shared" ca="1" si="11"/>
        <v/>
      </c>
      <c r="P24" s="81" t="str">
        <f t="shared" ca="1" si="11"/>
        <v/>
      </c>
      <c r="Q24" s="81" t="str">
        <f t="shared" ca="1" si="11"/>
        <v/>
      </c>
      <c r="R24" s="81" t="str">
        <f t="shared" ca="1" si="11"/>
        <v/>
      </c>
      <c r="S24" s="81" t="str">
        <f t="shared" ca="1" si="11"/>
        <v/>
      </c>
      <c r="T24" s="81" t="str">
        <f t="shared" ca="1" si="12"/>
        <v/>
      </c>
      <c r="U24" s="81" t="str">
        <f t="shared" ca="1" si="12"/>
        <v/>
      </c>
      <c r="V24" s="81" t="str">
        <f t="shared" ca="1" si="12"/>
        <v/>
      </c>
      <c r="W24" s="81" t="str">
        <f t="shared" ca="1" si="12"/>
        <v/>
      </c>
      <c r="X24" s="81" t="str">
        <f t="shared" ca="1" si="12"/>
        <v/>
      </c>
      <c r="Y24" s="81" t="str">
        <f t="shared" ca="1" si="12"/>
        <v/>
      </c>
      <c r="Z24" s="81">
        <f t="shared" ca="1" si="12"/>
        <v>0</v>
      </c>
      <c r="AA24" s="81">
        <f t="shared" ca="1" si="12"/>
        <v>0</v>
      </c>
      <c r="AB24" s="81">
        <f t="shared" ca="1" si="12"/>
        <v>0</v>
      </c>
      <c r="AC24" s="81">
        <f t="shared" ca="1" si="12"/>
        <v>0</v>
      </c>
      <c r="AD24" s="81">
        <f t="shared" ca="1" si="12"/>
        <v>0</v>
      </c>
      <c r="AE24" s="81">
        <f t="shared" ca="1" si="12"/>
        <v>0</v>
      </c>
      <c r="AF24" s="81">
        <f t="shared" ca="1" si="12"/>
        <v>0</v>
      </c>
      <c r="AG24" s="81">
        <f t="shared" ca="1" si="12"/>
        <v>0</v>
      </c>
    </row>
    <row r="25" spans="1:33" x14ac:dyDescent="0.2">
      <c r="A25" s="22">
        <f t="shared" si="8"/>
        <v>17</v>
      </c>
      <c r="B25" s="114">
        <f t="shared" si="10"/>
        <v>42870</v>
      </c>
      <c r="C25" s="24">
        <f>VLOOKUP(B25,'HNB tečaj'!A:D,2)</f>
        <v>7.4210520000000004</v>
      </c>
      <c r="E25" s="112">
        <f t="shared" si="9"/>
        <v>0</v>
      </c>
      <c r="F25" s="113"/>
      <c r="H25" s="108">
        <f t="shared" ca="1" si="5"/>
        <v>0</v>
      </c>
      <c r="J25" s="81" t="str">
        <f t="shared" ca="1" si="11"/>
        <v/>
      </c>
      <c r="K25" s="81" t="str">
        <f t="shared" ca="1" si="11"/>
        <v/>
      </c>
      <c r="L25" s="81" t="str">
        <f t="shared" ca="1" si="11"/>
        <v/>
      </c>
      <c r="M25" s="81" t="str">
        <f t="shared" ca="1" si="11"/>
        <v/>
      </c>
      <c r="N25" s="81" t="str">
        <f t="shared" ca="1" si="11"/>
        <v/>
      </c>
      <c r="O25" s="81" t="str">
        <f t="shared" ca="1" si="11"/>
        <v/>
      </c>
      <c r="P25" s="81" t="str">
        <f t="shared" ca="1" si="11"/>
        <v/>
      </c>
      <c r="Q25" s="81" t="str">
        <f t="shared" ca="1" si="11"/>
        <v/>
      </c>
      <c r="R25" s="81" t="str">
        <f t="shared" ca="1" si="11"/>
        <v/>
      </c>
      <c r="S25" s="81" t="str">
        <f t="shared" ca="1" si="11"/>
        <v/>
      </c>
      <c r="T25" s="81" t="str">
        <f t="shared" ca="1" si="12"/>
        <v/>
      </c>
      <c r="U25" s="81" t="str">
        <f t="shared" ca="1" si="12"/>
        <v/>
      </c>
      <c r="V25" s="81" t="str">
        <f t="shared" ca="1" si="12"/>
        <v/>
      </c>
      <c r="W25" s="81" t="str">
        <f t="shared" ca="1" si="12"/>
        <v/>
      </c>
      <c r="X25" s="81" t="str">
        <f t="shared" ca="1" si="12"/>
        <v/>
      </c>
      <c r="Y25" s="81" t="str">
        <f t="shared" ca="1" si="12"/>
        <v/>
      </c>
      <c r="Z25" s="81">
        <f t="shared" ca="1" si="12"/>
        <v>0</v>
      </c>
      <c r="AA25" s="81">
        <f t="shared" ca="1" si="12"/>
        <v>0</v>
      </c>
      <c r="AB25" s="81">
        <f t="shared" ca="1" si="12"/>
        <v>0</v>
      </c>
      <c r="AC25" s="81">
        <f t="shared" ca="1" si="12"/>
        <v>0</v>
      </c>
      <c r="AD25" s="81">
        <f t="shared" ca="1" si="12"/>
        <v>0</v>
      </c>
      <c r="AE25" s="81">
        <f t="shared" ca="1" si="12"/>
        <v>0</v>
      </c>
      <c r="AF25" s="81">
        <f t="shared" ca="1" si="12"/>
        <v>0</v>
      </c>
      <c r="AG25" s="81">
        <f t="shared" ca="1" si="12"/>
        <v>0</v>
      </c>
    </row>
    <row r="26" spans="1:33" x14ac:dyDescent="0.2">
      <c r="A26" s="22">
        <f t="shared" si="8"/>
        <v>18</v>
      </c>
      <c r="B26" s="114">
        <f t="shared" si="10"/>
        <v>42901</v>
      </c>
      <c r="C26" s="24">
        <f>VLOOKUP(B26,'HNB tečaj'!A:D,2)</f>
        <v>7.4049459999999998</v>
      </c>
      <c r="E26" s="112">
        <f t="shared" si="9"/>
        <v>0</v>
      </c>
      <c r="F26" s="113"/>
      <c r="H26" s="108">
        <f t="shared" ca="1" si="5"/>
        <v>0</v>
      </c>
      <c r="J26" s="81" t="str">
        <f t="shared" ca="1" si="11"/>
        <v/>
      </c>
      <c r="K26" s="81" t="str">
        <f t="shared" ca="1" si="11"/>
        <v/>
      </c>
      <c r="L26" s="81" t="str">
        <f t="shared" ca="1" si="11"/>
        <v/>
      </c>
      <c r="M26" s="81" t="str">
        <f t="shared" ca="1" si="11"/>
        <v/>
      </c>
      <c r="N26" s="81" t="str">
        <f t="shared" ca="1" si="11"/>
        <v/>
      </c>
      <c r="O26" s="81" t="str">
        <f t="shared" ca="1" si="11"/>
        <v/>
      </c>
      <c r="P26" s="81" t="str">
        <f t="shared" ca="1" si="11"/>
        <v/>
      </c>
      <c r="Q26" s="81" t="str">
        <f t="shared" ca="1" si="11"/>
        <v/>
      </c>
      <c r="R26" s="81" t="str">
        <f t="shared" ca="1" si="11"/>
        <v/>
      </c>
      <c r="S26" s="81" t="str">
        <f t="shared" ca="1" si="11"/>
        <v/>
      </c>
      <c r="T26" s="81" t="str">
        <f t="shared" ca="1" si="12"/>
        <v/>
      </c>
      <c r="U26" s="81" t="str">
        <f t="shared" ca="1" si="12"/>
        <v/>
      </c>
      <c r="V26" s="81" t="str">
        <f t="shared" ca="1" si="12"/>
        <v/>
      </c>
      <c r="W26" s="81" t="str">
        <f t="shared" ca="1" si="12"/>
        <v/>
      </c>
      <c r="X26" s="81" t="str">
        <f t="shared" ca="1" si="12"/>
        <v/>
      </c>
      <c r="Y26" s="81" t="str">
        <f t="shared" ca="1" si="12"/>
        <v/>
      </c>
      <c r="Z26" s="81">
        <f t="shared" ca="1" si="12"/>
        <v>0</v>
      </c>
      <c r="AA26" s="81">
        <f t="shared" ca="1" si="12"/>
        <v>0</v>
      </c>
      <c r="AB26" s="81">
        <f t="shared" ca="1" si="12"/>
        <v>0</v>
      </c>
      <c r="AC26" s="81">
        <f t="shared" ca="1" si="12"/>
        <v>0</v>
      </c>
      <c r="AD26" s="81">
        <f t="shared" ca="1" si="12"/>
        <v>0</v>
      </c>
      <c r="AE26" s="81">
        <f t="shared" ca="1" si="12"/>
        <v>0</v>
      </c>
      <c r="AF26" s="81">
        <f t="shared" ca="1" si="12"/>
        <v>0</v>
      </c>
      <c r="AG26" s="81">
        <f t="shared" ca="1" si="12"/>
        <v>0</v>
      </c>
    </row>
    <row r="27" spans="1:33" x14ac:dyDescent="0.2">
      <c r="A27" s="22">
        <f t="shared" si="8"/>
        <v>19</v>
      </c>
      <c r="B27" s="114">
        <f t="shared" si="10"/>
        <v>42931</v>
      </c>
      <c r="C27" s="24">
        <f>VLOOKUP(B27,'HNB tečaj'!A:D,2)</f>
        <v>7.4007639999999997</v>
      </c>
      <c r="E27" s="112">
        <f t="shared" si="9"/>
        <v>0</v>
      </c>
      <c r="F27" s="113"/>
      <c r="H27" s="108">
        <f t="shared" ca="1" si="5"/>
        <v>0</v>
      </c>
      <c r="J27" s="81" t="str">
        <f t="shared" ca="1" si="11"/>
        <v/>
      </c>
      <c r="K27" s="81" t="str">
        <f t="shared" ca="1" si="11"/>
        <v/>
      </c>
      <c r="L27" s="81" t="str">
        <f t="shared" ca="1" si="11"/>
        <v/>
      </c>
      <c r="M27" s="81" t="str">
        <f t="shared" ca="1" si="11"/>
        <v/>
      </c>
      <c r="N27" s="81" t="str">
        <f t="shared" ca="1" si="11"/>
        <v/>
      </c>
      <c r="O27" s="81" t="str">
        <f t="shared" ca="1" si="11"/>
        <v/>
      </c>
      <c r="P27" s="81" t="str">
        <f t="shared" ca="1" si="11"/>
        <v/>
      </c>
      <c r="Q27" s="81" t="str">
        <f t="shared" ca="1" si="11"/>
        <v/>
      </c>
      <c r="R27" s="81" t="str">
        <f t="shared" ca="1" si="11"/>
        <v/>
      </c>
      <c r="S27" s="81" t="str">
        <f t="shared" ca="1" si="11"/>
        <v/>
      </c>
      <c r="T27" s="81" t="str">
        <f t="shared" ca="1" si="12"/>
        <v/>
      </c>
      <c r="U27" s="81" t="str">
        <f t="shared" ca="1" si="12"/>
        <v/>
      </c>
      <c r="V27" s="81" t="str">
        <f t="shared" ca="1" si="12"/>
        <v/>
      </c>
      <c r="W27" s="81" t="str">
        <f t="shared" ca="1" si="12"/>
        <v/>
      </c>
      <c r="X27" s="81" t="str">
        <f t="shared" ca="1" si="12"/>
        <v/>
      </c>
      <c r="Y27" s="81" t="str">
        <f t="shared" ca="1" si="12"/>
        <v/>
      </c>
      <c r="Z27" s="81" t="str">
        <f t="shared" ca="1" si="12"/>
        <v/>
      </c>
      <c r="AA27" s="81">
        <f t="shared" ca="1" si="12"/>
        <v>0</v>
      </c>
      <c r="AB27" s="81">
        <f t="shared" ca="1" si="12"/>
        <v>0</v>
      </c>
      <c r="AC27" s="81">
        <f t="shared" ca="1" si="12"/>
        <v>0</v>
      </c>
      <c r="AD27" s="81">
        <f t="shared" ca="1" si="12"/>
        <v>0</v>
      </c>
      <c r="AE27" s="81">
        <f t="shared" ca="1" si="12"/>
        <v>0</v>
      </c>
      <c r="AF27" s="81">
        <f t="shared" ca="1" si="12"/>
        <v>0</v>
      </c>
      <c r="AG27" s="81">
        <f t="shared" ca="1" si="12"/>
        <v>0</v>
      </c>
    </row>
    <row r="28" spans="1:33" x14ac:dyDescent="0.2">
      <c r="A28" s="22">
        <f t="shared" si="8"/>
        <v>20</v>
      </c>
      <c r="B28" s="114">
        <f t="shared" si="10"/>
        <v>42962</v>
      </c>
      <c r="C28" s="24">
        <f>VLOOKUP(B28,'HNB tečaj'!A:D,2)</f>
        <v>7.3930740000000004</v>
      </c>
      <c r="E28" s="112">
        <f t="shared" si="9"/>
        <v>0</v>
      </c>
      <c r="F28" s="113"/>
      <c r="H28" s="108">
        <f t="shared" ca="1" si="5"/>
        <v>0</v>
      </c>
      <c r="J28" s="81" t="str">
        <f t="shared" ca="1" si="11"/>
        <v/>
      </c>
      <c r="K28" s="81" t="str">
        <f t="shared" ca="1" si="11"/>
        <v/>
      </c>
      <c r="L28" s="81" t="str">
        <f t="shared" ca="1" si="11"/>
        <v/>
      </c>
      <c r="M28" s="81" t="str">
        <f t="shared" ca="1" si="11"/>
        <v/>
      </c>
      <c r="N28" s="81" t="str">
        <f t="shared" ca="1" si="11"/>
        <v/>
      </c>
      <c r="O28" s="81" t="str">
        <f t="shared" ca="1" si="11"/>
        <v/>
      </c>
      <c r="P28" s="81" t="str">
        <f t="shared" ca="1" si="11"/>
        <v/>
      </c>
      <c r="Q28" s="81" t="str">
        <f t="shared" ca="1" si="11"/>
        <v/>
      </c>
      <c r="R28" s="81" t="str">
        <f t="shared" ca="1" si="11"/>
        <v/>
      </c>
      <c r="S28" s="81" t="str">
        <f t="shared" ca="1" si="11"/>
        <v/>
      </c>
      <c r="T28" s="81" t="str">
        <f t="shared" ca="1" si="12"/>
        <v/>
      </c>
      <c r="U28" s="81" t="str">
        <f t="shared" ca="1" si="12"/>
        <v/>
      </c>
      <c r="V28" s="81" t="str">
        <f t="shared" ca="1" si="12"/>
        <v/>
      </c>
      <c r="W28" s="81" t="str">
        <f t="shared" ca="1" si="12"/>
        <v/>
      </c>
      <c r="X28" s="81" t="str">
        <f t="shared" ca="1" si="12"/>
        <v/>
      </c>
      <c r="Y28" s="81" t="str">
        <f t="shared" ca="1" si="12"/>
        <v/>
      </c>
      <c r="Z28" s="81" t="str">
        <f t="shared" ca="1" si="12"/>
        <v/>
      </c>
      <c r="AA28" s="81">
        <f t="shared" ca="1" si="12"/>
        <v>0</v>
      </c>
      <c r="AB28" s="81">
        <f t="shared" ca="1" si="12"/>
        <v>0</v>
      </c>
      <c r="AC28" s="81">
        <f t="shared" ca="1" si="12"/>
        <v>0</v>
      </c>
      <c r="AD28" s="81">
        <f t="shared" ca="1" si="12"/>
        <v>0</v>
      </c>
      <c r="AE28" s="81">
        <f t="shared" ca="1" si="12"/>
        <v>0</v>
      </c>
      <c r="AF28" s="81">
        <f t="shared" ca="1" si="12"/>
        <v>0</v>
      </c>
      <c r="AG28" s="81">
        <f t="shared" ca="1" si="12"/>
        <v>0</v>
      </c>
    </row>
    <row r="29" spans="1:33" x14ac:dyDescent="0.2">
      <c r="A29" s="22">
        <f t="shared" si="8"/>
        <v>21</v>
      </c>
      <c r="B29" s="114">
        <f t="shared" si="10"/>
        <v>42993</v>
      </c>
      <c r="C29" s="24">
        <f>VLOOKUP(B29,'HNB tečaj'!A:D,2)</f>
        <v>7.4600039999999996</v>
      </c>
      <c r="E29" s="112">
        <f t="shared" si="9"/>
        <v>0</v>
      </c>
      <c r="F29" s="113"/>
      <c r="H29" s="108">
        <f t="shared" ca="1" si="5"/>
        <v>0</v>
      </c>
      <c r="J29" s="81" t="str">
        <f t="shared" ref="J29:S38" ca="1" si="13">IF($B29&gt;J$3,"",MAX(0,(J$3-MAX(J$2,$B29+1)+1)/J$6*J$7*MAX($E29,0)))</f>
        <v/>
      </c>
      <c r="K29" s="81" t="str">
        <f t="shared" ca="1" si="13"/>
        <v/>
      </c>
      <c r="L29" s="81" t="str">
        <f t="shared" ca="1" si="13"/>
        <v/>
      </c>
      <c r="M29" s="81" t="str">
        <f t="shared" ca="1" si="13"/>
        <v/>
      </c>
      <c r="N29" s="81" t="str">
        <f t="shared" ca="1" si="13"/>
        <v/>
      </c>
      <c r="O29" s="81" t="str">
        <f t="shared" ca="1" si="13"/>
        <v/>
      </c>
      <c r="P29" s="81" t="str">
        <f t="shared" ca="1" si="13"/>
        <v/>
      </c>
      <c r="Q29" s="81" t="str">
        <f t="shared" ca="1" si="13"/>
        <v/>
      </c>
      <c r="R29" s="81" t="str">
        <f t="shared" ca="1" si="13"/>
        <v/>
      </c>
      <c r="S29" s="81" t="str">
        <f t="shared" ca="1" si="13"/>
        <v/>
      </c>
      <c r="T29" s="81" t="str">
        <f t="shared" ref="T29:AG38" ca="1" si="14">IF($B29&gt;T$3,"",MAX(0,(T$3-MAX(T$2,$B29+1)+1)/T$6*T$7*MAX($E29,0)))</f>
        <v/>
      </c>
      <c r="U29" s="81" t="str">
        <f t="shared" ca="1" si="14"/>
        <v/>
      </c>
      <c r="V29" s="81" t="str">
        <f t="shared" ca="1" si="14"/>
        <v/>
      </c>
      <c r="W29" s="81" t="str">
        <f t="shared" ca="1" si="14"/>
        <v/>
      </c>
      <c r="X29" s="81" t="str">
        <f t="shared" ca="1" si="14"/>
        <v/>
      </c>
      <c r="Y29" s="81" t="str">
        <f t="shared" ca="1" si="14"/>
        <v/>
      </c>
      <c r="Z29" s="81" t="str">
        <f t="shared" ca="1" si="14"/>
        <v/>
      </c>
      <c r="AA29" s="81">
        <f t="shared" ca="1" si="14"/>
        <v>0</v>
      </c>
      <c r="AB29" s="81">
        <f t="shared" ca="1" si="14"/>
        <v>0</v>
      </c>
      <c r="AC29" s="81">
        <f t="shared" ca="1" si="14"/>
        <v>0</v>
      </c>
      <c r="AD29" s="81">
        <f t="shared" ca="1" si="14"/>
        <v>0</v>
      </c>
      <c r="AE29" s="81">
        <f t="shared" ca="1" si="14"/>
        <v>0</v>
      </c>
      <c r="AF29" s="81">
        <f t="shared" ca="1" si="14"/>
        <v>0</v>
      </c>
      <c r="AG29" s="81">
        <f t="shared" ca="1" si="14"/>
        <v>0</v>
      </c>
    </row>
    <row r="30" spans="1:33" x14ac:dyDescent="0.2">
      <c r="A30" s="22">
        <f t="shared" si="8"/>
        <v>22</v>
      </c>
      <c r="B30" s="114">
        <f t="shared" si="10"/>
        <v>43023</v>
      </c>
      <c r="C30" s="24">
        <f>VLOOKUP(B30,'HNB tečaj'!A:D,2)</f>
        <v>7.5055750000000003</v>
      </c>
      <c r="E30" s="112">
        <f t="shared" si="9"/>
        <v>0</v>
      </c>
      <c r="F30" s="113"/>
      <c r="H30" s="108">
        <f t="shared" ca="1" si="5"/>
        <v>0</v>
      </c>
      <c r="J30" s="81" t="str">
        <f t="shared" ca="1" si="13"/>
        <v/>
      </c>
      <c r="K30" s="81" t="str">
        <f t="shared" ca="1" si="13"/>
        <v/>
      </c>
      <c r="L30" s="81" t="str">
        <f t="shared" ca="1" si="13"/>
        <v/>
      </c>
      <c r="M30" s="81" t="str">
        <f t="shared" ca="1" si="13"/>
        <v/>
      </c>
      <c r="N30" s="81" t="str">
        <f t="shared" ca="1" si="13"/>
        <v/>
      </c>
      <c r="O30" s="81" t="str">
        <f t="shared" ca="1" si="13"/>
        <v/>
      </c>
      <c r="P30" s="81" t="str">
        <f t="shared" ca="1" si="13"/>
        <v/>
      </c>
      <c r="Q30" s="81" t="str">
        <f t="shared" ca="1" si="13"/>
        <v/>
      </c>
      <c r="R30" s="81" t="str">
        <f t="shared" ca="1" si="13"/>
        <v/>
      </c>
      <c r="S30" s="81" t="str">
        <f t="shared" ca="1" si="13"/>
        <v/>
      </c>
      <c r="T30" s="81" t="str">
        <f t="shared" ca="1" si="14"/>
        <v/>
      </c>
      <c r="U30" s="81" t="str">
        <f t="shared" ca="1" si="14"/>
        <v/>
      </c>
      <c r="V30" s="81" t="str">
        <f t="shared" ca="1" si="14"/>
        <v/>
      </c>
      <c r="W30" s="81" t="str">
        <f t="shared" ca="1" si="14"/>
        <v/>
      </c>
      <c r="X30" s="81" t="str">
        <f t="shared" ca="1" si="14"/>
        <v/>
      </c>
      <c r="Y30" s="81" t="str">
        <f t="shared" ca="1" si="14"/>
        <v/>
      </c>
      <c r="Z30" s="81" t="str">
        <f t="shared" ca="1" si="14"/>
        <v/>
      </c>
      <c r="AA30" s="81">
        <f t="shared" ca="1" si="14"/>
        <v>0</v>
      </c>
      <c r="AB30" s="81">
        <f t="shared" ca="1" si="14"/>
        <v>0</v>
      </c>
      <c r="AC30" s="81">
        <f t="shared" ca="1" si="14"/>
        <v>0</v>
      </c>
      <c r="AD30" s="81">
        <f t="shared" ca="1" si="14"/>
        <v>0</v>
      </c>
      <c r="AE30" s="81">
        <f t="shared" ca="1" si="14"/>
        <v>0</v>
      </c>
      <c r="AF30" s="81">
        <f t="shared" ca="1" si="14"/>
        <v>0</v>
      </c>
      <c r="AG30" s="81">
        <f t="shared" ca="1" si="14"/>
        <v>0</v>
      </c>
    </row>
    <row r="31" spans="1:33" x14ac:dyDescent="0.2">
      <c r="A31" s="22">
        <f t="shared" si="8"/>
        <v>23</v>
      </c>
      <c r="B31" s="114">
        <f t="shared" si="10"/>
        <v>43054</v>
      </c>
      <c r="C31" s="24">
        <f>VLOOKUP(B31,'HNB tečaj'!A:D,2)</f>
        <v>7.5437349999999999</v>
      </c>
      <c r="E31" s="112">
        <f t="shared" si="9"/>
        <v>0</v>
      </c>
      <c r="F31" s="113"/>
      <c r="H31" s="108">
        <f t="shared" ca="1" si="5"/>
        <v>0</v>
      </c>
      <c r="J31" s="81" t="str">
        <f t="shared" ca="1" si="13"/>
        <v/>
      </c>
      <c r="K31" s="81" t="str">
        <f t="shared" ca="1" si="13"/>
        <v/>
      </c>
      <c r="L31" s="81" t="str">
        <f t="shared" ca="1" si="13"/>
        <v/>
      </c>
      <c r="M31" s="81" t="str">
        <f t="shared" ca="1" si="13"/>
        <v/>
      </c>
      <c r="N31" s="81" t="str">
        <f t="shared" ca="1" si="13"/>
        <v/>
      </c>
      <c r="O31" s="81" t="str">
        <f t="shared" ca="1" si="13"/>
        <v/>
      </c>
      <c r="P31" s="81" t="str">
        <f t="shared" ca="1" si="13"/>
        <v/>
      </c>
      <c r="Q31" s="81" t="str">
        <f t="shared" ca="1" si="13"/>
        <v/>
      </c>
      <c r="R31" s="81" t="str">
        <f t="shared" ca="1" si="13"/>
        <v/>
      </c>
      <c r="S31" s="81" t="str">
        <f t="shared" ca="1" si="13"/>
        <v/>
      </c>
      <c r="T31" s="81" t="str">
        <f t="shared" ca="1" si="14"/>
        <v/>
      </c>
      <c r="U31" s="81" t="str">
        <f t="shared" ca="1" si="14"/>
        <v/>
      </c>
      <c r="V31" s="81" t="str">
        <f t="shared" ca="1" si="14"/>
        <v/>
      </c>
      <c r="W31" s="81" t="str">
        <f t="shared" ca="1" si="14"/>
        <v/>
      </c>
      <c r="X31" s="81" t="str">
        <f t="shared" ca="1" si="14"/>
        <v/>
      </c>
      <c r="Y31" s="81" t="str">
        <f t="shared" ca="1" si="14"/>
        <v/>
      </c>
      <c r="Z31" s="81" t="str">
        <f t="shared" ca="1" si="14"/>
        <v/>
      </c>
      <c r="AA31" s="81">
        <f t="shared" ca="1" si="14"/>
        <v>0</v>
      </c>
      <c r="AB31" s="81">
        <f t="shared" ca="1" si="14"/>
        <v>0</v>
      </c>
      <c r="AC31" s="81">
        <f t="shared" ca="1" si="14"/>
        <v>0</v>
      </c>
      <c r="AD31" s="81">
        <f t="shared" ca="1" si="14"/>
        <v>0</v>
      </c>
      <c r="AE31" s="81">
        <f t="shared" ca="1" si="14"/>
        <v>0</v>
      </c>
      <c r="AF31" s="81">
        <f t="shared" ca="1" si="14"/>
        <v>0</v>
      </c>
      <c r="AG31" s="81">
        <f t="shared" ca="1" si="14"/>
        <v>0</v>
      </c>
    </row>
    <row r="32" spans="1:33" x14ac:dyDescent="0.2">
      <c r="A32" s="22">
        <f t="shared" si="8"/>
        <v>24</v>
      </c>
      <c r="B32" s="114">
        <f t="shared" si="10"/>
        <v>43084</v>
      </c>
      <c r="C32" s="24">
        <f>VLOOKUP(B32,'HNB tečaj'!A:D,2)</f>
        <v>7.5509969999999997</v>
      </c>
      <c r="E32" s="112">
        <f t="shared" si="9"/>
        <v>0</v>
      </c>
      <c r="F32" s="113"/>
      <c r="H32" s="108">
        <f t="shared" ca="1" si="5"/>
        <v>0</v>
      </c>
      <c r="J32" s="81" t="str">
        <f t="shared" ca="1" si="13"/>
        <v/>
      </c>
      <c r="K32" s="81" t="str">
        <f t="shared" ca="1" si="13"/>
        <v/>
      </c>
      <c r="L32" s="81" t="str">
        <f t="shared" ca="1" si="13"/>
        <v/>
      </c>
      <c r="M32" s="81" t="str">
        <f t="shared" ca="1" si="13"/>
        <v/>
      </c>
      <c r="N32" s="81" t="str">
        <f t="shared" ca="1" si="13"/>
        <v/>
      </c>
      <c r="O32" s="81" t="str">
        <f t="shared" ca="1" si="13"/>
        <v/>
      </c>
      <c r="P32" s="81" t="str">
        <f t="shared" ca="1" si="13"/>
        <v/>
      </c>
      <c r="Q32" s="81" t="str">
        <f t="shared" ca="1" si="13"/>
        <v/>
      </c>
      <c r="R32" s="81" t="str">
        <f t="shared" ca="1" si="13"/>
        <v/>
      </c>
      <c r="S32" s="81" t="str">
        <f t="shared" ca="1" si="13"/>
        <v/>
      </c>
      <c r="T32" s="81" t="str">
        <f t="shared" ca="1" si="14"/>
        <v/>
      </c>
      <c r="U32" s="81" t="str">
        <f t="shared" ca="1" si="14"/>
        <v/>
      </c>
      <c r="V32" s="81" t="str">
        <f t="shared" ca="1" si="14"/>
        <v/>
      </c>
      <c r="W32" s="81" t="str">
        <f t="shared" ca="1" si="14"/>
        <v/>
      </c>
      <c r="X32" s="81" t="str">
        <f t="shared" ca="1" si="14"/>
        <v/>
      </c>
      <c r="Y32" s="81" t="str">
        <f t="shared" ca="1" si="14"/>
        <v/>
      </c>
      <c r="Z32" s="81" t="str">
        <f t="shared" ca="1" si="14"/>
        <v/>
      </c>
      <c r="AA32" s="81">
        <f t="shared" ca="1" si="14"/>
        <v>0</v>
      </c>
      <c r="AB32" s="81">
        <f t="shared" ca="1" si="14"/>
        <v>0</v>
      </c>
      <c r="AC32" s="81">
        <f t="shared" ca="1" si="14"/>
        <v>0</v>
      </c>
      <c r="AD32" s="81">
        <f t="shared" ca="1" si="14"/>
        <v>0</v>
      </c>
      <c r="AE32" s="81">
        <f t="shared" ca="1" si="14"/>
        <v>0</v>
      </c>
      <c r="AF32" s="81">
        <f t="shared" ca="1" si="14"/>
        <v>0</v>
      </c>
      <c r="AG32" s="81">
        <f t="shared" ca="1" si="14"/>
        <v>0</v>
      </c>
    </row>
    <row r="33" spans="1:33" x14ac:dyDescent="0.2">
      <c r="A33" s="22">
        <f t="shared" si="8"/>
        <v>25</v>
      </c>
      <c r="B33" s="114">
        <f t="shared" si="10"/>
        <v>43115</v>
      </c>
      <c r="C33" s="24">
        <f>VLOOKUP(B33,'HNB tečaj'!A:D,2)</f>
        <v>7.4504729999999997</v>
      </c>
      <c r="E33" s="112">
        <f t="shared" si="9"/>
        <v>0</v>
      </c>
      <c r="F33" s="113"/>
      <c r="H33" s="108">
        <f t="shared" ca="1" si="5"/>
        <v>0</v>
      </c>
      <c r="J33" s="81" t="str">
        <f t="shared" ca="1" si="13"/>
        <v/>
      </c>
      <c r="K33" s="81" t="str">
        <f t="shared" ca="1" si="13"/>
        <v/>
      </c>
      <c r="L33" s="81" t="str">
        <f t="shared" ca="1" si="13"/>
        <v/>
      </c>
      <c r="M33" s="81" t="str">
        <f t="shared" ca="1" si="13"/>
        <v/>
      </c>
      <c r="N33" s="81" t="str">
        <f t="shared" ca="1" si="13"/>
        <v/>
      </c>
      <c r="O33" s="81" t="str">
        <f t="shared" ca="1" si="13"/>
        <v/>
      </c>
      <c r="P33" s="81" t="str">
        <f t="shared" ca="1" si="13"/>
        <v/>
      </c>
      <c r="Q33" s="81" t="str">
        <f t="shared" ca="1" si="13"/>
        <v/>
      </c>
      <c r="R33" s="81" t="str">
        <f t="shared" ca="1" si="13"/>
        <v/>
      </c>
      <c r="S33" s="81" t="str">
        <f t="shared" ca="1" si="13"/>
        <v/>
      </c>
      <c r="T33" s="81" t="str">
        <f t="shared" ca="1" si="14"/>
        <v/>
      </c>
      <c r="U33" s="81" t="str">
        <f t="shared" ca="1" si="14"/>
        <v/>
      </c>
      <c r="V33" s="81" t="str">
        <f t="shared" ca="1" si="14"/>
        <v/>
      </c>
      <c r="W33" s="81" t="str">
        <f t="shared" ca="1" si="14"/>
        <v/>
      </c>
      <c r="X33" s="81" t="str">
        <f t="shared" ca="1" si="14"/>
        <v/>
      </c>
      <c r="Y33" s="81" t="str">
        <f t="shared" ca="1" si="14"/>
        <v/>
      </c>
      <c r="Z33" s="81" t="str">
        <f t="shared" ca="1" si="14"/>
        <v/>
      </c>
      <c r="AA33" s="81" t="str">
        <f t="shared" ca="1" si="14"/>
        <v/>
      </c>
      <c r="AB33" s="81">
        <f t="shared" ca="1" si="14"/>
        <v>0</v>
      </c>
      <c r="AC33" s="81">
        <f t="shared" ca="1" si="14"/>
        <v>0</v>
      </c>
      <c r="AD33" s="81">
        <f t="shared" ca="1" si="14"/>
        <v>0</v>
      </c>
      <c r="AE33" s="81">
        <f t="shared" ca="1" si="14"/>
        <v>0</v>
      </c>
      <c r="AF33" s="81">
        <f t="shared" ca="1" si="14"/>
        <v>0</v>
      </c>
      <c r="AG33" s="81">
        <f t="shared" ca="1" si="14"/>
        <v>0</v>
      </c>
    </row>
    <row r="34" spans="1:33" x14ac:dyDescent="0.2">
      <c r="A34" s="22">
        <f t="shared" si="8"/>
        <v>26</v>
      </c>
      <c r="B34" s="114">
        <f t="shared" si="10"/>
        <v>43146</v>
      </c>
      <c r="C34" s="24">
        <f>VLOOKUP(B34,'HNB tečaj'!A:D,2)</f>
        <v>7.4446370000000002</v>
      </c>
      <c r="E34" s="112">
        <f t="shared" si="9"/>
        <v>0</v>
      </c>
      <c r="F34" s="113"/>
      <c r="H34" s="108">
        <f t="shared" ca="1" si="5"/>
        <v>0</v>
      </c>
      <c r="J34" s="81" t="str">
        <f t="shared" ca="1" si="13"/>
        <v/>
      </c>
      <c r="K34" s="81" t="str">
        <f t="shared" ca="1" si="13"/>
        <v/>
      </c>
      <c r="L34" s="81" t="str">
        <f t="shared" ca="1" si="13"/>
        <v/>
      </c>
      <c r="M34" s="81" t="str">
        <f t="shared" ca="1" si="13"/>
        <v/>
      </c>
      <c r="N34" s="81" t="str">
        <f t="shared" ca="1" si="13"/>
        <v/>
      </c>
      <c r="O34" s="81" t="str">
        <f t="shared" ca="1" si="13"/>
        <v/>
      </c>
      <c r="P34" s="81" t="str">
        <f t="shared" ca="1" si="13"/>
        <v/>
      </c>
      <c r="Q34" s="81" t="str">
        <f t="shared" ca="1" si="13"/>
        <v/>
      </c>
      <c r="R34" s="81" t="str">
        <f t="shared" ca="1" si="13"/>
        <v/>
      </c>
      <c r="S34" s="81" t="str">
        <f t="shared" ca="1" si="13"/>
        <v/>
      </c>
      <c r="T34" s="81" t="str">
        <f t="shared" ca="1" si="14"/>
        <v/>
      </c>
      <c r="U34" s="81" t="str">
        <f t="shared" ca="1" si="14"/>
        <v/>
      </c>
      <c r="V34" s="81" t="str">
        <f t="shared" ca="1" si="14"/>
        <v/>
      </c>
      <c r="W34" s="81" t="str">
        <f t="shared" ca="1" si="14"/>
        <v/>
      </c>
      <c r="X34" s="81" t="str">
        <f t="shared" ca="1" si="14"/>
        <v/>
      </c>
      <c r="Y34" s="81" t="str">
        <f t="shared" ca="1" si="14"/>
        <v/>
      </c>
      <c r="Z34" s="81" t="str">
        <f t="shared" ca="1" si="14"/>
        <v/>
      </c>
      <c r="AA34" s="81" t="str">
        <f t="shared" ca="1" si="14"/>
        <v/>
      </c>
      <c r="AB34" s="81">
        <f t="shared" ca="1" si="14"/>
        <v>0</v>
      </c>
      <c r="AC34" s="81">
        <f t="shared" ca="1" si="14"/>
        <v>0</v>
      </c>
      <c r="AD34" s="81">
        <f t="shared" ca="1" si="14"/>
        <v>0</v>
      </c>
      <c r="AE34" s="81">
        <f t="shared" ca="1" si="14"/>
        <v>0</v>
      </c>
      <c r="AF34" s="81">
        <f t="shared" ca="1" si="14"/>
        <v>0</v>
      </c>
      <c r="AG34" s="81">
        <f t="shared" ca="1" si="14"/>
        <v>0</v>
      </c>
    </row>
    <row r="35" spans="1:33" x14ac:dyDescent="0.2">
      <c r="A35" s="22">
        <f t="shared" si="8"/>
        <v>27</v>
      </c>
      <c r="B35" s="114">
        <f t="shared" si="10"/>
        <v>43174</v>
      </c>
      <c r="C35" s="24">
        <f>VLOOKUP(B35,'HNB tečaj'!A:D,2)</f>
        <v>7.4367089999999996</v>
      </c>
      <c r="E35" s="112">
        <f t="shared" si="9"/>
        <v>0</v>
      </c>
      <c r="F35" s="113"/>
      <c r="H35" s="108">
        <f t="shared" ca="1" si="5"/>
        <v>0</v>
      </c>
      <c r="J35" s="81" t="str">
        <f t="shared" ca="1" si="13"/>
        <v/>
      </c>
      <c r="K35" s="81" t="str">
        <f t="shared" ca="1" si="13"/>
        <v/>
      </c>
      <c r="L35" s="81" t="str">
        <f t="shared" ca="1" si="13"/>
        <v/>
      </c>
      <c r="M35" s="81" t="str">
        <f t="shared" ca="1" si="13"/>
        <v/>
      </c>
      <c r="N35" s="81" t="str">
        <f t="shared" ca="1" si="13"/>
        <v/>
      </c>
      <c r="O35" s="81" t="str">
        <f t="shared" ca="1" si="13"/>
        <v/>
      </c>
      <c r="P35" s="81" t="str">
        <f t="shared" ca="1" si="13"/>
        <v/>
      </c>
      <c r="Q35" s="81" t="str">
        <f t="shared" ca="1" si="13"/>
        <v/>
      </c>
      <c r="R35" s="81" t="str">
        <f t="shared" ca="1" si="13"/>
        <v/>
      </c>
      <c r="S35" s="81" t="str">
        <f t="shared" ca="1" si="13"/>
        <v/>
      </c>
      <c r="T35" s="81" t="str">
        <f t="shared" ca="1" si="14"/>
        <v/>
      </c>
      <c r="U35" s="81" t="str">
        <f t="shared" ca="1" si="14"/>
        <v/>
      </c>
      <c r="V35" s="81" t="str">
        <f t="shared" ca="1" si="14"/>
        <v/>
      </c>
      <c r="W35" s="81" t="str">
        <f t="shared" ca="1" si="14"/>
        <v/>
      </c>
      <c r="X35" s="81" t="str">
        <f t="shared" ca="1" si="14"/>
        <v/>
      </c>
      <c r="Y35" s="81" t="str">
        <f t="shared" ca="1" si="14"/>
        <v/>
      </c>
      <c r="Z35" s="81" t="str">
        <f t="shared" ca="1" si="14"/>
        <v/>
      </c>
      <c r="AA35" s="81" t="str">
        <f t="shared" ca="1" si="14"/>
        <v/>
      </c>
      <c r="AB35" s="81">
        <f t="shared" ca="1" si="14"/>
        <v>0</v>
      </c>
      <c r="AC35" s="81">
        <f t="shared" ca="1" si="14"/>
        <v>0</v>
      </c>
      <c r="AD35" s="81">
        <f t="shared" ca="1" si="14"/>
        <v>0</v>
      </c>
      <c r="AE35" s="81">
        <f t="shared" ca="1" si="14"/>
        <v>0</v>
      </c>
      <c r="AF35" s="81">
        <f t="shared" ca="1" si="14"/>
        <v>0</v>
      </c>
      <c r="AG35" s="81">
        <f t="shared" ca="1" si="14"/>
        <v>0</v>
      </c>
    </row>
    <row r="36" spans="1:33" x14ac:dyDescent="0.2">
      <c r="A36" s="22">
        <f t="shared" si="8"/>
        <v>28</v>
      </c>
      <c r="B36" s="114">
        <f t="shared" si="10"/>
        <v>43205</v>
      </c>
      <c r="C36" s="24">
        <f>VLOOKUP(B36,'HNB tečaj'!A:D,2)</f>
        <v>7.4171300000000002</v>
      </c>
      <c r="E36" s="112">
        <f t="shared" si="9"/>
        <v>0</v>
      </c>
      <c r="F36" s="113"/>
      <c r="H36" s="108">
        <f t="shared" ca="1" si="5"/>
        <v>0</v>
      </c>
      <c r="J36" s="81" t="str">
        <f t="shared" ca="1" si="13"/>
        <v/>
      </c>
      <c r="K36" s="81" t="str">
        <f t="shared" ca="1" si="13"/>
        <v/>
      </c>
      <c r="L36" s="81" t="str">
        <f t="shared" ca="1" si="13"/>
        <v/>
      </c>
      <c r="M36" s="81" t="str">
        <f t="shared" ca="1" si="13"/>
        <v/>
      </c>
      <c r="N36" s="81" t="str">
        <f t="shared" ca="1" si="13"/>
        <v/>
      </c>
      <c r="O36" s="81" t="str">
        <f t="shared" ca="1" si="13"/>
        <v/>
      </c>
      <c r="P36" s="81" t="str">
        <f t="shared" ca="1" si="13"/>
        <v/>
      </c>
      <c r="Q36" s="81" t="str">
        <f t="shared" ca="1" si="13"/>
        <v/>
      </c>
      <c r="R36" s="81" t="str">
        <f t="shared" ca="1" si="13"/>
        <v/>
      </c>
      <c r="S36" s="81" t="str">
        <f t="shared" ca="1" si="13"/>
        <v/>
      </c>
      <c r="T36" s="81" t="str">
        <f t="shared" ca="1" si="14"/>
        <v/>
      </c>
      <c r="U36" s="81" t="str">
        <f t="shared" ca="1" si="14"/>
        <v/>
      </c>
      <c r="V36" s="81" t="str">
        <f t="shared" ca="1" si="14"/>
        <v/>
      </c>
      <c r="W36" s="81" t="str">
        <f t="shared" ca="1" si="14"/>
        <v/>
      </c>
      <c r="X36" s="81" t="str">
        <f t="shared" ca="1" si="14"/>
        <v/>
      </c>
      <c r="Y36" s="81" t="str">
        <f t="shared" ca="1" si="14"/>
        <v/>
      </c>
      <c r="Z36" s="81" t="str">
        <f t="shared" ca="1" si="14"/>
        <v/>
      </c>
      <c r="AA36" s="81" t="str">
        <f t="shared" ca="1" si="14"/>
        <v/>
      </c>
      <c r="AB36" s="81">
        <f t="shared" ca="1" si="14"/>
        <v>0</v>
      </c>
      <c r="AC36" s="81">
        <f t="shared" ca="1" si="14"/>
        <v>0</v>
      </c>
      <c r="AD36" s="81">
        <f t="shared" ca="1" si="14"/>
        <v>0</v>
      </c>
      <c r="AE36" s="81">
        <f t="shared" ca="1" si="14"/>
        <v>0</v>
      </c>
      <c r="AF36" s="81">
        <f t="shared" ca="1" si="14"/>
        <v>0</v>
      </c>
      <c r="AG36" s="81">
        <f t="shared" ca="1" si="14"/>
        <v>0</v>
      </c>
    </row>
    <row r="37" spans="1:33" x14ac:dyDescent="0.2">
      <c r="A37" s="22">
        <f t="shared" si="8"/>
        <v>29</v>
      </c>
      <c r="B37" s="114">
        <f t="shared" si="10"/>
        <v>43235</v>
      </c>
      <c r="C37" s="24">
        <f>VLOOKUP(B37,'HNB tečaj'!A:D,2)</f>
        <v>7.3855740000000001</v>
      </c>
      <c r="E37" s="112">
        <f t="shared" si="9"/>
        <v>0</v>
      </c>
      <c r="F37" s="113"/>
      <c r="H37" s="108">
        <f t="shared" ca="1" si="5"/>
        <v>0</v>
      </c>
      <c r="J37" s="81" t="str">
        <f t="shared" ca="1" si="13"/>
        <v/>
      </c>
      <c r="K37" s="81" t="str">
        <f t="shared" ca="1" si="13"/>
        <v/>
      </c>
      <c r="L37" s="81" t="str">
        <f t="shared" ca="1" si="13"/>
        <v/>
      </c>
      <c r="M37" s="81" t="str">
        <f t="shared" ca="1" si="13"/>
        <v/>
      </c>
      <c r="N37" s="81" t="str">
        <f t="shared" ca="1" si="13"/>
        <v/>
      </c>
      <c r="O37" s="81" t="str">
        <f t="shared" ca="1" si="13"/>
        <v/>
      </c>
      <c r="P37" s="81" t="str">
        <f t="shared" ca="1" si="13"/>
        <v/>
      </c>
      <c r="Q37" s="81" t="str">
        <f t="shared" ca="1" si="13"/>
        <v/>
      </c>
      <c r="R37" s="81" t="str">
        <f t="shared" ca="1" si="13"/>
        <v/>
      </c>
      <c r="S37" s="81" t="str">
        <f t="shared" ca="1" si="13"/>
        <v/>
      </c>
      <c r="T37" s="81" t="str">
        <f t="shared" ca="1" si="14"/>
        <v/>
      </c>
      <c r="U37" s="81" t="str">
        <f t="shared" ca="1" si="14"/>
        <v/>
      </c>
      <c r="V37" s="81" t="str">
        <f t="shared" ca="1" si="14"/>
        <v/>
      </c>
      <c r="W37" s="81" t="str">
        <f t="shared" ca="1" si="14"/>
        <v/>
      </c>
      <c r="X37" s="81" t="str">
        <f t="shared" ca="1" si="14"/>
        <v/>
      </c>
      <c r="Y37" s="81" t="str">
        <f t="shared" ca="1" si="14"/>
        <v/>
      </c>
      <c r="Z37" s="81" t="str">
        <f t="shared" ca="1" si="14"/>
        <v/>
      </c>
      <c r="AA37" s="81" t="str">
        <f t="shared" ca="1" si="14"/>
        <v/>
      </c>
      <c r="AB37" s="81">
        <f t="shared" ca="1" si="14"/>
        <v>0</v>
      </c>
      <c r="AC37" s="81">
        <f t="shared" ca="1" si="14"/>
        <v>0</v>
      </c>
      <c r="AD37" s="81">
        <f t="shared" ca="1" si="14"/>
        <v>0</v>
      </c>
      <c r="AE37" s="81">
        <f t="shared" ca="1" si="14"/>
        <v>0</v>
      </c>
      <c r="AF37" s="81">
        <f t="shared" ca="1" si="14"/>
        <v>0</v>
      </c>
      <c r="AG37" s="81">
        <f t="shared" ca="1" si="14"/>
        <v>0</v>
      </c>
    </row>
    <row r="38" spans="1:33" x14ac:dyDescent="0.2">
      <c r="A38" s="22">
        <f t="shared" si="8"/>
        <v>30</v>
      </c>
      <c r="B38" s="114">
        <f t="shared" si="10"/>
        <v>43266</v>
      </c>
      <c r="C38" s="24">
        <f>VLOOKUP(B38,'HNB tečaj'!A:D,2)</f>
        <v>7.3749219999999998</v>
      </c>
      <c r="E38" s="112">
        <f t="shared" si="9"/>
        <v>0</v>
      </c>
      <c r="F38" s="113"/>
      <c r="H38" s="108">
        <f t="shared" ca="1" si="5"/>
        <v>0</v>
      </c>
      <c r="J38" s="81" t="str">
        <f t="shared" ca="1" si="13"/>
        <v/>
      </c>
      <c r="K38" s="81" t="str">
        <f t="shared" ca="1" si="13"/>
        <v/>
      </c>
      <c r="L38" s="81" t="str">
        <f t="shared" ca="1" si="13"/>
        <v/>
      </c>
      <c r="M38" s="81" t="str">
        <f t="shared" ca="1" si="13"/>
        <v/>
      </c>
      <c r="N38" s="81" t="str">
        <f t="shared" ca="1" si="13"/>
        <v/>
      </c>
      <c r="O38" s="81" t="str">
        <f t="shared" ca="1" si="13"/>
        <v/>
      </c>
      <c r="P38" s="81" t="str">
        <f t="shared" ca="1" si="13"/>
        <v/>
      </c>
      <c r="Q38" s="81" t="str">
        <f t="shared" ca="1" si="13"/>
        <v/>
      </c>
      <c r="R38" s="81" t="str">
        <f t="shared" ca="1" si="13"/>
        <v/>
      </c>
      <c r="S38" s="81" t="str">
        <f t="shared" ca="1" si="13"/>
        <v/>
      </c>
      <c r="T38" s="81" t="str">
        <f t="shared" ca="1" si="14"/>
        <v/>
      </c>
      <c r="U38" s="81" t="str">
        <f t="shared" ca="1" si="14"/>
        <v/>
      </c>
      <c r="V38" s="81" t="str">
        <f t="shared" ca="1" si="14"/>
        <v/>
      </c>
      <c r="W38" s="81" t="str">
        <f t="shared" ca="1" si="14"/>
        <v/>
      </c>
      <c r="X38" s="81" t="str">
        <f t="shared" ca="1" si="14"/>
        <v/>
      </c>
      <c r="Y38" s="81" t="str">
        <f t="shared" ca="1" si="14"/>
        <v/>
      </c>
      <c r="Z38" s="81" t="str">
        <f t="shared" ca="1" si="14"/>
        <v/>
      </c>
      <c r="AA38" s="81" t="str">
        <f t="shared" ca="1" si="14"/>
        <v/>
      </c>
      <c r="AB38" s="81">
        <f t="shared" ca="1" si="14"/>
        <v>0</v>
      </c>
      <c r="AC38" s="81">
        <f t="shared" ca="1" si="14"/>
        <v>0</v>
      </c>
      <c r="AD38" s="81">
        <f t="shared" ca="1" si="14"/>
        <v>0</v>
      </c>
      <c r="AE38" s="81">
        <f t="shared" ca="1" si="14"/>
        <v>0</v>
      </c>
      <c r="AF38" s="81">
        <f t="shared" ca="1" si="14"/>
        <v>0</v>
      </c>
      <c r="AG38" s="81">
        <f t="shared" ca="1" si="14"/>
        <v>0</v>
      </c>
    </row>
    <row r="39" spans="1:33" x14ac:dyDescent="0.2">
      <c r="A39" s="22">
        <f t="shared" si="8"/>
        <v>31</v>
      </c>
      <c r="B39" s="114">
        <f t="shared" si="10"/>
        <v>43296</v>
      </c>
      <c r="C39" s="24">
        <f>VLOOKUP(B39,'HNB tečaj'!A:D,2)</f>
        <v>7.390396</v>
      </c>
      <c r="E39" s="112">
        <f t="shared" si="9"/>
        <v>0</v>
      </c>
      <c r="F39" s="113"/>
      <c r="H39" s="108">
        <f t="shared" ca="1" si="5"/>
        <v>0</v>
      </c>
      <c r="J39" s="81" t="str">
        <f t="shared" ref="J39:S48" ca="1" si="15">IF($B39&gt;J$3,"",MAX(0,(J$3-MAX(J$2,$B39+1)+1)/J$6*J$7*MAX($E39,0)))</f>
        <v/>
      </c>
      <c r="K39" s="81" t="str">
        <f t="shared" ca="1" si="15"/>
        <v/>
      </c>
      <c r="L39" s="81" t="str">
        <f t="shared" ca="1" si="15"/>
        <v/>
      </c>
      <c r="M39" s="81" t="str">
        <f t="shared" ca="1" si="15"/>
        <v/>
      </c>
      <c r="N39" s="81" t="str">
        <f t="shared" ca="1" si="15"/>
        <v/>
      </c>
      <c r="O39" s="81" t="str">
        <f t="shared" ca="1" si="15"/>
        <v/>
      </c>
      <c r="P39" s="81" t="str">
        <f t="shared" ca="1" si="15"/>
        <v/>
      </c>
      <c r="Q39" s="81" t="str">
        <f t="shared" ca="1" si="15"/>
        <v/>
      </c>
      <c r="R39" s="81" t="str">
        <f t="shared" ca="1" si="15"/>
        <v/>
      </c>
      <c r="S39" s="81" t="str">
        <f t="shared" ca="1" si="15"/>
        <v/>
      </c>
      <c r="T39" s="81" t="str">
        <f t="shared" ref="T39:AG48" ca="1" si="16">IF($B39&gt;T$3,"",MAX(0,(T$3-MAX(T$2,$B39+1)+1)/T$6*T$7*MAX($E39,0)))</f>
        <v/>
      </c>
      <c r="U39" s="81" t="str">
        <f t="shared" ca="1" si="16"/>
        <v/>
      </c>
      <c r="V39" s="81" t="str">
        <f t="shared" ca="1" si="16"/>
        <v/>
      </c>
      <c r="W39" s="81" t="str">
        <f t="shared" ca="1" si="16"/>
        <v/>
      </c>
      <c r="X39" s="81" t="str">
        <f t="shared" ca="1" si="16"/>
        <v/>
      </c>
      <c r="Y39" s="81" t="str">
        <f t="shared" ca="1" si="16"/>
        <v/>
      </c>
      <c r="Z39" s="81" t="str">
        <f t="shared" ca="1" si="16"/>
        <v/>
      </c>
      <c r="AA39" s="81" t="str">
        <f t="shared" ca="1" si="16"/>
        <v/>
      </c>
      <c r="AB39" s="81" t="str">
        <f t="shared" ca="1" si="16"/>
        <v/>
      </c>
      <c r="AC39" s="81">
        <f t="shared" ca="1" si="16"/>
        <v>0</v>
      </c>
      <c r="AD39" s="81">
        <f t="shared" ca="1" si="16"/>
        <v>0</v>
      </c>
      <c r="AE39" s="81">
        <f t="shared" ca="1" si="16"/>
        <v>0</v>
      </c>
      <c r="AF39" s="81">
        <f t="shared" ca="1" si="16"/>
        <v>0</v>
      </c>
      <c r="AG39" s="81">
        <f t="shared" ca="1" si="16"/>
        <v>0</v>
      </c>
    </row>
    <row r="40" spans="1:33" x14ac:dyDescent="0.2">
      <c r="A40" s="22">
        <f t="shared" si="8"/>
        <v>32</v>
      </c>
      <c r="B40" s="114">
        <f t="shared" si="10"/>
        <v>43327</v>
      </c>
      <c r="C40" s="24">
        <f>VLOOKUP(B40,'HNB tečaj'!A:D,2)</f>
        <v>7.4144480000000001</v>
      </c>
      <c r="E40" s="112">
        <f t="shared" si="9"/>
        <v>0</v>
      </c>
      <c r="F40" s="113"/>
      <c r="H40" s="108">
        <f t="shared" ca="1" si="5"/>
        <v>0</v>
      </c>
      <c r="J40" s="81" t="str">
        <f t="shared" ca="1" si="15"/>
        <v/>
      </c>
      <c r="K40" s="81" t="str">
        <f t="shared" ca="1" si="15"/>
        <v/>
      </c>
      <c r="L40" s="81" t="str">
        <f t="shared" ca="1" si="15"/>
        <v/>
      </c>
      <c r="M40" s="81" t="str">
        <f t="shared" ca="1" si="15"/>
        <v/>
      </c>
      <c r="N40" s="81" t="str">
        <f t="shared" ca="1" si="15"/>
        <v/>
      </c>
      <c r="O40" s="81" t="str">
        <f t="shared" ca="1" si="15"/>
        <v/>
      </c>
      <c r="P40" s="81" t="str">
        <f t="shared" ca="1" si="15"/>
        <v/>
      </c>
      <c r="Q40" s="81" t="str">
        <f t="shared" ca="1" si="15"/>
        <v/>
      </c>
      <c r="R40" s="81" t="str">
        <f t="shared" ca="1" si="15"/>
        <v/>
      </c>
      <c r="S40" s="81" t="str">
        <f t="shared" ca="1" si="15"/>
        <v/>
      </c>
      <c r="T40" s="81" t="str">
        <f t="shared" ca="1" si="16"/>
        <v/>
      </c>
      <c r="U40" s="81" t="str">
        <f t="shared" ca="1" si="16"/>
        <v/>
      </c>
      <c r="V40" s="81" t="str">
        <f t="shared" ca="1" si="16"/>
        <v/>
      </c>
      <c r="W40" s="81" t="str">
        <f t="shared" ca="1" si="16"/>
        <v/>
      </c>
      <c r="X40" s="81" t="str">
        <f t="shared" ca="1" si="16"/>
        <v/>
      </c>
      <c r="Y40" s="81" t="str">
        <f t="shared" ca="1" si="16"/>
        <v/>
      </c>
      <c r="Z40" s="81" t="str">
        <f t="shared" ca="1" si="16"/>
        <v/>
      </c>
      <c r="AA40" s="81" t="str">
        <f t="shared" ca="1" si="16"/>
        <v/>
      </c>
      <c r="AB40" s="81" t="str">
        <f t="shared" ca="1" si="16"/>
        <v/>
      </c>
      <c r="AC40" s="81">
        <f t="shared" ca="1" si="16"/>
        <v>0</v>
      </c>
      <c r="AD40" s="81">
        <f t="shared" ca="1" si="16"/>
        <v>0</v>
      </c>
      <c r="AE40" s="81">
        <f t="shared" ca="1" si="16"/>
        <v>0</v>
      </c>
      <c r="AF40" s="81">
        <f t="shared" ca="1" si="16"/>
        <v>0</v>
      </c>
      <c r="AG40" s="81">
        <f t="shared" ca="1" si="16"/>
        <v>0</v>
      </c>
    </row>
    <row r="41" spans="1:33" x14ac:dyDescent="0.2">
      <c r="A41" s="22">
        <f t="shared" si="8"/>
        <v>33</v>
      </c>
      <c r="B41" s="114">
        <f t="shared" si="10"/>
        <v>43358</v>
      </c>
      <c r="C41" s="24">
        <f>VLOOKUP(B41,'HNB tečaj'!A:D,2)</f>
        <v>7.4275070000000003</v>
      </c>
      <c r="E41" s="112">
        <f t="shared" si="9"/>
        <v>0</v>
      </c>
      <c r="F41" s="113"/>
      <c r="H41" s="108">
        <f t="shared" ref="H41:H68" ca="1" si="17">IF((datum_isplate&lt;=$B41)*($B41&lt;=datum_zk),SUM(J41:AG41),"")</f>
        <v>0</v>
      </c>
      <c r="J41" s="81" t="str">
        <f t="shared" ca="1" si="15"/>
        <v/>
      </c>
      <c r="K41" s="81" t="str">
        <f t="shared" ca="1" si="15"/>
        <v/>
      </c>
      <c r="L41" s="81" t="str">
        <f t="shared" ca="1" si="15"/>
        <v/>
      </c>
      <c r="M41" s="81" t="str">
        <f t="shared" ca="1" si="15"/>
        <v/>
      </c>
      <c r="N41" s="81" t="str">
        <f t="shared" ca="1" si="15"/>
        <v/>
      </c>
      <c r="O41" s="81" t="str">
        <f t="shared" ca="1" si="15"/>
        <v/>
      </c>
      <c r="P41" s="81" t="str">
        <f t="shared" ca="1" si="15"/>
        <v/>
      </c>
      <c r="Q41" s="81" t="str">
        <f t="shared" ca="1" si="15"/>
        <v/>
      </c>
      <c r="R41" s="81" t="str">
        <f t="shared" ca="1" si="15"/>
        <v/>
      </c>
      <c r="S41" s="81" t="str">
        <f t="shared" ca="1" si="15"/>
        <v/>
      </c>
      <c r="T41" s="81" t="str">
        <f t="shared" ca="1" si="16"/>
        <v/>
      </c>
      <c r="U41" s="81" t="str">
        <f t="shared" ca="1" si="16"/>
        <v/>
      </c>
      <c r="V41" s="81" t="str">
        <f t="shared" ca="1" si="16"/>
        <v/>
      </c>
      <c r="W41" s="81" t="str">
        <f t="shared" ca="1" si="16"/>
        <v/>
      </c>
      <c r="X41" s="81" t="str">
        <f t="shared" ca="1" si="16"/>
        <v/>
      </c>
      <c r="Y41" s="81" t="str">
        <f t="shared" ca="1" si="16"/>
        <v/>
      </c>
      <c r="Z41" s="81" t="str">
        <f t="shared" ca="1" si="16"/>
        <v/>
      </c>
      <c r="AA41" s="81" t="str">
        <f t="shared" ca="1" si="16"/>
        <v/>
      </c>
      <c r="AB41" s="81" t="str">
        <f t="shared" ca="1" si="16"/>
        <v/>
      </c>
      <c r="AC41" s="81">
        <f t="shared" ca="1" si="16"/>
        <v>0</v>
      </c>
      <c r="AD41" s="81">
        <f t="shared" ca="1" si="16"/>
        <v>0</v>
      </c>
      <c r="AE41" s="81">
        <f t="shared" ca="1" si="16"/>
        <v>0</v>
      </c>
      <c r="AF41" s="81">
        <f t="shared" ca="1" si="16"/>
        <v>0</v>
      </c>
      <c r="AG41" s="81">
        <f t="shared" ca="1" si="16"/>
        <v>0</v>
      </c>
    </row>
    <row r="42" spans="1:33" x14ac:dyDescent="0.2">
      <c r="A42" s="22">
        <f t="shared" si="8"/>
        <v>34</v>
      </c>
      <c r="B42" s="114">
        <f t="shared" si="10"/>
        <v>43388</v>
      </c>
      <c r="C42" s="24">
        <f>VLOOKUP(B42,'HNB tečaj'!A:D,2)</f>
        <v>7.4092739999999999</v>
      </c>
      <c r="E42" s="112">
        <f t="shared" si="9"/>
        <v>0</v>
      </c>
      <c r="F42" s="113"/>
      <c r="H42" s="108">
        <f t="shared" ca="1" si="17"/>
        <v>0</v>
      </c>
      <c r="J42" s="81" t="str">
        <f t="shared" ca="1" si="15"/>
        <v/>
      </c>
      <c r="K42" s="81" t="str">
        <f t="shared" ca="1" si="15"/>
        <v/>
      </c>
      <c r="L42" s="81" t="str">
        <f t="shared" ca="1" si="15"/>
        <v/>
      </c>
      <c r="M42" s="81" t="str">
        <f t="shared" ca="1" si="15"/>
        <v/>
      </c>
      <c r="N42" s="81" t="str">
        <f t="shared" ca="1" si="15"/>
        <v/>
      </c>
      <c r="O42" s="81" t="str">
        <f t="shared" ca="1" si="15"/>
        <v/>
      </c>
      <c r="P42" s="81" t="str">
        <f t="shared" ca="1" si="15"/>
        <v/>
      </c>
      <c r="Q42" s="81" t="str">
        <f t="shared" ca="1" si="15"/>
        <v/>
      </c>
      <c r="R42" s="81" t="str">
        <f t="shared" ca="1" si="15"/>
        <v/>
      </c>
      <c r="S42" s="81" t="str">
        <f t="shared" ca="1" si="15"/>
        <v/>
      </c>
      <c r="T42" s="81" t="str">
        <f t="shared" ca="1" si="16"/>
        <v/>
      </c>
      <c r="U42" s="81" t="str">
        <f t="shared" ca="1" si="16"/>
        <v/>
      </c>
      <c r="V42" s="81" t="str">
        <f t="shared" ca="1" si="16"/>
        <v/>
      </c>
      <c r="W42" s="81" t="str">
        <f t="shared" ca="1" si="16"/>
        <v/>
      </c>
      <c r="X42" s="81" t="str">
        <f t="shared" ca="1" si="16"/>
        <v/>
      </c>
      <c r="Y42" s="81" t="str">
        <f t="shared" ca="1" si="16"/>
        <v/>
      </c>
      <c r="Z42" s="81" t="str">
        <f t="shared" ca="1" si="16"/>
        <v/>
      </c>
      <c r="AA42" s="81" t="str">
        <f t="shared" ca="1" si="16"/>
        <v/>
      </c>
      <c r="AB42" s="81" t="str">
        <f t="shared" ca="1" si="16"/>
        <v/>
      </c>
      <c r="AC42" s="81">
        <f t="shared" ca="1" si="16"/>
        <v>0</v>
      </c>
      <c r="AD42" s="81">
        <f t="shared" ca="1" si="16"/>
        <v>0</v>
      </c>
      <c r="AE42" s="81">
        <f t="shared" ca="1" si="16"/>
        <v>0</v>
      </c>
      <c r="AF42" s="81">
        <f t="shared" ca="1" si="16"/>
        <v>0</v>
      </c>
      <c r="AG42" s="81">
        <f t="shared" ca="1" si="16"/>
        <v>0</v>
      </c>
    </row>
    <row r="43" spans="1:33" x14ac:dyDescent="0.2">
      <c r="A43" s="22">
        <f t="shared" si="8"/>
        <v>35</v>
      </c>
      <c r="B43" s="114">
        <f t="shared" si="10"/>
        <v>43419</v>
      </c>
      <c r="C43" s="24">
        <f>VLOOKUP(B43,'HNB tečaj'!A:D,2)</f>
        <v>7.4178920000000002</v>
      </c>
      <c r="E43" s="112">
        <f t="shared" si="9"/>
        <v>0</v>
      </c>
      <c r="F43" s="113"/>
      <c r="H43" s="108">
        <f t="shared" ca="1" si="17"/>
        <v>0</v>
      </c>
      <c r="J43" s="81" t="str">
        <f t="shared" ca="1" si="15"/>
        <v/>
      </c>
      <c r="K43" s="81" t="str">
        <f t="shared" ca="1" si="15"/>
        <v/>
      </c>
      <c r="L43" s="81" t="str">
        <f t="shared" ca="1" si="15"/>
        <v/>
      </c>
      <c r="M43" s="81" t="str">
        <f t="shared" ca="1" si="15"/>
        <v/>
      </c>
      <c r="N43" s="81" t="str">
        <f t="shared" ca="1" si="15"/>
        <v/>
      </c>
      <c r="O43" s="81" t="str">
        <f t="shared" ca="1" si="15"/>
        <v/>
      </c>
      <c r="P43" s="81" t="str">
        <f t="shared" ca="1" si="15"/>
        <v/>
      </c>
      <c r="Q43" s="81" t="str">
        <f t="shared" ca="1" si="15"/>
        <v/>
      </c>
      <c r="R43" s="81" t="str">
        <f t="shared" ca="1" si="15"/>
        <v/>
      </c>
      <c r="S43" s="81" t="str">
        <f t="shared" ca="1" si="15"/>
        <v/>
      </c>
      <c r="T43" s="81" t="str">
        <f t="shared" ca="1" si="16"/>
        <v/>
      </c>
      <c r="U43" s="81" t="str">
        <f t="shared" ca="1" si="16"/>
        <v/>
      </c>
      <c r="V43" s="81" t="str">
        <f t="shared" ca="1" si="16"/>
        <v/>
      </c>
      <c r="W43" s="81" t="str">
        <f t="shared" ca="1" si="16"/>
        <v/>
      </c>
      <c r="X43" s="81" t="str">
        <f t="shared" ca="1" si="16"/>
        <v/>
      </c>
      <c r="Y43" s="81" t="str">
        <f t="shared" ca="1" si="16"/>
        <v/>
      </c>
      <c r="Z43" s="81" t="str">
        <f t="shared" ca="1" si="16"/>
        <v/>
      </c>
      <c r="AA43" s="81" t="str">
        <f t="shared" ca="1" si="16"/>
        <v/>
      </c>
      <c r="AB43" s="81" t="str">
        <f t="shared" ca="1" si="16"/>
        <v/>
      </c>
      <c r="AC43" s="81">
        <f t="shared" ca="1" si="16"/>
        <v>0</v>
      </c>
      <c r="AD43" s="81">
        <f t="shared" ca="1" si="16"/>
        <v>0</v>
      </c>
      <c r="AE43" s="81">
        <f t="shared" ca="1" si="16"/>
        <v>0</v>
      </c>
      <c r="AF43" s="81">
        <f t="shared" ca="1" si="16"/>
        <v>0</v>
      </c>
      <c r="AG43" s="81">
        <f t="shared" ca="1" si="16"/>
        <v>0</v>
      </c>
    </row>
    <row r="44" spans="1:33" x14ac:dyDescent="0.2">
      <c r="A44" s="22">
        <f t="shared" si="8"/>
        <v>36</v>
      </c>
      <c r="B44" s="114">
        <f t="shared" si="10"/>
        <v>43449</v>
      </c>
      <c r="C44" s="24">
        <f>VLOOKUP(B44,'HNB tečaj'!A:D,2)</f>
        <v>7.3908889999999996</v>
      </c>
      <c r="E44" s="112">
        <f t="shared" si="9"/>
        <v>0</v>
      </c>
      <c r="F44" s="113"/>
      <c r="H44" s="108">
        <f t="shared" ca="1" si="17"/>
        <v>0</v>
      </c>
      <c r="J44" s="81" t="str">
        <f t="shared" ca="1" si="15"/>
        <v/>
      </c>
      <c r="K44" s="81" t="str">
        <f t="shared" ca="1" si="15"/>
        <v/>
      </c>
      <c r="L44" s="81" t="str">
        <f t="shared" ca="1" si="15"/>
        <v/>
      </c>
      <c r="M44" s="81" t="str">
        <f t="shared" ca="1" si="15"/>
        <v/>
      </c>
      <c r="N44" s="81" t="str">
        <f t="shared" ca="1" si="15"/>
        <v/>
      </c>
      <c r="O44" s="81" t="str">
        <f t="shared" ca="1" si="15"/>
        <v/>
      </c>
      <c r="P44" s="81" t="str">
        <f t="shared" ca="1" si="15"/>
        <v/>
      </c>
      <c r="Q44" s="81" t="str">
        <f t="shared" ca="1" si="15"/>
        <v/>
      </c>
      <c r="R44" s="81" t="str">
        <f t="shared" ca="1" si="15"/>
        <v/>
      </c>
      <c r="S44" s="81" t="str">
        <f t="shared" ca="1" si="15"/>
        <v/>
      </c>
      <c r="T44" s="81" t="str">
        <f t="shared" ca="1" si="16"/>
        <v/>
      </c>
      <c r="U44" s="81" t="str">
        <f t="shared" ca="1" si="16"/>
        <v/>
      </c>
      <c r="V44" s="81" t="str">
        <f t="shared" ca="1" si="16"/>
        <v/>
      </c>
      <c r="W44" s="81" t="str">
        <f t="shared" ca="1" si="16"/>
        <v/>
      </c>
      <c r="X44" s="81" t="str">
        <f t="shared" ca="1" si="16"/>
        <v/>
      </c>
      <c r="Y44" s="81" t="str">
        <f t="shared" ca="1" si="16"/>
        <v/>
      </c>
      <c r="Z44" s="81" t="str">
        <f t="shared" ca="1" si="16"/>
        <v/>
      </c>
      <c r="AA44" s="81" t="str">
        <f t="shared" ca="1" si="16"/>
        <v/>
      </c>
      <c r="AB44" s="81" t="str">
        <f t="shared" ca="1" si="16"/>
        <v/>
      </c>
      <c r="AC44" s="81">
        <f t="shared" ca="1" si="16"/>
        <v>0</v>
      </c>
      <c r="AD44" s="81">
        <f t="shared" ca="1" si="16"/>
        <v>0</v>
      </c>
      <c r="AE44" s="81">
        <f t="shared" ca="1" si="16"/>
        <v>0</v>
      </c>
      <c r="AF44" s="81">
        <f t="shared" ca="1" si="16"/>
        <v>0</v>
      </c>
      <c r="AG44" s="81">
        <f t="shared" ca="1" si="16"/>
        <v>0</v>
      </c>
    </row>
    <row r="45" spans="1:33" x14ac:dyDescent="0.2">
      <c r="A45" s="22">
        <f t="shared" si="8"/>
        <v>37</v>
      </c>
      <c r="B45" s="114">
        <f t="shared" si="10"/>
        <v>43480</v>
      </c>
      <c r="C45" s="24">
        <f>VLOOKUP(B45,'HNB tečaj'!A:D,2)</f>
        <v>7.4259849999999998</v>
      </c>
      <c r="E45" s="112">
        <f t="shared" si="9"/>
        <v>0</v>
      </c>
      <c r="F45" s="113"/>
      <c r="H45" s="108">
        <f t="shared" ca="1" si="17"/>
        <v>0</v>
      </c>
      <c r="J45" s="81" t="str">
        <f t="shared" ca="1" si="15"/>
        <v/>
      </c>
      <c r="K45" s="81" t="str">
        <f t="shared" ca="1" si="15"/>
        <v/>
      </c>
      <c r="L45" s="81" t="str">
        <f t="shared" ca="1" si="15"/>
        <v/>
      </c>
      <c r="M45" s="81" t="str">
        <f t="shared" ca="1" si="15"/>
        <v/>
      </c>
      <c r="N45" s="81" t="str">
        <f t="shared" ca="1" si="15"/>
        <v/>
      </c>
      <c r="O45" s="81" t="str">
        <f t="shared" ca="1" si="15"/>
        <v/>
      </c>
      <c r="P45" s="81" t="str">
        <f t="shared" ca="1" si="15"/>
        <v/>
      </c>
      <c r="Q45" s="81" t="str">
        <f t="shared" ca="1" si="15"/>
        <v/>
      </c>
      <c r="R45" s="81" t="str">
        <f t="shared" ca="1" si="15"/>
        <v/>
      </c>
      <c r="S45" s="81" t="str">
        <f t="shared" ca="1" si="15"/>
        <v/>
      </c>
      <c r="T45" s="81" t="str">
        <f t="shared" ca="1" si="16"/>
        <v/>
      </c>
      <c r="U45" s="81" t="str">
        <f t="shared" ca="1" si="16"/>
        <v/>
      </c>
      <c r="V45" s="81" t="str">
        <f t="shared" ca="1" si="16"/>
        <v/>
      </c>
      <c r="W45" s="81" t="str">
        <f t="shared" ca="1" si="16"/>
        <v/>
      </c>
      <c r="X45" s="81" t="str">
        <f t="shared" ca="1" si="16"/>
        <v/>
      </c>
      <c r="Y45" s="81" t="str">
        <f t="shared" ca="1" si="16"/>
        <v/>
      </c>
      <c r="Z45" s="81" t="str">
        <f t="shared" ca="1" si="16"/>
        <v/>
      </c>
      <c r="AA45" s="81" t="str">
        <f t="shared" ca="1" si="16"/>
        <v/>
      </c>
      <c r="AB45" s="81" t="str">
        <f t="shared" ca="1" si="16"/>
        <v/>
      </c>
      <c r="AC45" s="81" t="str">
        <f t="shared" ca="1" si="16"/>
        <v/>
      </c>
      <c r="AD45" s="81">
        <f t="shared" ca="1" si="16"/>
        <v>0</v>
      </c>
      <c r="AE45" s="81">
        <f t="shared" ca="1" si="16"/>
        <v>0</v>
      </c>
      <c r="AF45" s="81">
        <f t="shared" ca="1" si="16"/>
        <v>0</v>
      </c>
      <c r="AG45" s="81">
        <f t="shared" ca="1" si="16"/>
        <v>0</v>
      </c>
    </row>
    <row r="46" spans="1:33" x14ac:dyDescent="0.2">
      <c r="A46" s="22">
        <f t="shared" si="8"/>
        <v>38</v>
      </c>
      <c r="B46" s="114">
        <f t="shared" si="10"/>
        <v>43511</v>
      </c>
      <c r="C46" s="24">
        <f>VLOOKUP(B46,'HNB tečaj'!A:D,2)</f>
        <v>7.4245530000000004</v>
      </c>
      <c r="E46" s="112">
        <f t="shared" si="9"/>
        <v>0</v>
      </c>
      <c r="F46" s="113"/>
      <c r="H46" s="108" t="str">
        <f t="shared" ca="1" si="17"/>
        <v/>
      </c>
      <c r="J46" s="81" t="str">
        <f t="shared" ca="1" si="15"/>
        <v/>
      </c>
      <c r="K46" s="81" t="str">
        <f t="shared" ca="1" si="15"/>
        <v/>
      </c>
      <c r="L46" s="81" t="str">
        <f t="shared" ca="1" si="15"/>
        <v/>
      </c>
      <c r="M46" s="81" t="str">
        <f t="shared" ca="1" si="15"/>
        <v/>
      </c>
      <c r="N46" s="81" t="str">
        <f t="shared" ca="1" si="15"/>
        <v/>
      </c>
      <c r="O46" s="81" t="str">
        <f t="shared" ca="1" si="15"/>
        <v/>
      </c>
      <c r="P46" s="81" t="str">
        <f t="shared" ca="1" si="15"/>
        <v/>
      </c>
      <c r="Q46" s="81" t="str">
        <f t="shared" ca="1" si="15"/>
        <v/>
      </c>
      <c r="R46" s="81" t="str">
        <f t="shared" ca="1" si="15"/>
        <v/>
      </c>
      <c r="S46" s="81" t="str">
        <f t="shared" ca="1" si="15"/>
        <v/>
      </c>
      <c r="T46" s="81" t="str">
        <f t="shared" ca="1" si="16"/>
        <v/>
      </c>
      <c r="U46" s="81" t="str">
        <f t="shared" ca="1" si="16"/>
        <v/>
      </c>
      <c r="V46" s="81" t="str">
        <f t="shared" ca="1" si="16"/>
        <v/>
      </c>
      <c r="W46" s="81" t="str">
        <f t="shared" ca="1" si="16"/>
        <v/>
      </c>
      <c r="X46" s="81" t="str">
        <f t="shared" ca="1" si="16"/>
        <v/>
      </c>
      <c r="Y46" s="81" t="str">
        <f t="shared" ca="1" si="16"/>
        <v/>
      </c>
      <c r="Z46" s="81" t="str">
        <f t="shared" ca="1" si="16"/>
        <v/>
      </c>
      <c r="AA46" s="81" t="str">
        <f t="shared" ca="1" si="16"/>
        <v/>
      </c>
      <c r="AB46" s="81" t="str">
        <f t="shared" ca="1" si="16"/>
        <v/>
      </c>
      <c r="AC46" s="81" t="str">
        <f t="shared" ca="1" si="16"/>
        <v/>
      </c>
      <c r="AD46" s="81" t="str">
        <f t="shared" ca="1" si="16"/>
        <v/>
      </c>
      <c r="AE46" s="81" t="str">
        <f t="shared" ca="1" si="16"/>
        <v/>
      </c>
      <c r="AF46" s="81" t="str">
        <f t="shared" ca="1" si="16"/>
        <v/>
      </c>
      <c r="AG46" s="81" t="str">
        <f t="shared" ca="1" si="16"/>
        <v/>
      </c>
    </row>
    <row r="47" spans="1:33" x14ac:dyDescent="0.2">
      <c r="A47" s="22">
        <f t="shared" si="8"/>
        <v>39</v>
      </c>
      <c r="B47" s="114">
        <f t="shared" si="10"/>
        <v>43539</v>
      </c>
      <c r="C47" s="24">
        <f>VLOOKUP(B47,'HNB tečaj'!A:D,2)</f>
        <v>7.4245530000000004</v>
      </c>
      <c r="E47" s="112">
        <f t="shared" si="9"/>
        <v>0</v>
      </c>
      <c r="F47" s="113"/>
      <c r="H47" s="108" t="str">
        <f t="shared" ca="1" si="17"/>
        <v/>
      </c>
      <c r="J47" s="81" t="str">
        <f t="shared" ca="1" si="15"/>
        <v/>
      </c>
      <c r="K47" s="81" t="str">
        <f t="shared" ca="1" si="15"/>
        <v/>
      </c>
      <c r="L47" s="81" t="str">
        <f t="shared" ca="1" si="15"/>
        <v/>
      </c>
      <c r="M47" s="81" t="str">
        <f t="shared" ca="1" si="15"/>
        <v/>
      </c>
      <c r="N47" s="81" t="str">
        <f t="shared" ca="1" si="15"/>
        <v/>
      </c>
      <c r="O47" s="81" t="str">
        <f t="shared" ca="1" si="15"/>
        <v/>
      </c>
      <c r="P47" s="81" t="str">
        <f t="shared" ca="1" si="15"/>
        <v/>
      </c>
      <c r="Q47" s="81" t="str">
        <f t="shared" ca="1" si="15"/>
        <v/>
      </c>
      <c r="R47" s="81" t="str">
        <f t="shared" ca="1" si="15"/>
        <v/>
      </c>
      <c r="S47" s="81" t="str">
        <f t="shared" ca="1" si="15"/>
        <v/>
      </c>
      <c r="T47" s="81" t="str">
        <f t="shared" ca="1" si="16"/>
        <v/>
      </c>
      <c r="U47" s="81" t="str">
        <f t="shared" ca="1" si="16"/>
        <v/>
      </c>
      <c r="V47" s="81" t="str">
        <f t="shared" ca="1" si="16"/>
        <v/>
      </c>
      <c r="W47" s="81" t="str">
        <f t="shared" ca="1" si="16"/>
        <v/>
      </c>
      <c r="X47" s="81" t="str">
        <f t="shared" ca="1" si="16"/>
        <v/>
      </c>
      <c r="Y47" s="81" t="str">
        <f t="shared" ca="1" si="16"/>
        <v/>
      </c>
      <c r="Z47" s="81" t="str">
        <f t="shared" ca="1" si="16"/>
        <v/>
      </c>
      <c r="AA47" s="81" t="str">
        <f t="shared" ca="1" si="16"/>
        <v/>
      </c>
      <c r="AB47" s="81" t="str">
        <f t="shared" ca="1" si="16"/>
        <v/>
      </c>
      <c r="AC47" s="81" t="str">
        <f t="shared" ca="1" si="16"/>
        <v/>
      </c>
      <c r="AD47" s="81" t="str">
        <f t="shared" ca="1" si="16"/>
        <v/>
      </c>
      <c r="AE47" s="81" t="str">
        <f t="shared" ca="1" si="16"/>
        <v/>
      </c>
      <c r="AF47" s="81" t="str">
        <f t="shared" ca="1" si="16"/>
        <v/>
      </c>
      <c r="AG47" s="81" t="str">
        <f t="shared" ca="1" si="16"/>
        <v/>
      </c>
    </row>
    <row r="48" spans="1:33" x14ac:dyDescent="0.2">
      <c r="A48" s="22">
        <f t="shared" si="8"/>
        <v>40</v>
      </c>
      <c r="B48" s="114">
        <f t="shared" si="10"/>
        <v>43570</v>
      </c>
      <c r="C48" s="24">
        <f>VLOOKUP(B48,'HNB tečaj'!A:D,2)</f>
        <v>7.4245530000000004</v>
      </c>
      <c r="E48" s="112">
        <f t="shared" si="9"/>
        <v>0</v>
      </c>
      <c r="F48" s="113"/>
      <c r="H48" s="108" t="str">
        <f t="shared" ca="1" si="17"/>
        <v/>
      </c>
      <c r="J48" s="81" t="str">
        <f t="shared" ca="1" si="15"/>
        <v/>
      </c>
      <c r="K48" s="81" t="str">
        <f t="shared" ca="1" si="15"/>
        <v/>
      </c>
      <c r="L48" s="81" t="str">
        <f t="shared" ca="1" si="15"/>
        <v/>
      </c>
      <c r="M48" s="81" t="str">
        <f t="shared" ca="1" si="15"/>
        <v/>
      </c>
      <c r="N48" s="81" t="str">
        <f t="shared" ca="1" si="15"/>
        <v/>
      </c>
      <c r="O48" s="81" t="str">
        <f t="shared" ca="1" si="15"/>
        <v/>
      </c>
      <c r="P48" s="81" t="str">
        <f t="shared" ca="1" si="15"/>
        <v/>
      </c>
      <c r="Q48" s="81" t="str">
        <f t="shared" ca="1" si="15"/>
        <v/>
      </c>
      <c r="R48" s="81" t="str">
        <f t="shared" ca="1" si="15"/>
        <v/>
      </c>
      <c r="S48" s="81" t="str">
        <f t="shared" ca="1" si="15"/>
        <v/>
      </c>
      <c r="T48" s="81" t="str">
        <f t="shared" ca="1" si="16"/>
        <v/>
      </c>
      <c r="U48" s="81" t="str">
        <f t="shared" ca="1" si="16"/>
        <v/>
      </c>
      <c r="V48" s="81" t="str">
        <f t="shared" ca="1" si="16"/>
        <v/>
      </c>
      <c r="W48" s="81" t="str">
        <f t="shared" ca="1" si="16"/>
        <v/>
      </c>
      <c r="X48" s="81" t="str">
        <f t="shared" ca="1" si="16"/>
        <v/>
      </c>
      <c r="Y48" s="81" t="str">
        <f t="shared" ca="1" si="16"/>
        <v/>
      </c>
      <c r="Z48" s="81" t="str">
        <f t="shared" ca="1" si="16"/>
        <v/>
      </c>
      <c r="AA48" s="81" t="str">
        <f t="shared" ca="1" si="16"/>
        <v/>
      </c>
      <c r="AB48" s="81" t="str">
        <f t="shared" ca="1" si="16"/>
        <v/>
      </c>
      <c r="AC48" s="81" t="str">
        <f t="shared" ca="1" si="16"/>
        <v/>
      </c>
      <c r="AD48" s="81" t="str">
        <f t="shared" ca="1" si="16"/>
        <v/>
      </c>
      <c r="AE48" s="81" t="str">
        <f t="shared" ca="1" si="16"/>
        <v/>
      </c>
      <c r="AF48" s="81" t="str">
        <f t="shared" ca="1" si="16"/>
        <v/>
      </c>
      <c r="AG48" s="81" t="str">
        <f t="shared" ca="1" si="16"/>
        <v/>
      </c>
    </row>
    <row r="49" spans="1:33" x14ac:dyDescent="0.2">
      <c r="A49" s="22">
        <f t="shared" si="8"/>
        <v>41</v>
      </c>
      <c r="B49" s="114">
        <f t="shared" si="10"/>
        <v>43600</v>
      </c>
      <c r="C49" s="24">
        <f>VLOOKUP(B49,'HNB tečaj'!A:D,2)</f>
        <v>7.4245530000000004</v>
      </c>
      <c r="E49" s="112">
        <f t="shared" si="9"/>
        <v>0</v>
      </c>
      <c r="F49" s="113"/>
      <c r="H49" s="108" t="str">
        <f t="shared" ca="1" si="17"/>
        <v/>
      </c>
      <c r="J49" s="81" t="str">
        <f t="shared" ref="J49:S58" ca="1" si="18">IF($B49&gt;J$3,"",MAX(0,(J$3-MAX(J$2,$B49+1)+1)/J$6*J$7*MAX($E49,0)))</f>
        <v/>
      </c>
      <c r="K49" s="81" t="str">
        <f t="shared" ca="1" si="18"/>
        <v/>
      </c>
      <c r="L49" s="81" t="str">
        <f t="shared" ca="1" si="18"/>
        <v/>
      </c>
      <c r="M49" s="81" t="str">
        <f t="shared" ca="1" si="18"/>
        <v/>
      </c>
      <c r="N49" s="81" t="str">
        <f t="shared" ca="1" si="18"/>
        <v/>
      </c>
      <c r="O49" s="81" t="str">
        <f t="shared" ca="1" si="18"/>
        <v/>
      </c>
      <c r="P49" s="81" t="str">
        <f t="shared" ca="1" si="18"/>
        <v/>
      </c>
      <c r="Q49" s="81" t="str">
        <f t="shared" ca="1" si="18"/>
        <v/>
      </c>
      <c r="R49" s="81" t="str">
        <f t="shared" ca="1" si="18"/>
        <v/>
      </c>
      <c r="S49" s="81" t="str">
        <f t="shared" ca="1" si="18"/>
        <v/>
      </c>
      <c r="T49" s="81" t="str">
        <f t="shared" ref="T49:AG58" ca="1" si="19">IF($B49&gt;T$3,"",MAX(0,(T$3-MAX(T$2,$B49+1)+1)/T$6*T$7*MAX($E49,0)))</f>
        <v/>
      </c>
      <c r="U49" s="81" t="str">
        <f t="shared" ca="1" si="19"/>
        <v/>
      </c>
      <c r="V49" s="81" t="str">
        <f t="shared" ca="1" si="19"/>
        <v/>
      </c>
      <c r="W49" s="81" t="str">
        <f t="shared" ca="1" si="19"/>
        <v/>
      </c>
      <c r="X49" s="81" t="str">
        <f t="shared" ca="1" si="19"/>
        <v/>
      </c>
      <c r="Y49" s="81" t="str">
        <f t="shared" ca="1" si="19"/>
        <v/>
      </c>
      <c r="Z49" s="81" t="str">
        <f t="shared" ca="1" si="19"/>
        <v/>
      </c>
      <c r="AA49" s="81" t="str">
        <f t="shared" ca="1" si="19"/>
        <v/>
      </c>
      <c r="AB49" s="81" t="str">
        <f t="shared" ca="1" si="19"/>
        <v/>
      </c>
      <c r="AC49" s="81" t="str">
        <f t="shared" ca="1" si="19"/>
        <v/>
      </c>
      <c r="AD49" s="81" t="str">
        <f t="shared" ca="1" si="19"/>
        <v/>
      </c>
      <c r="AE49" s="81" t="str">
        <f t="shared" ca="1" si="19"/>
        <v/>
      </c>
      <c r="AF49" s="81" t="str">
        <f t="shared" ca="1" si="19"/>
        <v/>
      </c>
      <c r="AG49" s="81" t="str">
        <f t="shared" ca="1" si="19"/>
        <v/>
      </c>
    </row>
    <row r="50" spans="1:33" x14ac:dyDescent="0.2">
      <c r="A50" s="22">
        <f t="shared" si="8"/>
        <v>42</v>
      </c>
      <c r="B50" s="114">
        <f t="shared" si="10"/>
        <v>43631</v>
      </c>
      <c r="C50" s="24">
        <f>VLOOKUP(B50,'HNB tečaj'!A:D,2)</f>
        <v>7.4245530000000004</v>
      </c>
      <c r="E50" s="112">
        <f t="shared" si="9"/>
        <v>0</v>
      </c>
      <c r="F50" s="113"/>
      <c r="H50" s="108" t="str">
        <f t="shared" ca="1" si="17"/>
        <v/>
      </c>
      <c r="J50" s="81" t="str">
        <f t="shared" ca="1" si="18"/>
        <v/>
      </c>
      <c r="K50" s="81" t="str">
        <f t="shared" ca="1" si="18"/>
        <v/>
      </c>
      <c r="L50" s="81" t="str">
        <f t="shared" ca="1" si="18"/>
        <v/>
      </c>
      <c r="M50" s="81" t="str">
        <f t="shared" ca="1" si="18"/>
        <v/>
      </c>
      <c r="N50" s="81" t="str">
        <f t="shared" ca="1" si="18"/>
        <v/>
      </c>
      <c r="O50" s="81" t="str">
        <f t="shared" ca="1" si="18"/>
        <v/>
      </c>
      <c r="P50" s="81" t="str">
        <f t="shared" ca="1" si="18"/>
        <v/>
      </c>
      <c r="Q50" s="81" t="str">
        <f t="shared" ca="1" si="18"/>
        <v/>
      </c>
      <c r="R50" s="81" t="str">
        <f t="shared" ca="1" si="18"/>
        <v/>
      </c>
      <c r="S50" s="81" t="str">
        <f t="shared" ca="1" si="18"/>
        <v/>
      </c>
      <c r="T50" s="81" t="str">
        <f t="shared" ca="1" si="19"/>
        <v/>
      </c>
      <c r="U50" s="81" t="str">
        <f t="shared" ca="1" si="19"/>
        <v/>
      </c>
      <c r="V50" s="81" t="str">
        <f t="shared" ca="1" si="19"/>
        <v/>
      </c>
      <c r="W50" s="81" t="str">
        <f t="shared" ca="1" si="19"/>
        <v/>
      </c>
      <c r="X50" s="81" t="str">
        <f t="shared" ca="1" si="19"/>
        <v/>
      </c>
      <c r="Y50" s="81" t="str">
        <f t="shared" ca="1" si="19"/>
        <v/>
      </c>
      <c r="Z50" s="81" t="str">
        <f t="shared" ca="1" si="19"/>
        <v/>
      </c>
      <c r="AA50" s="81" t="str">
        <f t="shared" ca="1" si="19"/>
        <v/>
      </c>
      <c r="AB50" s="81" t="str">
        <f t="shared" ca="1" si="19"/>
        <v/>
      </c>
      <c r="AC50" s="81" t="str">
        <f t="shared" ca="1" si="19"/>
        <v/>
      </c>
      <c r="AD50" s="81" t="str">
        <f t="shared" ca="1" si="19"/>
        <v/>
      </c>
      <c r="AE50" s="81" t="str">
        <f t="shared" ca="1" si="19"/>
        <v/>
      </c>
      <c r="AF50" s="81" t="str">
        <f t="shared" ca="1" si="19"/>
        <v/>
      </c>
      <c r="AG50" s="81" t="str">
        <f t="shared" ca="1" si="19"/>
        <v/>
      </c>
    </row>
    <row r="51" spans="1:33" x14ac:dyDescent="0.2">
      <c r="A51" s="22">
        <f t="shared" si="8"/>
        <v>43</v>
      </c>
      <c r="B51" s="114">
        <f t="shared" si="10"/>
        <v>43661</v>
      </c>
      <c r="C51" s="24">
        <f>VLOOKUP(B51,'HNB tečaj'!A:D,2)</f>
        <v>7.4245530000000004</v>
      </c>
      <c r="E51" s="112">
        <f t="shared" si="9"/>
        <v>0</v>
      </c>
      <c r="F51" s="113"/>
      <c r="H51" s="108" t="str">
        <f t="shared" ca="1" si="17"/>
        <v/>
      </c>
      <c r="J51" s="81" t="str">
        <f t="shared" ca="1" si="18"/>
        <v/>
      </c>
      <c r="K51" s="81" t="str">
        <f t="shared" ca="1" si="18"/>
        <v/>
      </c>
      <c r="L51" s="81" t="str">
        <f t="shared" ca="1" si="18"/>
        <v/>
      </c>
      <c r="M51" s="81" t="str">
        <f t="shared" ca="1" si="18"/>
        <v/>
      </c>
      <c r="N51" s="81" t="str">
        <f t="shared" ca="1" si="18"/>
        <v/>
      </c>
      <c r="O51" s="81" t="str">
        <f t="shared" ca="1" si="18"/>
        <v/>
      </c>
      <c r="P51" s="81" t="str">
        <f t="shared" ca="1" si="18"/>
        <v/>
      </c>
      <c r="Q51" s="81" t="str">
        <f t="shared" ca="1" si="18"/>
        <v/>
      </c>
      <c r="R51" s="81" t="str">
        <f t="shared" ca="1" si="18"/>
        <v/>
      </c>
      <c r="S51" s="81" t="str">
        <f t="shared" ca="1" si="18"/>
        <v/>
      </c>
      <c r="T51" s="81" t="str">
        <f t="shared" ca="1" si="19"/>
        <v/>
      </c>
      <c r="U51" s="81" t="str">
        <f t="shared" ca="1" si="19"/>
        <v/>
      </c>
      <c r="V51" s="81" t="str">
        <f t="shared" ca="1" si="19"/>
        <v/>
      </c>
      <c r="W51" s="81" t="str">
        <f t="shared" ca="1" si="19"/>
        <v/>
      </c>
      <c r="X51" s="81" t="str">
        <f t="shared" ca="1" si="19"/>
        <v/>
      </c>
      <c r="Y51" s="81" t="str">
        <f t="shared" ca="1" si="19"/>
        <v/>
      </c>
      <c r="Z51" s="81" t="str">
        <f t="shared" ca="1" si="19"/>
        <v/>
      </c>
      <c r="AA51" s="81" t="str">
        <f t="shared" ca="1" si="19"/>
        <v/>
      </c>
      <c r="AB51" s="81" t="str">
        <f t="shared" ca="1" si="19"/>
        <v/>
      </c>
      <c r="AC51" s="81" t="str">
        <f t="shared" ca="1" si="19"/>
        <v/>
      </c>
      <c r="AD51" s="81" t="str">
        <f t="shared" ca="1" si="19"/>
        <v/>
      </c>
      <c r="AE51" s="81" t="str">
        <f t="shared" ca="1" si="19"/>
        <v/>
      </c>
      <c r="AF51" s="81" t="str">
        <f t="shared" ca="1" si="19"/>
        <v/>
      </c>
      <c r="AG51" s="81" t="str">
        <f t="shared" ca="1" si="19"/>
        <v/>
      </c>
    </row>
    <row r="52" spans="1:33" x14ac:dyDescent="0.2">
      <c r="A52" s="22">
        <f t="shared" si="8"/>
        <v>44</v>
      </c>
      <c r="B52" s="114">
        <f t="shared" si="10"/>
        <v>43692</v>
      </c>
      <c r="C52" s="24">
        <f>VLOOKUP(B52,'HNB tečaj'!A:D,2)</f>
        <v>7.4245530000000004</v>
      </c>
      <c r="E52" s="112">
        <f t="shared" si="9"/>
        <v>0</v>
      </c>
      <c r="F52" s="113"/>
      <c r="H52" s="108" t="str">
        <f t="shared" ca="1" si="17"/>
        <v/>
      </c>
      <c r="J52" s="81" t="str">
        <f t="shared" ca="1" si="18"/>
        <v/>
      </c>
      <c r="K52" s="81" t="str">
        <f t="shared" ca="1" si="18"/>
        <v/>
      </c>
      <c r="L52" s="81" t="str">
        <f t="shared" ca="1" si="18"/>
        <v/>
      </c>
      <c r="M52" s="81" t="str">
        <f t="shared" ca="1" si="18"/>
        <v/>
      </c>
      <c r="N52" s="81" t="str">
        <f t="shared" ca="1" si="18"/>
        <v/>
      </c>
      <c r="O52" s="81" t="str">
        <f t="shared" ca="1" si="18"/>
        <v/>
      </c>
      <c r="P52" s="81" t="str">
        <f t="shared" ca="1" si="18"/>
        <v/>
      </c>
      <c r="Q52" s="81" t="str">
        <f t="shared" ca="1" si="18"/>
        <v/>
      </c>
      <c r="R52" s="81" t="str">
        <f t="shared" ca="1" si="18"/>
        <v/>
      </c>
      <c r="S52" s="81" t="str">
        <f t="shared" ca="1" si="18"/>
        <v/>
      </c>
      <c r="T52" s="81" t="str">
        <f t="shared" ca="1" si="19"/>
        <v/>
      </c>
      <c r="U52" s="81" t="str">
        <f t="shared" ca="1" si="19"/>
        <v/>
      </c>
      <c r="V52" s="81" t="str">
        <f t="shared" ca="1" si="19"/>
        <v/>
      </c>
      <c r="W52" s="81" t="str">
        <f t="shared" ca="1" si="19"/>
        <v/>
      </c>
      <c r="X52" s="81" t="str">
        <f t="shared" ca="1" si="19"/>
        <v/>
      </c>
      <c r="Y52" s="81" t="str">
        <f t="shared" ca="1" si="19"/>
        <v/>
      </c>
      <c r="Z52" s="81" t="str">
        <f t="shared" ca="1" si="19"/>
        <v/>
      </c>
      <c r="AA52" s="81" t="str">
        <f t="shared" ca="1" si="19"/>
        <v/>
      </c>
      <c r="AB52" s="81" t="str">
        <f t="shared" ca="1" si="19"/>
        <v/>
      </c>
      <c r="AC52" s="81" t="str">
        <f t="shared" ca="1" si="19"/>
        <v/>
      </c>
      <c r="AD52" s="81" t="str">
        <f t="shared" ca="1" si="19"/>
        <v/>
      </c>
      <c r="AE52" s="81" t="str">
        <f t="shared" ca="1" si="19"/>
        <v/>
      </c>
      <c r="AF52" s="81" t="str">
        <f t="shared" ca="1" si="19"/>
        <v/>
      </c>
      <c r="AG52" s="81" t="str">
        <f t="shared" ca="1" si="19"/>
        <v/>
      </c>
    </row>
    <row r="53" spans="1:33" x14ac:dyDescent="0.2">
      <c r="A53" s="22">
        <f t="shared" si="8"/>
        <v>45</v>
      </c>
      <c r="B53" s="114">
        <f t="shared" si="10"/>
        <v>43723</v>
      </c>
      <c r="C53" s="24">
        <f>VLOOKUP(B53,'HNB tečaj'!A:D,2)</f>
        <v>7.4245530000000004</v>
      </c>
      <c r="E53" s="112">
        <f t="shared" si="9"/>
        <v>0</v>
      </c>
      <c r="F53" s="113"/>
      <c r="H53" s="108" t="str">
        <f t="shared" ca="1" si="17"/>
        <v/>
      </c>
      <c r="J53" s="81" t="str">
        <f t="shared" ca="1" si="18"/>
        <v/>
      </c>
      <c r="K53" s="81" t="str">
        <f t="shared" ca="1" si="18"/>
        <v/>
      </c>
      <c r="L53" s="81" t="str">
        <f t="shared" ca="1" si="18"/>
        <v/>
      </c>
      <c r="M53" s="81" t="str">
        <f t="shared" ca="1" si="18"/>
        <v/>
      </c>
      <c r="N53" s="81" t="str">
        <f t="shared" ca="1" si="18"/>
        <v/>
      </c>
      <c r="O53" s="81" t="str">
        <f t="shared" ca="1" si="18"/>
        <v/>
      </c>
      <c r="P53" s="81" t="str">
        <f t="shared" ca="1" si="18"/>
        <v/>
      </c>
      <c r="Q53" s="81" t="str">
        <f t="shared" ca="1" si="18"/>
        <v/>
      </c>
      <c r="R53" s="81" t="str">
        <f t="shared" ca="1" si="18"/>
        <v/>
      </c>
      <c r="S53" s="81" t="str">
        <f t="shared" ca="1" si="18"/>
        <v/>
      </c>
      <c r="T53" s="81" t="str">
        <f t="shared" ca="1" si="19"/>
        <v/>
      </c>
      <c r="U53" s="81" t="str">
        <f t="shared" ca="1" si="19"/>
        <v/>
      </c>
      <c r="V53" s="81" t="str">
        <f t="shared" ca="1" si="19"/>
        <v/>
      </c>
      <c r="W53" s="81" t="str">
        <f t="shared" ca="1" si="19"/>
        <v/>
      </c>
      <c r="X53" s="81" t="str">
        <f t="shared" ca="1" si="19"/>
        <v/>
      </c>
      <c r="Y53" s="81" t="str">
        <f t="shared" ca="1" si="19"/>
        <v/>
      </c>
      <c r="Z53" s="81" t="str">
        <f t="shared" ca="1" si="19"/>
        <v/>
      </c>
      <c r="AA53" s="81" t="str">
        <f t="shared" ca="1" si="19"/>
        <v/>
      </c>
      <c r="AB53" s="81" t="str">
        <f t="shared" ca="1" si="19"/>
        <v/>
      </c>
      <c r="AC53" s="81" t="str">
        <f t="shared" ca="1" si="19"/>
        <v/>
      </c>
      <c r="AD53" s="81" t="str">
        <f t="shared" ca="1" si="19"/>
        <v/>
      </c>
      <c r="AE53" s="81" t="str">
        <f t="shared" ca="1" si="19"/>
        <v/>
      </c>
      <c r="AF53" s="81" t="str">
        <f t="shared" ca="1" si="19"/>
        <v/>
      </c>
      <c r="AG53" s="81" t="str">
        <f t="shared" ca="1" si="19"/>
        <v/>
      </c>
    </row>
    <row r="54" spans="1:33" x14ac:dyDescent="0.2">
      <c r="A54" s="22">
        <f t="shared" si="8"/>
        <v>46</v>
      </c>
      <c r="B54" s="114">
        <f t="shared" si="10"/>
        <v>43753</v>
      </c>
      <c r="C54" s="24">
        <f>VLOOKUP(B54,'HNB tečaj'!A:D,2)</f>
        <v>7.4245530000000004</v>
      </c>
      <c r="E54" s="112">
        <f t="shared" si="9"/>
        <v>0</v>
      </c>
      <c r="F54" s="113"/>
      <c r="H54" s="108" t="str">
        <f t="shared" ca="1" si="17"/>
        <v/>
      </c>
      <c r="J54" s="81" t="str">
        <f t="shared" ca="1" si="18"/>
        <v/>
      </c>
      <c r="K54" s="81" t="str">
        <f t="shared" ca="1" si="18"/>
        <v/>
      </c>
      <c r="L54" s="81" t="str">
        <f t="shared" ca="1" si="18"/>
        <v/>
      </c>
      <c r="M54" s="81" t="str">
        <f t="shared" ca="1" si="18"/>
        <v/>
      </c>
      <c r="N54" s="81" t="str">
        <f t="shared" ca="1" si="18"/>
        <v/>
      </c>
      <c r="O54" s="81" t="str">
        <f t="shared" ca="1" si="18"/>
        <v/>
      </c>
      <c r="P54" s="81" t="str">
        <f t="shared" ca="1" si="18"/>
        <v/>
      </c>
      <c r="Q54" s="81" t="str">
        <f t="shared" ca="1" si="18"/>
        <v/>
      </c>
      <c r="R54" s="81" t="str">
        <f t="shared" ca="1" si="18"/>
        <v/>
      </c>
      <c r="S54" s="81" t="str">
        <f t="shared" ca="1" si="18"/>
        <v/>
      </c>
      <c r="T54" s="81" t="str">
        <f t="shared" ca="1" si="19"/>
        <v/>
      </c>
      <c r="U54" s="81" t="str">
        <f t="shared" ca="1" si="19"/>
        <v/>
      </c>
      <c r="V54" s="81" t="str">
        <f t="shared" ca="1" si="19"/>
        <v/>
      </c>
      <c r="W54" s="81" t="str">
        <f t="shared" ca="1" si="19"/>
        <v/>
      </c>
      <c r="X54" s="81" t="str">
        <f t="shared" ca="1" si="19"/>
        <v/>
      </c>
      <c r="Y54" s="81" t="str">
        <f t="shared" ca="1" si="19"/>
        <v/>
      </c>
      <c r="Z54" s="81" t="str">
        <f t="shared" ca="1" si="19"/>
        <v/>
      </c>
      <c r="AA54" s="81" t="str">
        <f t="shared" ca="1" si="19"/>
        <v/>
      </c>
      <c r="AB54" s="81" t="str">
        <f t="shared" ca="1" si="19"/>
        <v/>
      </c>
      <c r="AC54" s="81" t="str">
        <f t="shared" ca="1" si="19"/>
        <v/>
      </c>
      <c r="AD54" s="81" t="str">
        <f t="shared" ca="1" si="19"/>
        <v/>
      </c>
      <c r="AE54" s="81" t="str">
        <f t="shared" ca="1" si="19"/>
        <v/>
      </c>
      <c r="AF54" s="81" t="str">
        <f t="shared" ca="1" si="19"/>
        <v/>
      </c>
      <c r="AG54" s="81" t="str">
        <f t="shared" ca="1" si="19"/>
        <v/>
      </c>
    </row>
    <row r="55" spans="1:33" x14ac:dyDescent="0.2">
      <c r="A55" s="22">
        <f t="shared" si="8"/>
        <v>47</v>
      </c>
      <c r="B55" s="114">
        <f t="shared" si="10"/>
        <v>43784</v>
      </c>
      <c r="C55" s="24">
        <f>VLOOKUP(B55,'HNB tečaj'!A:D,2)</f>
        <v>7.4245530000000004</v>
      </c>
      <c r="E55" s="112">
        <f t="shared" si="9"/>
        <v>0</v>
      </c>
      <c r="F55" s="113"/>
      <c r="H55" s="108" t="str">
        <f t="shared" ca="1" si="17"/>
        <v/>
      </c>
      <c r="J55" s="81" t="str">
        <f t="shared" ca="1" si="18"/>
        <v/>
      </c>
      <c r="K55" s="81" t="str">
        <f t="shared" ca="1" si="18"/>
        <v/>
      </c>
      <c r="L55" s="81" t="str">
        <f t="shared" ca="1" si="18"/>
        <v/>
      </c>
      <c r="M55" s="81" t="str">
        <f t="shared" ca="1" si="18"/>
        <v/>
      </c>
      <c r="N55" s="81" t="str">
        <f t="shared" ca="1" si="18"/>
        <v/>
      </c>
      <c r="O55" s="81" t="str">
        <f t="shared" ca="1" si="18"/>
        <v/>
      </c>
      <c r="P55" s="81" t="str">
        <f t="shared" ca="1" si="18"/>
        <v/>
      </c>
      <c r="Q55" s="81" t="str">
        <f t="shared" ca="1" si="18"/>
        <v/>
      </c>
      <c r="R55" s="81" t="str">
        <f t="shared" ca="1" si="18"/>
        <v/>
      </c>
      <c r="S55" s="81" t="str">
        <f t="shared" ca="1" si="18"/>
        <v/>
      </c>
      <c r="T55" s="81" t="str">
        <f t="shared" ca="1" si="19"/>
        <v/>
      </c>
      <c r="U55" s="81" t="str">
        <f t="shared" ca="1" si="19"/>
        <v/>
      </c>
      <c r="V55" s="81" t="str">
        <f t="shared" ca="1" si="19"/>
        <v/>
      </c>
      <c r="W55" s="81" t="str">
        <f t="shared" ca="1" si="19"/>
        <v/>
      </c>
      <c r="X55" s="81" t="str">
        <f t="shared" ca="1" si="19"/>
        <v/>
      </c>
      <c r="Y55" s="81" t="str">
        <f t="shared" ca="1" si="19"/>
        <v/>
      </c>
      <c r="Z55" s="81" t="str">
        <f t="shared" ca="1" si="19"/>
        <v/>
      </c>
      <c r="AA55" s="81" t="str">
        <f t="shared" ca="1" si="19"/>
        <v/>
      </c>
      <c r="AB55" s="81" t="str">
        <f t="shared" ca="1" si="19"/>
        <v/>
      </c>
      <c r="AC55" s="81" t="str">
        <f t="shared" ca="1" si="19"/>
        <v/>
      </c>
      <c r="AD55" s="81" t="str">
        <f t="shared" ca="1" si="19"/>
        <v/>
      </c>
      <c r="AE55" s="81" t="str">
        <f t="shared" ca="1" si="19"/>
        <v/>
      </c>
      <c r="AF55" s="81" t="str">
        <f t="shared" ca="1" si="19"/>
        <v/>
      </c>
      <c r="AG55" s="81" t="str">
        <f t="shared" ca="1" si="19"/>
        <v/>
      </c>
    </row>
    <row r="56" spans="1:33" x14ac:dyDescent="0.2">
      <c r="A56" s="22">
        <f t="shared" si="8"/>
        <v>48</v>
      </c>
      <c r="B56" s="114">
        <f t="shared" si="10"/>
        <v>43814</v>
      </c>
      <c r="C56" s="24">
        <f>VLOOKUP(B56,'HNB tečaj'!A:D,2)</f>
        <v>7.4245530000000004</v>
      </c>
      <c r="E56" s="112">
        <f t="shared" si="9"/>
        <v>0</v>
      </c>
      <c r="F56" s="113"/>
      <c r="H56" s="108" t="str">
        <f t="shared" ca="1" si="17"/>
        <v/>
      </c>
      <c r="J56" s="81" t="str">
        <f t="shared" ca="1" si="18"/>
        <v/>
      </c>
      <c r="K56" s="81" t="str">
        <f t="shared" ca="1" si="18"/>
        <v/>
      </c>
      <c r="L56" s="81" t="str">
        <f t="shared" ca="1" si="18"/>
        <v/>
      </c>
      <c r="M56" s="81" t="str">
        <f t="shared" ca="1" si="18"/>
        <v/>
      </c>
      <c r="N56" s="81" t="str">
        <f t="shared" ca="1" si="18"/>
        <v/>
      </c>
      <c r="O56" s="81" t="str">
        <f t="shared" ca="1" si="18"/>
        <v/>
      </c>
      <c r="P56" s="81" t="str">
        <f t="shared" ca="1" si="18"/>
        <v/>
      </c>
      <c r="Q56" s="81" t="str">
        <f t="shared" ca="1" si="18"/>
        <v/>
      </c>
      <c r="R56" s="81" t="str">
        <f t="shared" ca="1" si="18"/>
        <v/>
      </c>
      <c r="S56" s="81" t="str">
        <f t="shared" ca="1" si="18"/>
        <v/>
      </c>
      <c r="T56" s="81" t="str">
        <f t="shared" ca="1" si="19"/>
        <v/>
      </c>
      <c r="U56" s="81" t="str">
        <f t="shared" ca="1" si="19"/>
        <v/>
      </c>
      <c r="V56" s="81" t="str">
        <f t="shared" ca="1" si="19"/>
        <v/>
      </c>
      <c r="W56" s="81" t="str">
        <f t="shared" ca="1" si="19"/>
        <v/>
      </c>
      <c r="X56" s="81" t="str">
        <f t="shared" ca="1" si="19"/>
        <v/>
      </c>
      <c r="Y56" s="81" t="str">
        <f t="shared" ca="1" si="19"/>
        <v/>
      </c>
      <c r="Z56" s="81" t="str">
        <f t="shared" ca="1" si="19"/>
        <v/>
      </c>
      <c r="AA56" s="81" t="str">
        <f t="shared" ca="1" si="19"/>
        <v/>
      </c>
      <c r="AB56" s="81" t="str">
        <f t="shared" ca="1" si="19"/>
        <v/>
      </c>
      <c r="AC56" s="81" t="str">
        <f t="shared" ca="1" si="19"/>
        <v/>
      </c>
      <c r="AD56" s="81" t="str">
        <f t="shared" ca="1" si="19"/>
        <v/>
      </c>
      <c r="AE56" s="81" t="str">
        <f t="shared" ca="1" si="19"/>
        <v/>
      </c>
      <c r="AF56" s="81" t="str">
        <f t="shared" ca="1" si="19"/>
        <v/>
      </c>
      <c r="AG56" s="81" t="str">
        <f t="shared" ca="1" si="19"/>
        <v/>
      </c>
    </row>
    <row r="57" spans="1:33" x14ac:dyDescent="0.2">
      <c r="A57" s="22">
        <f t="shared" si="8"/>
        <v>49</v>
      </c>
      <c r="B57" s="114">
        <f t="shared" si="10"/>
        <v>43845</v>
      </c>
      <c r="C57" s="24">
        <f>VLOOKUP(B57,'HNB tečaj'!A:D,2)</f>
        <v>7.4245530000000004</v>
      </c>
      <c r="E57" s="112">
        <f t="shared" si="9"/>
        <v>0</v>
      </c>
      <c r="F57" s="113"/>
      <c r="H57" s="108" t="str">
        <f t="shared" ca="1" si="17"/>
        <v/>
      </c>
      <c r="J57" s="81" t="str">
        <f t="shared" ca="1" si="18"/>
        <v/>
      </c>
      <c r="K57" s="81" t="str">
        <f t="shared" ca="1" si="18"/>
        <v/>
      </c>
      <c r="L57" s="81" t="str">
        <f t="shared" ca="1" si="18"/>
        <v/>
      </c>
      <c r="M57" s="81" t="str">
        <f t="shared" ca="1" si="18"/>
        <v/>
      </c>
      <c r="N57" s="81" t="str">
        <f t="shared" ca="1" si="18"/>
        <v/>
      </c>
      <c r="O57" s="81" t="str">
        <f t="shared" ca="1" si="18"/>
        <v/>
      </c>
      <c r="P57" s="81" t="str">
        <f t="shared" ca="1" si="18"/>
        <v/>
      </c>
      <c r="Q57" s="81" t="str">
        <f t="shared" ca="1" si="18"/>
        <v/>
      </c>
      <c r="R57" s="81" t="str">
        <f t="shared" ca="1" si="18"/>
        <v/>
      </c>
      <c r="S57" s="81" t="str">
        <f t="shared" ca="1" si="18"/>
        <v/>
      </c>
      <c r="T57" s="81" t="str">
        <f t="shared" ca="1" si="19"/>
        <v/>
      </c>
      <c r="U57" s="81" t="str">
        <f t="shared" ca="1" si="19"/>
        <v/>
      </c>
      <c r="V57" s="81" t="str">
        <f t="shared" ca="1" si="19"/>
        <v/>
      </c>
      <c r="W57" s="81" t="str">
        <f t="shared" ca="1" si="19"/>
        <v/>
      </c>
      <c r="X57" s="81" t="str">
        <f t="shared" ca="1" si="19"/>
        <v/>
      </c>
      <c r="Y57" s="81" t="str">
        <f t="shared" ca="1" si="19"/>
        <v/>
      </c>
      <c r="Z57" s="81" t="str">
        <f t="shared" ca="1" si="19"/>
        <v/>
      </c>
      <c r="AA57" s="81" t="str">
        <f t="shared" ca="1" si="19"/>
        <v/>
      </c>
      <c r="AB57" s="81" t="str">
        <f t="shared" ca="1" si="19"/>
        <v/>
      </c>
      <c r="AC57" s="81" t="str">
        <f t="shared" ca="1" si="19"/>
        <v/>
      </c>
      <c r="AD57" s="81" t="str">
        <f t="shared" ca="1" si="19"/>
        <v/>
      </c>
      <c r="AE57" s="81" t="str">
        <f t="shared" ca="1" si="19"/>
        <v/>
      </c>
      <c r="AF57" s="81" t="str">
        <f t="shared" ca="1" si="19"/>
        <v/>
      </c>
      <c r="AG57" s="81" t="str">
        <f t="shared" ca="1" si="19"/>
        <v/>
      </c>
    </row>
    <row r="58" spans="1:33" x14ac:dyDescent="0.2">
      <c r="A58" s="22">
        <f t="shared" si="8"/>
        <v>50</v>
      </c>
      <c r="B58" s="114">
        <f t="shared" si="10"/>
        <v>43876</v>
      </c>
      <c r="C58" s="24">
        <f>VLOOKUP(B58,'HNB tečaj'!A:D,2)</f>
        <v>7.4245530000000004</v>
      </c>
      <c r="E58" s="112">
        <f t="shared" si="9"/>
        <v>0</v>
      </c>
      <c r="F58" s="113"/>
      <c r="H58" s="108" t="str">
        <f t="shared" ca="1" si="17"/>
        <v/>
      </c>
      <c r="J58" s="81" t="str">
        <f t="shared" ca="1" si="18"/>
        <v/>
      </c>
      <c r="K58" s="81" t="str">
        <f t="shared" ca="1" si="18"/>
        <v/>
      </c>
      <c r="L58" s="81" t="str">
        <f t="shared" ca="1" si="18"/>
        <v/>
      </c>
      <c r="M58" s="81" t="str">
        <f t="shared" ca="1" si="18"/>
        <v/>
      </c>
      <c r="N58" s="81" t="str">
        <f t="shared" ca="1" si="18"/>
        <v/>
      </c>
      <c r="O58" s="81" t="str">
        <f t="shared" ca="1" si="18"/>
        <v/>
      </c>
      <c r="P58" s="81" t="str">
        <f t="shared" ca="1" si="18"/>
        <v/>
      </c>
      <c r="Q58" s="81" t="str">
        <f t="shared" ca="1" si="18"/>
        <v/>
      </c>
      <c r="R58" s="81" t="str">
        <f t="shared" ca="1" si="18"/>
        <v/>
      </c>
      <c r="S58" s="81" t="str">
        <f t="shared" ca="1" si="18"/>
        <v/>
      </c>
      <c r="T58" s="81" t="str">
        <f t="shared" ca="1" si="19"/>
        <v/>
      </c>
      <c r="U58" s="81" t="str">
        <f t="shared" ca="1" si="19"/>
        <v/>
      </c>
      <c r="V58" s="81" t="str">
        <f t="shared" ca="1" si="19"/>
        <v/>
      </c>
      <c r="W58" s="81" t="str">
        <f t="shared" ca="1" si="19"/>
        <v/>
      </c>
      <c r="X58" s="81" t="str">
        <f t="shared" ca="1" si="19"/>
        <v/>
      </c>
      <c r="Y58" s="81" t="str">
        <f t="shared" ca="1" si="19"/>
        <v/>
      </c>
      <c r="Z58" s="81" t="str">
        <f t="shared" ca="1" si="19"/>
        <v/>
      </c>
      <c r="AA58" s="81" t="str">
        <f t="shared" ca="1" si="19"/>
        <v/>
      </c>
      <c r="AB58" s="81" t="str">
        <f t="shared" ca="1" si="19"/>
        <v/>
      </c>
      <c r="AC58" s="81" t="str">
        <f t="shared" ca="1" si="19"/>
        <v/>
      </c>
      <c r="AD58" s="81" t="str">
        <f t="shared" ca="1" si="19"/>
        <v/>
      </c>
      <c r="AE58" s="81" t="str">
        <f t="shared" ca="1" si="19"/>
        <v/>
      </c>
      <c r="AF58" s="81" t="str">
        <f t="shared" ca="1" si="19"/>
        <v/>
      </c>
      <c r="AG58" s="81" t="str">
        <f t="shared" ca="1" si="19"/>
        <v/>
      </c>
    </row>
    <row r="59" spans="1:33" x14ac:dyDescent="0.2">
      <c r="A59" s="22">
        <f t="shared" si="8"/>
        <v>51</v>
      </c>
      <c r="B59" s="114">
        <f t="shared" si="10"/>
        <v>43905</v>
      </c>
      <c r="C59" s="24">
        <f>VLOOKUP(B59,'HNB tečaj'!A:D,2)</f>
        <v>7.4245530000000004</v>
      </c>
      <c r="E59" s="112">
        <f t="shared" si="9"/>
        <v>0</v>
      </c>
      <c r="F59" s="113"/>
      <c r="H59" s="108" t="str">
        <f t="shared" ca="1" si="17"/>
        <v/>
      </c>
      <c r="J59" s="81" t="str">
        <f t="shared" ref="J59:S68" ca="1" si="20">IF($B59&gt;J$3,"",MAX(0,(J$3-MAX(J$2,$B59+1)+1)/J$6*J$7*MAX($E59,0)))</f>
        <v/>
      </c>
      <c r="K59" s="81" t="str">
        <f t="shared" ca="1" si="20"/>
        <v/>
      </c>
      <c r="L59" s="81" t="str">
        <f t="shared" ca="1" si="20"/>
        <v/>
      </c>
      <c r="M59" s="81" t="str">
        <f t="shared" ca="1" si="20"/>
        <v/>
      </c>
      <c r="N59" s="81" t="str">
        <f t="shared" ca="1" si="20"/>
        <v/>
      </c>
      <c r="O59" s="81" t="str">
        <f t="shared" ca="1" si="20"/>
        <v/>
      </c>
      <c r="P59" s="81" t="str">
        <f t="shared" ca="1" si="20"/>
        <v/>
      </c>
      <c r="Q59" s="81" t="str">
        <f t="shared" ca="1" si="20"/>
        <v/>
      </c>
      <c r="R59" s="81" t="str">
        <f t="shared" ca="1" si="20"/>
        <v/>
      </c>
      <c r="S59" s="81" t="str">
        <f t="shared" ca="1" si="20"/>
        <v/>
      </c>
      <c r="T59" s="81" t="str">
        <f t="shared" ref="T59:AG68" ca="1" si="21">IF($B59&gt;T$3,"",MAX(0,(T$3-MAX(T$2,$B59+1)+1)/T$6*T$7*MAX($E59,0)))</f>
        <v/>
      </c>
      <c r="U59" s="81" t="str">
        <f t="shared" ca="1" si="21"/>
        <v/>
      </c>
      <c r="V59" s="81" t="str">
        <f t="shared" ca="1" si="21"/>
        <v/>
      </c>
      <c r="W59" s="81" t="str">
        <f t="shared" ca="1" si="21"/>
        <v/>
      </c>
      <c r="X59" s="81" t="str">
        <f t="shared" ca="1" si="21"/>
        <v/>
      </c>
      <c r="Y59" s="81" t="str">
        <f t="shared" ca="1" si="21"/>
        <v/>
      </c>
      <c r="Z59" s="81" t="str">
        <f t="shared" ca="1" si="21"/>
        <v/>
      </c>
      <c r="AA59" s="81" t="str">
        <f t="shared" ca="1" si="21"/>
        <v/>
      </c>
      <c r="AB59" s="81" t="str">
        <f t="shared" ca="1" si="21"/>
        <v/>
      </c>
      <c r="AC59" s="81" t="str">
        <f t="shared" ca="1" si="21"/>
        <v/>
      </c>
      <c r="AD59" s="81" t="str">
        <f t="shared" ca="1" si="21"/>
        <v/>
      </c>
      <c r="AE59" s="81" t="str">
        <f t="shared" ca="1" si="21"/>
        <v/>
      </c>
      <c r="AF59" s="81" t="str">
        <f t="shared" ca="1" si="21"/>
        <v/>
      </c>
      <c r="AG59" s="81" t="str">
        <f t="shared" ca="1" si="21"/>
        <v/>
      </c>
    </row>
    <row r="60" spans="1:33" x14ac:dyDescent="0.2">
      <c r="A60" s="22">
        <f t="shared" si="8"/>
        <v>52</v>
      </c>
      <c r="B60" s="114">
        <f t="shared" si="10"/>
        <v>43936</v>
      </c>
      <c r="C60" s="24">
        <f>VLOOKUP(B60,'HNB tečaj'!A:D,2)</f>
        <v>7.4245530000000004</v>
      </c>
      <c r="E60" s="112">
        <f t="shared" si="9"/>
        <v>0</v>
      </c>
      <c r="F60" s="113"/>
      <c r="H60" s="108" t="str">
        <f t="shared" ca="1" si="17"/>
        <v/>
      </c>
      <c r="J60" s="81" t="str">
        <f t="shared" ca="1" si="20"/>
        <v/>
      </c>
      <c r="K60" s="81" t="str">
        <f t="shared" ca="1" si="20"/>
        <v/>
      </c>
      <c r="L60" s="81" t="str">
        <f t="shared" ca="1" si="20"/>
        <v/>
      </c>
      <c r="M60" s="81" t="str">
        <f t="shared" ca="1" si="20"/>
        <v/>
      </c>
      <c r="N60" s="81" t="str">
        <f t="shared" ca="1" si="20"/>
        <v/>
      </c>
      <c r="O60" s="81" t="str">
        <f t="shared" ca="1" si="20"/>
        <v/>
      </c>
      <c r="P60" s="81" t="str">
        <f t="shared" ca="1" si="20"/>
        <v/>
      </c>
      <c r="Q60" s="81" t="str">
        <f t="shared" ca="1" si="20"/>
        <v/>
      </c>
      <c r="R60" s="81" t="str">
        <f t="shared" ca="1" si="20"/>
        <v/>
      </c>
      <c r="S60" s="81" t="str">
        <f t="shared" ca="1" si="20"/>
        <v/>
      </c>
      <c r="T60" s="81" t="str">
        <f t="shared" ca="1" si="21"/>
        <v/>
      </c>
      <c r="U60" s="81" t="str">
        <f t="shared" ca="1" si="21"/>
        <v/>
      </c>
      <c r="V60" s="81" t="str">
        <f t="shared" ca="1" si="21"/>
        <v/>
      </c>
      <c r="W60" s="81" t="str">
        <f t="shared" ca="1" si="21"/>
        <v/>
      </c>
      <c r="X60" s="81" t="str">
        <f t="shared" ca="1" si="21"/>
        <v/>
      </c>
      <c r="Y60" s="81" t="str">
        <f t="shared" ca="1" si="21"/>
        <v/>
      </c>
      <c r="Z60" s="81" t="str">
        <f t="shared" ca="1" si="21"/>
        <v/>
      </c>
      <c r="AA60" s="81" t="str">
        <f t="shared" ca="1" si="21"/>
        <v/>
      </c>
      <c r="AB60" s="81" t="str">
        <f t="shared" ca="1" si="21"/>
        <v/>
      </c>
      <c r="AC60" s="81" t="str">
        <f t="shared" ca="1" si="21"/>
        <v/>
      </c>
      <c r="AD60" s="81" t="str">
        <f t="shared" ca="1" si="21"/>
        <v/>
      </c>
      <c r="AE60" s="81" t="str">
        <f t="shared" ca="1" si="21"/>
        <v/>
      </c>
      <c r="AF60" s="81" t="str">
        <f t="shared" ca="1" si="21"/>
        <v/>
      </c>
      <c r="AG60" s="81" t="str">
        <f t="shared" ca="1" si="21"/>
        <v/>
      </c>
    </row>
    <row r="61" spans="1:33" x14ac:dyDescent="0.2">
      <c r="A61" s="22">
        <f t="shared" si="8"/>
        <v>53</v>
      </c>
      <c r="B61" s="114">
        <f t="shared" si="10"/>
        <v>43966</v>
      </c>
      <c r="C61" s="24">
        <f>VLOOKUP(B61,'HNB tečaj'!A:D,2)</f>
        <v>7.4245530000000004</v>
      </c>
      <c r="E61" s="112">
        <f t="shared" si="9"/>
        <v>0</v>
      </c>
      <c r="F61" s="113"/>
      <c r="H61" s="108" t="str">
        <f t="shared" ca="1" si="17"/>
        <v/>
      </c>
      <c r="J61" s="81" t="str">
        <f t="shared" ca="1" si="20"/>
        <v/>
      </c>
      <c r="K61" s="81" t="str">
        <f t="shared" ca="1" si="20"/>
        <v/>
      </c>
      <c r="L61" s="81" t="str">
        <f t="shared" ca="1" si="20"/>
        <v/>
      </c>
      <c r="M61" s="81" t="str">
        <f t="shared" ca="1" si="20"/>
        <v/>
      </c>
      <c r="N61" s="81" t="str">
        <f t="shared" ca="1" si="20"/>
        <v/>
      </c>
      <c r="O61" s="81" t="str">
        <f t="shared" ca="1" si="20"/>
        <v/>
      </c>
      <c r="P61" s="81" t="str">
        <f t="shared" ca="1" si="20"/>
        <v/>
      </c>
      <c r="Q61" s="81" t="str">
        <f t="shared" ca="1" si="20"/>
        <v/>
      </c>
      <c r="R61" s="81" t="str">
        <f t="shared" ca="1" si="20"/>
        <v/>
      </c>
      <c r="S61" s="81" t="str">
        <f t="shared" ca="1" si="20"/>
        <v/>
      </c>
      <c r="T61" s="81" t="str">
        <f t="shared" ca="1" si="21"/>
        <v/>
      </c>
      <c r="U61" s="81" t="str">
        <f t="shared" ca="1" si="21"/>
        <v/>
      </c>
      <c r="V61" s="81" t="str">
        <f t="shared" ca="1" si="21"/>
        <v/>
      </c>
      <c r="W61" s="81" t="str">
        <f t="shared" ca="1" si="21"/>
        <v/>
      </c>
      <c r="X61" s="81" t="str">
        <f t="shared" ca="1" si="21"/>
        <v/>
      </c>
      <c r="Y61" s="81" t="str">
        <f t="shared" ca="1" si="21"/>
        <v/>
      </c>
      <c r="Z61" s="81" t="str">
        <f t="shared" ca="1" si="21"/>
        <v/>
      </c>
      <c r="AA61" s="81" t="str">
        <f t="shared" ca="1" si="21"/>
        <v/>
      </c>
      <c r="AB61" s="81" t="str">
        <f t="shared" ca="1" si="21"/>
        <v/>
      </c>
      <c r="AC61" s="81" t="str">
        <f t="shared" ca="1" si="21"/>
        <v/>
      </c>
      <c r="AD61" s="81" t="str">
        <f t="shared" ca="1" si="21"/>
        <v/>
      </c>
      <c r="AE61" s="81" t="str">
        <f t="shared" ca="1" si="21"/>
        <v/>
      </c>
      <c r="AF61" s="81" t="str">
        <f t="shared" ca="1" si="21"/>
        <v/>
      </c>
      <c r="AG61" s="81" t="str">
        <f t="shared" ca="1" si="21"/>
        <v/>
      </c>
    </row>
    <row r="62" spans="1:33" x14ac:dyDescent="0.2">
      <c r="A62" s="22">
        <f t="shared" si="8"/>
        <v>54</v>
      </c>
      <c r="B62" s="114">
        <f t="shared" si="10"/>
        <v>43997</v>
      </c>
      <c r="C62" s="24">
        <f>VLOOKUP(B62,'HNB tečaj'!A:D,2)</f>
        <v>7.4245530000000004</v>
      </c>
      <c r="E62" s="112">
        <f t="shared" si="9"/>
        <v>0</v>
      </c>
      <c r="F62" s="113"/>
      <c r="H62" s="108" t="str">
        <f t="shared" ca="1" si="17"/>
        <v/>
      </c>
      <c r="J62" s="81" t="str">
        <f t="shared" ca="1" si="20"/>
        <v/>
      </c>
      <c r="K62" s="81" t="str">
        <f t="shared" ca="1" si="20"/>
        <v/>
      </c>
      <c r="L62" s="81" t="str">
        <f t="shared" ca="1" si="20"/>
        <v/>
      </c>
      <c r="M62" s="81" t="str">
        <f t="shared" ca="1" si="20"/>
        <v/>
      </c>
      <c r="N62" s="81" t="str">
        <f t="shared" ca="1" si="20"/>
        <v/>
      </c>
      <c r="O62" s="81" t="str">
        <f t="shared" ca="1" si="20"/>
        <v/>
      </c>
      <c r="P62" s="81" t="str">
        <f t="shared" ca="1" si="20"/>
        <v/>
      </c>
      <c r="Q62" s="81" t="str">
        <f t="shared" ca="1" si="20"/>
        <v/>
      </c>
      <c r="R62" s="81" t="str">
        <f t="shared" ca="1" si="20"/>
        <v/>
      </c>
      <c r="S62" s="81" t="str">
        <f t="shared" ca="1" si="20"/>
        <v/>
      </c>
      <c r="T62" s="81" t="str">
        <f t="shared" ca="1" si="21"/>
        <v/>
      </c>
      <c r="U62" s="81" t="str">
        <f t="shared" ca="1" si="21"/>
        <v/>
      </c>
      <c r="V62" s="81" t="str">
        <f t="shared" ca="1" si="21"/>
        <v/>
      </c>
      <c r="W62" s="81" t="str">
        <f t="shared" ca="1" si="21"/>
        <v/>
      </c>
      <c r="X62" s="81" t="str">
        <f t="shared" ca="1" si="21"/>
        <v/>
      </c>
      <c r="Y62" s="81" t="str">
        <f t="shared" ca="1" si="21"/>
        <v/>
      </c>
      <c r="Z62" s="81" t="str">
        <f t="shared" ca="1" si="21"/>
        <v/>
      </c>
      <c r="AA62" s="81" t="str">
        <f t="shared" ca="1" si="21"/>
        <v/>
      </c>
      <c r="AB62" s="81" t="str">
        <f t="shared" ca="1" si="21"/>
        <v/>
      </c>
      <c r="AC62" s="81" t="str">
        <f t="shared" ca="1" si="21"/>
        <v/>
      </c>
      <c r="AD62" s="81" t="str">
        <f t="shared" ca="1" si="21"/>
        <v/>
      </c>
      <c r="AE62" s="81" t="str">
        <f t="shared" ca="1" si="21"/>
        <v/>
      </c>
      <c r="AF62" s="81" t="str">
        <f t="shared" ca="1" si="21"/>
        <v/>
      </c>
      <c r="AG62" s="81" t="str">
        <f t="shared" ca="1" si="21"/>
        <v/>
      </c>
    </row>
    <row r="63" spans="1:33" x14ac:dyDescent="0.2">
      <c r="A63" s="22">
        <f t="shared" si="8"/>
        <v>55</v>
      </c>
      <c r="B63" s="114">
        <f t="shared" si="10"/>
        <v>44027</v>
      </c>
      <c r="C63" s="24">
        <f>VLOOKUP(B63,'HNB tečaj'!A:D,2)</f>
        <v>7.4245530000000004</v>
      </c>
      <c r="E63" s="112">
        <f t="shared" si="9"/>
        <v>0</v>
      </c>
      <c r="F63" s="113"/>
      <c r="H63" s="108" t="str">
        <f t="shared" ca="1" si="17"/>
        <v/>
      </c>
      <c r="J63" s="81" t="str">
        <f t="shared" ca="1" si="20"/>
        <v/>
      </c>
      <c r="K63" s="81" t="str">
        <f t="shared" ca="1" si="20"/>
        <v/>
      </c>
      <c r="L63" s="81" t="str">
        <f t="shared" ca="1" si="20"/>
        <v/>
      </c>
      <c r="M63" s="81" t="str">
        <f t="shared" ca="1" si="20"/>
        <v/>
      </c>
      <c r="N63" s="81" t="str">
        <f t="shared" ca="1" si="20"/>
        <v/>
      </c>
      <c r="O63" s="81" t="str">
        <f t="shared" ca="1" si="20"/>
        <v/>
      </c>
      <c r="P63" s="81" t="str">
        <f t="shared" ca="1" si="20"/>
        <v/>
      </c>
      <c r="Q63" s="81" t="str">
        <f t="shared" ca="1" si="20"/>
        <v/>
      </c>
      <c r="R63" s="81" t="str">
        <f t="shared" ca="1" si="20"/>
        <v/>
      </c>
      <c r="S63" s="81" t="str">
        <f t="shared" ca="1" si="20"/>
        <v/>
      </c>
      <c r="T63" s="81" t="str">
        <f t="shared" ca="1" si="21"/>
        <v/>
      </c>
      <c r="U63" s="81" t="str">
        <f t="shared" ca="1" si="21"/>
        <v/>
      </c>
      <c r="V63" s="81" t="str">
        <f t="shared" ca="1" si="21"/>
        <v/>
      </c>
      <c r="W63" s="81" t="str">
        <f t="shared" ca="1" si="21"/>
        <v/>
      </c>
      <c r="X63" s="81" t="str">
        <f t="shared" ca="1" si="21"/>
        <v/>
      </c>
      <c r="Y63" s="81" t="str">
        <f t="shared" ca="1" si="21"/>
        <v/>
      </c>
      <c r="Z63" s="81" t="str">
        <f t="shared" ca="1" si="21"/>
        <v/>
      </c>
      <c r="AA63" s="81" t="str">
        <f t="shared" ca="1" si="21"/>
        <v/>
      </c>
      <c r="AB63" s="81" t="str">
        <f t="shared" ca="1" si="21"/>
        <v/>
      </c>
      <c r="AC63" s="81" t="str">
        <f t="shared" ca="1" si="21"/>
        <v/>
      </c>
      <c r="AD63" s="81" t="str">
        <f t="shared" ca="1" si="21"/>
        <v/>
      </c>
      <c r="AE63" s="81" t="str">
        <f t="shared" ca="1" si="21"/>
        <v/>
      </c>
      <c r="AF63" s="81" t="str">
        <f t="shared" ca="1" si="21"/>
        <v/>
      </c>
      <c r="AG63" s="81" t="str">
        <f t="shared" ca="1" si="21"/>
        <v/>
      </c>
    </row>
    <row r="64" spans="1:33" x14ac:dyDescent="0.2">
      <c r="A64" s="22">
        <f t="shared" si="8"/>
        <v>56</v>
      </c>
      <c r="B64" s="114">
        <f t="shared" si="10"/>
        <v>44058</v>
      </c>
      <c r="C64" s="24">
        <f>VLOOKUP(B64,'HNB tečaj'!A:D,2)</f>
        <v>7.4245530000000004</v>
      </c>
      <c r="E64" s="112">
        <f t="shared" si="9"/>
        <v>0</v>
      </c>
      <c r="F64" s="113"/>
      <c r="H64" s="108" t="str">
        <f t="shared" ca="1" si="17"/>
        <v/>
      </c>
      <c r="J64" s="81" t="str">
        <f t="shared" ca="1" si="20"/>
        <v/>
      </c>
      <c r="K64" s="81" t="str">
        <f t="shared" ca="1" si="20"/>
        <v/>
      </c>
      <c r="L64" s="81" t="str">
        <f t="shared" ca="1" si="20"/>
        <v/>
      </c>
      <c r="M64" s="81" t="str">
        <f t="shared" ca="1" si="20"/>
        <v/>
      </c>
      <c r="N64" s="81" t="str">
        <f t="shared" ca="1" si="20"/>
        <v/>
      </c>
      <c r="O64" s="81" t="str">
        <f t="shared" ca="1" si="20"/>
        <v/>
      </c>
      <c r="P64" s="81" t="str">
        <f t="shared" ca="1" si="20"/>
        <v/>
      </c>
      <c r="Q64" s="81" t="str">
        <f t="shared" ca="1" si="20"/>
        <v/>
      </c>
      <c r="R64" s="81" t="str">
        <f t="shared" ca="1" si="20"/>
        <v/>
      </c>
      <c r="S64" s="81" t="str">
        <f t="shared" ca="1" si="20"/>
        <v/>
      </c>
      <c r="T64" s="81" t="str">
        <f t="shared" ca="1" si="21"/>
        <v/>
      </c>
      <c r="U64" s="81" t="str">
        <f t="shared" ca="1" si="21"/>
        <v/>
      </c>
      <c r="V64" s="81" t="str">
        <f t="shared" ca="1" si="21"/>
        <v/>
      </c>
      <c r="W64" s="81" t="str">
        <f t="shared" ca="1" si="21"/>
        <v/>
      </c>
      <c r="X64" s="81" t="str">
        <f t="shared" ca="1" si="21"/>
        <v/>
      </c>
      <c r="Y64" s="81" t="str">
        <f t="shared" ca="1" si="21"/>
        <v/>
      </c>
      <c r="Z64" s="81" t="str">
        <f t="shared" ca="1" si="21"/>
        <v/>
      </c>
      <c r="AA64" s="81" t="str">
        <f t="shared" ca="1" si="21"/>
        <v/>
      </c>
      <c r="AB64" s="81" t="str">
        <f t="shared" ca="1" si="21"/>
        <v/>
      </c>
      <c r="AC64" s="81" t="str">
        <f t="shared" ca="1" si="21"/>
        <v/>
      </c>
      <c r="AD64" s="81" t="str">
        <f t="shared" ca="1" si="21"/>
        <v/>
      </c>
      <c r="AE64" s="81" t="str">
        <f t="shared" ca="1" si="21"/>
        <v/>
      </c>
      <c r="AF64" s="81" t="str">
        <f t="shared" ca="1" si="21"/>
        <v/>
      </c>
      <c r="AG64" s="81" t="str">
        <f t="shared" ca="1" si="21"/>
        <v/>
      </c>
    </row>
    <row r="65" spans="1:33" x14ac:dyDescent="0.2">
      <c r="A65" s="22">
        <f t="shared" si="8"/>
        <v>57</v>
      </c>
      <c r="B65" s="114">
        <f t="shared" si="10"/>
        <v>44089</v>
      </c>
      <c r="C65" s="24">
        <f>VLOOKUP(B65,'HNB tečaj'!A:D,2)</f>
        <v>7.4245530000000004</v>
      </c>
      <c r="E65" s="112">
        <f t="shared" si="9"/>
        <v>0</v>
      </c>
      <c r="F65" s="113"/>
      <c r="H65" s="108" t="str">
        <f t="shared" ca="1" si="17"/>
        <v/>
      </c>
      <c r="J65" s="81" t="str">
        <f t="shared" ca="1" si="20"/>
        <v/>
      </c>
      <c r="K65" s="81" t="str">
        <f t="shared" ca="1" si="20"/>
        <v/>
      </c>
      <c r="L65" s="81" t="str">
        <f t="shared" ca="1" si="20"/>
        <v/>
      </c>
      <c r="M65" s="81" t="str">
        <f t="shared" ca="1" si="20"/>
        <v/>
      </c>
      <c r="N65" s="81" t="str">
        <f t="shared" ca="1" si="20"/>
        <v/>
      </c>
      <c r="O65" s="81" t="str">
        <f t="shared" ca="1" si="20"/>
        <v/>
      </c>
      <c r="P65" s="81" t="str">
        <f t="shared" ca="1" si="20"/>
        <v/>
      </c>
      <c r="Q65" s="81" t="str">
        <f t="shared" ca="1" si="20"/>
        <v/>
      </c>
      <c r="R65" s="81" t="str">
        <f t="shared" ca="1" si="20"/>
        <v/>
      </c>
      <c r="S65" s="81" t="str">
        <f t="shared" ca="1" si="20"/>
        <v/>
      </c>
      <c r="T65" s="81" t="str">
        <f t="shared" ca="1" si="21"/>
        <v/>
      </c>
      <c r="U65" s="81" t="str">
        <f t="shared" ca="1" si="21"/>
        <v/>
      </c>
      <c r="V65" s="81" t="str">
        <f t="shared" ca="1" si="21"/>
        <v/>
      </c>
      <c r="W65" s="81" t="str">
        <f t="shared" ca="1" si="21"/>
        <v/>
      </c>
      <c r="X65" s="81" t="str">
        <f t="shared" ca="1" si="21"/>
        <v/>
      </c>
      <c r="Y65" s="81" t="str">
        <f t="shared" ca="1" si="21"/>
        <v/>
      </c>
      <c r="Z65" s="81" t="str">
        <f t="shared" ca="1" si="21"/>
        <v/>
      </c>
      <c r="AA65" s="81" t="str">
        <f t="shared" ca="1" si="21"/>
        <v/>
      </c>
      <c r="AB65" s="81" t="str">
        <f t="shared" ca="1" si="21"/>
        <v/>
      </c>
      <c r="AC65" s="81" t="str">
        <f t="shared" ca="1" si="21"/>
        <v/>
      </c>
      <c r="AD65" s="81" t="str">
        <f t="shared" ca="1" si="21"/>
        <v/>
      </c>
      <c r="AE65" s="81" t="str">
        <f t="shared" ca="1" si="21"/>
        <v/>
      </c>
      <c r="AF65" s="81" t="str">
        <f t="shared" ca="1" si="21"/>
        <v/>
      </c>
      <c r="AG65" s="81" t="str">
        <f t="shared" ca="1" si="21"/>
        <v/>
      </c>
    </row>
    <row r="66" spans="1:33" x14ac:dyDescent="0.2">
      <c r="A66" s="22">
        <f t="shared" si="8"/>
        <v>58</v>
      </c>
      <c r="B66" s="114">
        <f t="shared" si="10"/>
        <v>44119</v>
      </c>
      <c r="C66" s="24">
        <f>VLOOKUP(B66,'HNB tečaj'!A:D,2)</f>
        <v>7.4245530000000004</v>
      </c>
      <c r="E66" s="112">
        <f t="shared" si="9"/>
        <v>0</v>
      </c>
      <c r="F66" s="113"/>
      <c r="H66" s="108" t="str">
        <f t="shared" ca="1" si="17"/>
        <v/>
      </c>
      <c r="J66" s="81" t="str">
        <f t="shared" ca="1" si="20"/>
        <v/>
      </c>
      <c r="K66" s="81" t="str">
        <f t="shared" ca="1" si="20"/>
        <v/>
      </c>
      <c r="L66" s="81" t="str">
        <f t="shared" ca="1" si="20"/>
        <v/>
      </c>
      <c r="M66" s="81" t="str">
        <f t="shared" ca="1" si="20"/>
        <v/>
      </c>
      <c r="N66" s="81" t="str">
        <f t="shared" ca="1" si="20"/>
        <v/>
      </c>
      <c r="O66" s="81" t="str">
        <f t="shared" ca="1" si="20"/>
        <v/>
      </c>
      <c r="P66" s="81" t="str">
        <f t="shared" ca="1" si="20"/>
        <v/>
      </c>
      <c r="Q66" s="81" t="str">
        <f t="shared" ca="1" si="20"/>
        <v/>
      </c>
      <c r="R66" s="81" t="str">
        <f t="shared" ca="1" si="20"/>
        <v/>
      </c>
      <c r="S66" s="81" t="str">
        <f t="shared" ca="1" si="20"/>
        <v/>
      </c>
      <c r="T66" s="81" t="str">
        <f t="shared" ca="1" si="21"/>
        <v/>
      </c>
      <c r="U66" s="81" t="str">
        <f t="shared" ca="1" si="21"/>
        <v/>
      </c>
      <c r="V66" s="81" t="str">
        <f t="shared" ca="1" si="21"/>
        <v/>
      </c>
      <c r="W66" s="81" t="str">
        <f t="shared" ca="1" si="21"/>
        <v/>
      </c>
      <c r="X66" s="81" t="str">
        <f t="shared" ca="1" si="21"/>
        <v/>
      </c>
      <c r="Y66" s="81" t="str">
        <f t="shared" ca="1" si="21"/>
        <v/>
      </c>
      <c r="Z66" s="81" t="str">
        <f t="shared" ca="1" si="21"/>
        <v/>
      </c>
      <c r="AA66" s="81" t="str">
        <f t="shared" ca="1" si="21"/>
        <v/>
      </c>
      <c r="AB66" s="81" t="str">
        <f t="shared" ca="1" si="21"/>
        <v/>
      </c>
      <c r="AC66" s="81" t="str">
        <f t="shared" ca="1" si="21"/>
        <v/>
      </c>
      <c r="AD66" s="81" t="str">
        <f t="shared" ca="1" si="21"/>
        <v/>
      </c>
      <c r="AE66" s="81" t="str">
        <f t="shared" ca="1" si="21"/>
        <v/>
      </c>
      <c r="AF66" s="81" t="str">
        <f t="shared" ca="1" si="21"/>
        <v/>
      </c>
      <c r="AG66" s="81" t="str">
        <f t="shared" ca="1" si="21"/>
        <v/>
      </c>
    </row>
    <row r="67" spans="1:33" x14ac:dyDescent="0.2">
      <c r="A67" s="22">
        <f t="shared" si="8"/>
        <v>59</v>
      </c>
      <c r="B67" s="114">
        <f t="shared" si="10"/>
        <v>44150</v>
      </c>
      <c r="C67" s="24">
        <f>VLOOKUP(B67,'HNB tečaj'!A:D,2)</f>
        <v>7.4245530000000004</v>
      </c>
      <c r="E67" s="112">
        <f t="shared" si="9"/>
        <v>0</v>
      </c>
      <c r="F67" s="113"/>
      <c r="H67" s="108" t="str">
        <f t="shared" ca="1" si="17"/>
        <v/>
      </c>
      <c r="J67" s="81" t="str">
        <f t="shared" ca="1" si="20"/>
        <v/>
      </c>
      <c r="K67" s="81" t="str">
        <f t="shared" ca="1" si="20"/>
        <v/>
      </c>
      <c r="L67" s="81" t="str">
        <f t="shared" ca="1" si="20"/>
        <v/>
      </c>
      <c r="M67" s="81" t="str">
        <f t="shared" ca="1" si="20"/>
        <v/>
      </c>
      <c r="N67" s="81" t="str">
        <f t="shared" ca="1" si="20"/>
        <v/>
      </c>
      <c r="O67" s="81" t="str">
        <f t="shared" ca="1" si="20"/>
        <v/>
      </c>
      <c r="P67" s="81" t="str">
        <f t="shared" ca="1" si="20"/>
        <v/>
      </c>
      <c r="Q67" s="81" t="str">
        <f t="shared" ca="1" si="20"/>
        <v/>
      </c>
      <c r="R67" s="81" t="str">
        <f t="shared" ca="1" si="20"/>
        <v/>
      </c>
      <c r="S67" s="81" t="str">
        <f t="shared" ca="1" si="20"/>
        <v/>
      </c>
      <c r="T67" s="81" t="str">
        <f t="shared" ca="1" si="21"/>
        <v/>
      </c>
      <c r="U67" s="81" t="str">
        <f t="shared" ca="1" si="21"/>
        <v/>
      </c>
      <c r="V67" s="81" t="str">
        <f t="shared" ca="1" si="21"/>
        <v/>
      </c>
      <c r="W67" s="81" t="str">
        <f t="shared" ca="1" si="21"/>
        <v/>
      </c>
      <c r="X67" s="81" t="str">
        <f t="shared" ca="1" si="21"/>
        <v/>
      </c>
      <c r="Y67" s="81" t="str">
        <f t="shared" ca="1" si="21"/>
        <v/>
      </c>
      <c r="Z67" s="81" t="str">
        <f t="shared" ca="1" si="21"/>
        <v/>
      </c>
      <c r="AA67" s="81" t="str">
        <f t="shared" ca="1" si="21"/>
        <v/>
      </c>
      <c r="AB67" s="81" t="str">
        <f t="shared" ca="1" si="21"/>
        <v/>
      </c>
      <c r="AC67" s="81" t="str">
        <f t="shared" ca="1" si="21"/>
        <v/>
      </c>
      <c r="AD67" s="81" t="str">
        <f t="shared" ca="1" si="21"/>
        <v/>
      </c>
      <c r="AE67" s="81" t="str">
        <f t="shared" ca="1" si="21"/>
        <v/>
      </c>
      <c r="AF67" s="81" t="str">
        <f t="shared" ca="1" si="21"/>
        <v/>
      </c>
      <c r="AG67" s="81" t="str">
        <f t="shared" ca="1" si="21"/>
        <v/>
      </c>
    </row>
    <row r="68" spans="1:33" x14ac:dyDescent="0.2">
      <c r="A68" s="22">
        <f t="shared" si="8"/>
        <v>60</v>
      </c>
      <c r="B68" s="114">
        <f t="shared" si="10"/>
        <v>44180</v>
      </c>
      <c r="C68" s="24">
        <f>VLOOKUP(B68,'HNB tečaj'!A:D,2)</f>
        <v>7.4245530000000004</v>
      </c>
      <c r="E68" s="112">
        <f t="shared" si="9"/>
        <v>0</v>
      </c>
      <c r="F68" s="113"/>
      <c r="H68" s="108" t="str">
        <f t="shared" ca="1" si="17"/>
        <v/>
      </c>
      <c r="J68" s="81" t="str">
        <f t="shared" ca="1" si="20"/>
        <v/>
      </c>
      <c r="K68" s="81" t="str">
        <f t="shared" ca="1" si="20"/>
        <v/>
      </c>
      <c r="L68" s="81" t="str">
        <f t="shared" ca="1" si="20"/>
        <v/>
      </c>
      <c r="M68" s="81" t="str">
        <f t="shared" ca="1" si="20"/>
        <v/>
      </c>
      <c r="N68" s="81" t="str">
        <f t="shared" ca="1" si="20"/>
        <v/>
      </c>
      <c r="O68" s="81" t="str">
        <f t="shared" ca="1" si="20"/>
        <v/>
      </c>
      <c r="P68" s="81" t="str">
        <f t="shared" ca="1" si="20"/>
        <v/>
      </c>
      <c r="Q68" s="81" t="str">
        <f t="shared" ca="1" si="20"/>
        <v/>
      </c>
      <c r="R68" s="81" t="str">
        <f t="shared" ca="1" si="20"/>
        <v/>
      </c>
      <c r="S68" s="81" t="str">
        <f t="shared" ca="1" si="20"/>
        <v/>
      </c>
      <c r="T68" s="81" t="str">
        <f t="shared" ca="1" si="21"/>
        <v/>
      </c>
      <c r="U68" s="81" t="str">
        <f t="shared" ca="1" si="21"/>
        <v/>
      </c>
      <c r="V68" s="81" t="str">
        <f t="shared" ca="1" si="21"/>
        <v/>
      </c>
      <c r="W68" s="81" t="str">
        <f t="shared" ca="1" si="21"/>
        <v/>
      </c>
      <c r="X68" s="81" t="str">
        <f t="shared" ca="1" si="21"/>
        <v/>
      </c>
      <c r="Y68" s="81" t="str">
        <f t="shared" ca="1" si="21"/>
        <v/>
      </c>
      <c r="Z68" s="81" t="str">
        <f t="shared" ca="1" si="21"/>
        <v/>
      </c>
      <c r="AA68" s="81" t="str">
        <f t="shared" ca="1" si="21"/>
        <v/>
      </c>
      <c r="AB68" s="81" t="str">
        <f t="shared" ca="1" si="21"/>
        <v/>
      </c>
      <c r="AC68" s="81" t="str">
        <f t="shared" ca="1" si="21"/>
        <v/>
      </c>
      <c r="AD68" s="81" t="str">
        <f t="shared" ca="1" si="21"/>
        <v/>
      </c>
      <c r="AE68" s="81" t="str">
        <f t="shared" ca="1" si="21"/>
        <v/>
      </c>
      <c r="AF68" s="81" t="str">
        <f t="shared" ca="1" si="21"/>
        <v/>
      </c>
      <c r="AG68" s="81" t="str">
        <f t="shared" ca="1" si="21"/>
        <v/>
      </c>
    </row>
    <row r="69" spans="1:33" x14ac:dyDescent="0.2">
      <c r="B69" s="111"/>
      <c r="H69" s="108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</row>
    <row r="70" spans="1:33" x14ac:dyDescent="0.2">
      <c r="B70" s="111"/>
      <c r="H70" s="108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</row>
  </sheetData>
  <sheetProtection password="A025" sheet="1" objects="1" scenarios="1"/>
  <mergeCells count="3">
    <mergeCell ref="J1:U1"/>
    <mergeCell ref="V1:AG1"/>
    <mergeCell ref="E3:F3"/>
  </mergeCells>
  <conditionalFormatting sqref="F9:F68">
    <cfRule type="expression" dxfId="0" priority="1">
      <formula>(C9*F9&lt;&gt;E9)</formula>
    </cfRule>
  </conditionalFormatting>
  <pageMargins left="0.7" right="0.7" top="0.75" bottom="0.75" header="0.3" footer="0.3"/>
  <pageSetup paperSize="9" orientation="landscape" horizontalDpi="4294967293" verticalDpi="0" r:id="rId1"/>
  <ignoredErrors>
    <ignoredError sqref="E9:E68 B9:B6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H29"/>
  <sheetViews>
    <sheetView zoomScaleNormal="100" workbookViewId="0">
      <pane xSplit="2" topLeftCell="C1" activePane="topRight" state="frozen"/>
      <selection pane="topRight"/>
    </sheetView>
  </sheetViews>
  <sheetFormatPr defaultRowHeight="12.75" x14ac:dyDescent="0.2"/>
  <cols>
    <col min="1" max="1" width="6.5703125" style="22" bestFit="1" customWidth="1"/>
    <col min="2" max="2" width="10.140625" style="23" bestFit="1" customWidth="1"/>
    <col min="3" max="4" width="9.140625" style="24"/>
    <col min="5" max="5" width="4.28515625" style="29" customWidth="1"/>
    <col min="6" max="6" width="14.5703125" style="102" customWidth="1"/>
    <col min="7" max="7" width="14.5703125" style="71" bestFit="1" customWidth="1"/>
    <col min="8" max="8" width="4.28515625" style="27" customWidth="1"/>
    <col min="9" max="9" width="9.140625" style="105" customWidth="1"/>
    <col min="10" max="10" width="4.28515625" style="23" customWidth="1"/>
    <col min="11" max="17" width="10.140625" style="22" hidden="1" customWidth="1"/>
    <col min="18" max="18" width="9.28515625" style="22" hidden="1" customWidth="1"/>
    <col min="19" max="22" width="10.140625" style="22" hidden="1" customWidth="1"/>
    <col min="23" max="23" width="9.28515625" style="22" hidden="1" customWidth="1"/>
    <col min="24" max="25" width="10.140625" style="22" hidden="1" customWidth="1"/>
    <col min="26" max="34" width="10.140625" style="23" hidden="1" customWidth="1"/>
    <col min="35" max="16384" width="9.140625" style="23"/>
  </cols>
  <sheetData>
    <row r="1" spans="1:34" x14ac:dyDescent="0.2">
      <c r="K1" s="120" t="s">
        <v>34</v>
      </c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 t="s">
        <v>34</v>
      </c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x14ac:dyDescent="0.2">
      <c r="I2" s="79" t="s">
        <v>32</v>
      </c>
      <c r="K2" s="78">
        <v>38188</v>
      </c>
      <c r="L2" s="78">
        <v>38353</v>
      </c>
      <c r="M2" s="78">
        <v>38718</v>
      </c>
      <c r="N2" s="78">
        <v>39083</v>
      </c>
      <c r="O2" s="78">
        <v>39448</v>
      </c>
      <c r="P2" s="78">
        <v>39814</v>
      </c>
      <c r="Q2" s="78">
        <v>40179</v>
      </c>
      <c r="R2" s="78">
        <v>40544</v>
      </c>
      <c r="S2" s="78">
        <v>40725</v>
      </c>
      <c r="T2" s="78">
        <v>40909</v>
      </c>
      <c r="U2" s="78">
        <v>41275</v>
      </c>
      <c r="V2" s="78">
        <v>41640</v>
      </c>
      <c r="W2" s="78">
        <v>42005</v>
      </c>
      <c r="X2" s="78">
        <v>42217</v>
      </c>
      <c r="Y2" s="78">
        <v>42370</v>
      </c>
      <c r="Z2" s="32">
        <f>Y4+1</f>
        <v>42552</v>
      </c>
      <c r="AA2" s="32">
        <f t="shared" ref="AA2:AH2" si="0">Z4+1</f>
        <v>42736</v>
      </c>
      <c r="AB2" s="32">
        <f t="shared" si="0"/>
        <v>42917</v>
      </c>
      <c r="AC2" s="32">
        <f t="shared" si="0"/>
        <v>43101</v>
      </c>
      <c r="AD2" s="32">
        <f t="shared" si="0"/>
        <v>43282</v>
      </c>
      <c r="AE2" s="32">
        <f t="shared" si="0"/>
        <v>43466</v>
      </c>
      <c r="AF2" s="32">
        <f t="shared" si="0"/>
        <v>43647</v>
      </c>
      <c r="AG2" s="32">
        <f t="shared" si="0"/>
        <v>43831</v>
      </c>
      <c r="AH2" s="32">
        <f t="shared" si="0"/>
        <v>44013</v>
      </c>
    </row>
    <row r="3" spans="1:34" x14ac:dyDescent="0.2">
      <c r="D3" s="25"/>
      <c r="E3" s="26"/>
      <c r="F3" s="121" t="s">
        <v>51</v>
      </c>
      <c r="G3" s="121"/>
      <c r="I3" s="79" t="s">
        <v>33</v>
      </c>
      <c r="J3" s="80"/>
      <c r="K3" s="78">
        <f t="shared" ref="K3:O3" ca="1" si="1">MIN(datum_zk,K4)</f>
        <v>38352</v>
      </c>
      <c r="L3" s="78">
        <f t="shared" ca="1" si="1"/>
        <v>38717</v>
      </c>
      <c r="M3" s="78">
        <f t="shared" ca="1" si="1"/>
        <v>39082</v>
      </c>
      <c r="N3" s="78">
        <f t="shared" ca="1" si="1"/>
        <v>39447</v>
      </c>
      <c r="O3" s="78">
        <f t="shared" ca="1" si="1"/>
        <v>39813</v>
      </c>
      <c r="P3" s="78">
        <f t="shared" ref="P3:AH3" ca="1" si="2">MIN(datum_zk,P4)</f>
        <v>40178</v>
      </c>
      <c r="Q3" s="78">
        <f t="shared" ca="1" si="2"/>
        <v>40543</v>
      </c>
      <c r="R3" s="78">
        <f t="shared" ca="1" si="2"/>
        <v>40724</v>
      </c>
      <c r="S3" s="78">
        <f t="shared" ca="1" si="2"/>
        <v>40908</v>
      </c>
      <c r="T3" s="78">
        <f t="shared" ca="1" si="2"/>
        <v>41274</v>
      </c>
      <c r="U3" s="78">
        <f t="shared" ca="1" si="2"/>
        <v>41639</v>
      </c>
      <c r="V3" s="78">
        <f t="shared" ca="1" si="2"/>
        <v>42004</v>
      </c>
      <c r="W3" s="78">
        <f t="shared" ca="1" si="2"/>
        <v>42216</v>
      </c>
      <c r="X3" s="78">
        <f t="shared" ca="1" si="2"/>
        <v>42369</v>
      </c>
      <c r="Y3" s="78">
        <f t="shared" ca="1" si="2"/>
        <v>42551</v>
      </c>
      <c r="Z3" s="78">
        <f t="shared" ca="1" si="2"/>
        <v>42735</v>
      </c>
      <c r="AA3" s="78">
        <f t="shared" ca="1" si="2"/>
        <v>42916</v>
      </c>
      <c r="AB3" s="78">
        <f t="shared" ca="1" si="2"/>
        <v>43100</v>
      </c>
      <c r="AC3" s="78">
        <f t="shared" ca="1" si="2"/>
        <v>43281</v>
      </c>
      <c r="AD3" s="78">
        <f t="shared" ca="1" si="2"/>
        <v>43465</v>
      </c>
      <c r="AE3" s="78">
        <f t="shared" ca="1" si="2"/>
        <v>43489</v>
      </c>
      <c r="AF3" s="78">
        <f t="shared" ca="1" si="2"/>
        <v>43489</v>
      </c>
      <c r="AG3" s="78">
        <f t="shared" ca="1" si="2"/>
        <v>43489</v>
      </c>
      <c r="AH3" s="78">
        <f t="shared" ca="1" si="2"/>
        <v>43489</v>
      </c>
    </row>
    <row r="4" spans="1:34" s="87" customFormat="1" ht="12.75" hidden="1" customHeight="1" x14ac:dyDescent="0.2">
      <c r="A4" s="86"/>
      <c r="C4" s="88"/>
      <c r="D4" s="88"/>
      <c r="E4" s="88"/>
      <c r="F4" s="103"/>
      <c r="G4" s="90"/>
      <c r="I4" s="106"/>
      <c r="K4" s="94">
        <v>38352</v>
      </c>
      <c r="L4" s="94">
        <v>38717</v>
      </c>
      <c r="M4" s="94">
        <v>39082</v>
      </c>
      <c r="N4" s="94">
        <v>39447</v>
      </c>
      <c r="O4" s="94">
        <v>39813</v>
      </c>
      <c r="P4" s="94">
        <v>40178</v>
      </c>
      <c r="Q4" s="94">
        <v>40543</v>
      </c>
      <c r="R4" s="94">
        <v>40724</v>
      </c>
      <c r="S4" s="94">
        <v>40908</v>
      </c>
      <c r="T4" s="94">
        <v>41274</v>
      </c>
      <c r="U4" s="94">
        <v>41639</v>
      </c>
      <c r="V4" s="94">
        <v>42004</v>
      </c>
      <c r="W4" s="94">
        <v>42216</v>
      </c>
      <c r="X4" s="94">
        <v>42369</v>
      </c>
      <c r="Y4" s="94">
        <v>42551</v>
      </c>
      <c r="Z4" s="94">
        <v>42735</v>
      </c>
      <c r="AA4" s="94">
        <v>42916</v>
      </c>
      <c r="AB4" s="94">
        <v>43100</v>
      </c>
      <c r="AC4" s="94">
        <v>43281</v>
      </c>
      <c r="AD4" s="94">
        <v>43465</v>
      </c>
      <c r="AE4" s="94">
        <v>43646</v>
      </c>
      <c r="AF4" s="94">
        <v>43830</v>
      </c>
      <c r="AG4" s="94">
        <v>44012</v>
      </c>
      <c r="AH4" s="94">
        <v>44196</v>
      </c>
    </row>
    <row r="5" spans="1:34" s="87" customFormat="1" ht="12.75" hidden="1" customHeight="1" x14ac:dyDescent="0.2">
      <c r="A5" s="86"/>
      <c r="C5" s="88"/>
      <c r="D5" s="88"/>
      <c r="E5" s="88"/>
      <c r="F5" s="103"/>
      <c r="G5" s="90"/>
      <c r="I5" s="106"/>
      <c r="K5" s="87">
        <f t="shared" ref="K5:AH5" ca="1" si="3">MAX(K3-K2+1,0)</f>
        <v>165</v>
      </c>
      <c r="L5" s="87">
        <f t="shared" ca="1" si="3"/>
        <v>365</v>
      </c>
      <c r="M5" s="87">
        <f t="shared" ca="1" si="3"/>
        <v>365</v>
      </c>
      <c r="N5" s="87">
        <f t="shared" ca="1" si="3"/>
        <v>365</v>
      </c>
      <c r="O5" s="87">
        <f t="shared" ca="1" si="3"/>
        <v>366</v>
      </c>
      <c r="P5" s="87">
        <f t="shared" ca="1" si="3"/>
        <v>365</v>
      </c>
      <c r="Q5" s="87">
        <f t="shared" ca="1" si="3"/>
        <v>365</v>
      </c>
      <c r="R5" s="87">
        <f t="shared" ca="1" si="3"/>
        <v>181</v>
      </c>
      <c r="S5" s="87">
        <f t="shared" ca="1" si="3"/>
        <v>184</v>
      </c>
      <c r="T5" s="87">
        <f t="shared" ca="1" si="3"/>
        <v>366</v>
      </c>
      <c r="U5" s="87">
        <f t="shared" ca="1" si="3"/>
        <v>365</v>
      </c>
      <c r="V5" s="87">
        <f t="shared" ca="1" si="3"/>
        <v>365</v>
      </c>
      <c r="W5" s="87">
        <f t="shared" ca="1" si="3"/>
        <v>212</v>
      </c>
      <c r="X5" s="87">
        <f t="shared" ca="1" si="3"/>
        <v>153</v>
      </c>
      <c r="Y5" s="87">
        <f t="shared" ca="1" si="3"/>
        <v>182</v>
      </c>
      <c r="Z5" s="87">
        <f t="shared" ca="1" si="3"/>
        <v>184</v>
      </c>
      <c r="AA5" s="87">
        <f t="shared" ca="1" si="3"/>
        <v>181</v>
      </c>
      <c r="AB5" s="87">
        <f t="shared" ca="1" si="3"/>
        <v>184</v>
      </c>
      <c r="AC5" s="87">
        <f t="shared" ca="1" si="3"/>
        <v>181</v>
      </c>
      <c r="AD5" s="87">
        <f t="shared" ca="1" si="3"/>
        <v>184</v>
      </c>
      <c r="AE5" s="87">
        <f t="shared" ca="1" si="3"/>
        <v>24</v>
      </c>
      <c r="AF5" s="87">
        <f t="shared" ca="1" si="3"/>
        <v>0</v>
      </c>
      <c r="AG5" s="87">
        <f t="shared" ca="1" si="3"/>
        <v>0</v>
      </c>
      <c r="AH5" s="87">
        <f t="shared" ca="1" si="3"/>
        <v>0</v>
      </c>
    </row>
    <row r="6" spans="1:34" s="87" customFormat="1" ht="12.75" hidden="1" customHeight="1" x14ac:dyDescent="0.2">
      <c r="A6" s="86"/>
      <c r="C6" s="88"/>
      <c r="D6" s="88"/>
      <c r="E6" s="88"/>
      <c r="F6" s="103"/>
      <c r="G6" s="90"/>
      <c r="I6" s="106"/>
      <c r="K6" s="87">
        <f t="shared" ref="K6:AH6" si="4">IF(MOD(YEAR(K2),4)=0,366,365)</f>
        <v>366</v>
      </c>
      <c r="L6" s="87">
        <f t="shared" si="4"/>
        <v>365</v>
      </c>
      <c r="M6" s="87">
        <f t="shared" si="4"/>
        <v>365</v>
      </c>
      <c r="N6" s="87">
        <f t="shared" si="4"/>
        <v>365</v>
      </c>
      <c r="O6" s="87">
        <f t="shared" si="4"/>
        <v>366</v>
      </c>
      <c r="P6" s="87">
        <f t="shared" si="4"/>
        <v>365</v>
      </c>
      <c r="Q6" s="87">
        <f t="shared" si="4"/>
        <v>365</v>
      </c>
      <c r="R6" s="87">
        <f t="shared" si="4"/>
        <v>365</v>
      </c>
      <c r="S6" s="87">
        <f t="shared" si="4"/>
        <v>365</v>
      </c>
      <c r="T6" s="87">
        <f t="shared" si="4"/>
        <v>366</v>
      </c>
      <c r="U6" s="87">
        <f t="shared" si="4"/>
        <v>365</v>
      </c>
      <c r="V6" s="87">
        <f t="shared" si="4"/>
        <v>365</v>
      </c>
      <c r="W6" s="87">
        <f t="shared" si="4"/>
        <v>365</v>
      </c>
      <c r="X6" s="87">
        <f t="shared" si="4"/>
        <v>365</v>
      </c>
      <c r="Y6" s="87">
        <f t="shared" si="4"/>
        <v>366</v>
      </c>
      <c r="Z6" s="87">
        <f t="shared" si="4"/>
        <v>366</v>
      </c>
      <c r="AA6" s="87">
        <f t="shared" si="4"/>
        <v>365</v>
      </c>
      <c r="AB6" s="87">
        <f t="shared" si="4"/>
        <v>365</v>
      </c>
      <c r="AC6" s="87">
        <f t="shared" si="4"/>
        <v>365</v>
      </c>
      <c r="AD6" s="87">
        <f t="shared" si="4"/>
        <v>365</v>
      </c>
      <c r="AE6" s="87">
        <f t="shared" si="4"/>
        <v>365</v>
      </c>
      <c r="AF6" s="87">
        <f t="shared" si="4"/>
        <v>365</v>
      </c>
      <c r="AG6" s="87">
        <f t="shared" si="4"/>
        <v>366</v>
      </c>
      <c r="AH6" s="87">
        <f t="shared" si="4"/>
        <v>366</v>
      </c>
    </row>
    <row r="7" spans="1:34" s="22" customFormat="1" x14ac:dyDescent="0.2">
      <c r="B7" s="22" t="s">
        <v>5</v>
      </c>
      <c r="C7" s="52" t="s">
        <v>6</v>
      </c>
      <c r="D7" s="52" t="s">
        <v>7</v>
      </c>
      <c r="E7" s="53"/>
      <c r="F7" s="104" t="s">
        <v>22</v>
      </c>
      <c r="G7" s="70" t="s">
        <v>52</v>
      </c>
      <c r="H7" s="54"/>
      <c r="I7" s="107" t="s">
        <v>22</v>
      </c>
      <c r="K7" s="77">
        <v>0.15</v>
      </c>
      <c r="L7" s="77">
        <v>0.15</v>
      </c>
      <c r="M7" s="77">
        <v>0.15</v>
      </c>
      <c r="N7" s="77">
        <v>0.15</v>
      </c>
      <c r="O7" s="77">
        <v>0.14000000000000001</v>
      </c>
      <c r="P7" s="77">
        <v>0.14000000000000001</v>
      </c>
      <c r="Q7" s="77">
        <v>0.14000000000000001</v>
      </c>
      <c r="R7" s="77">
        <v>0.14000000000000001</v>
      </c>
      <c r="S7" s="77">
        <v>0.12</v>
      </c>
      <c r="T7" s="77">
        <v>0.12</v>
      </c>
      <c r="U7" s="77">
        <v>0.12</v>
      </c>
      <c r="V7" s="77">
        <v>0.12</v>
      </c>
      <c r="W7" s="77">
        <v>0.12</v>
      </c>
      <c r="X7" s="77">
        <v>8.14E-2</v>
      </c>
      <c r="Y7" s="77">
        <v>8.0500000000000002E-2</v>
      </c>
      <c r="Z7" s="77">
        <v>7.8799999999999995E-2</v>
      </c>
      <c r="AA7" s="77">
        <v>7.6799999999999993E-2</v>
      </c>
      <c r="AB7" s="77">
        <v>7.4099999999999999E-2</v>
      </c>
      <c r="AC7" s="77">
        <v>7.0900000000000005E-2</v>
      </c>
      <c r="AD7" s="115">
        <v>6.8199999999999997E-2</v>
      </c>
      <c r="AE7" s="115">
        <v>6.54E-2</v>
      </c>
      <c r="AF7" s="98">
        <v>7.0900000000000005E-2</v>
      </c>
      <c r="AG7" s="98">
        <v>7.0900000000000005E-2</v>
      </c>
      <c r="AH7" s="98">
        <v>7.0900000000000005E-2</v>
      </c>
    </row>
    <row r="8" spans="1:34" x14ac:dyDescent="0.2">
      <c r="B8" s="32"/>
    </row>
    <row r="9" spans="1:34" x14ac:dyDescent="0.2">
      <c r="A9" s="22">
        <v>1</v>
      </c>
      <c r="B9" s="32">
        <f ca="1">IF(Podaci!L5="",TODAY(),Podaci!L5)</f>
        <v>43489</v>
      </c>
      <c r="C9" s="24">
        <f ca="1">IF(B9&gt;datum_obracuna,"",VLOOKUP(B9,'HNB tečaj'!A:D,2))</f>
        <v>7.4245530000000004</v>
      </c>
      <c r="D9" s="24">
        <f ca="1">IF(B9&gt;datum_obracuna,"",VLOOKUP(B9,'HNB tečaj'!A:D,3+(Podaci!$B$11="ne")))</f>
        <v>6.5495349999999997</v>
      </c>
      <c r="F9" s="102">
        <f t="shared" ref="F9:F29" ca="1" si="5">IF(B9&gt;datum_obracuna,"",CHOOSE(valuta,G9*$D9,$C9*G9,G9))</f>
        <v>0</v>
      </c>
      <c r="G9" s="71">
        <f>Podaci!M5</f>
        <v>0</v>
      </c>
      <c r="I9" s="108">
        <f t="shared" ref="I9:I29" ca="1" si="6">IF((datum_isplate&lt;=$B9)*($B9&lt;=datum_obracuna),SUM(K9:AH9),"")</f>
        <v>0</v>
      </c>
      <c r="K9" s="81" t="str">
        <f t="shared" ref="K9:T18" ca="1" si="7">IF($B9&gt;K$3,"",MAX(0,(K$3-MAX(K$2,$B9+1)+1)/K$6*K$7*MAX($F9,0)))</f>
        <v/>
      </c>
      <c r="L9" s="81" t="str">
        <f t="shared" ca="1" si="7"/>
        <v/>
      </c>
      <c r="M9" s="81" t="str">
        <f t="shared" ca="1" si="7"/>
        <v/>
      </c>
      <c r="N9" s="81" t="str">
        <f t="shared" ca="1" si="7"/>
        <v/>
      </c>
      <c r="O9" s="81" t="str">
        <f t="shared" ca="1" si="7"/>
        <v/>
      </c>
      <c r="P9" s="81" t="str">
        <f t="shared" ca="1" si="7"/>
        <v/>
      </c>
      <c r="Q9" s="81" t="str">
        <f t="shared" ca="1" si="7"/>
        <v/>
      </c>
      <c r="R9" s="81" t="str">
        <f t="shared" ca="1" si="7"/>
        <v/>
      </c>
      <c r="S9" s="81" t="str">
        <f t="shared" ca="1" si="7"/>
        <v/>
      </c>
      <c r="T9" s="81" t="str">
        <f t="shared" ca="1" si="7"/>
        <v/>
      </c>
      <c r="U9" s="81" t="str">
        <f t="shared" ref="U9:AH18" ca="1" si="8">IF($B9&gt;U$3,"",MAX(0,(U$3-MAX(U$2,$B9+1)+1)/U$6*U$7*MAX($F9,0)))</f>
        <v/>
      </c>
      <c r="V9" s="81" t="str">
        <f t="shared" ca="1" si="8"/>
        <v/>
      </c>
      <c r="W9" s="81" t="str">
        <f t="shared" ca="1" si="8"/>
        <v/>
      </c>
      <c r="X9" s="81" t="str">
        <f t="shared" ca="1" si="8"/>
        <v/>
      </c>
      <c r="Y9" s="81" t="str">
        <f t="shared" ca="1" si="8"/>
        <v/>
      </c>
      <c r="Z9" s="81" t="str">
        <f t="shared" ca="1" si="8"/>
        <v/>
      </c>
      <c r="AA9" s="81" t="str">
        <f t="shared" ca="1" si="8"/>
        <v/>
      </c>
      <c r="AB9" s="81" t="str">
        <f t="shared" ca="1" si="8"/>
        <v/>
      </c>
      <c r="AC9" s="81" t="str">
        <f t="shared" ca="1" si="8"/>
        <v/>
      </c>
      <c r="AD9" s="81" t="str">
        <f t="shared" ca="1" si="8"/>
        <v/>
      </c>
      <c r="AE9" s="81">
        <f t="shared" ca="1" si="8"/>
        <v>0</v>
      </c>
      <c r="AF9" s="81">
        <f t="shared" ca="1" si="8"/>
        <v>0</v>
      </c>
      <c r="AG9" s="81">
        <f t="shared" ca="1" si="8"/>
        <v>0</v>
      </c>
      <c r="AH9" s="81">
        <f t="shared" ca="1" si="8"/>
        <v>0</v>
      </c>
    </row>
    <row r="10" spans="1:34" x14ac:dyDescent="0.2">
      <c r="A10" s="22">
        <f t="shared" ref="A10:A29" si="9">IF(A9&gt;=rok*12,"",A9+1)</f>
        <v>2</v>
      </c>
      <c r="B10" s="32">
        <f ca="1">IF(Podaci!L6="",TODAY(),Podaci!L6)</f>
        <v>43489</v>
      </c>
      <c r="C10" s="24">
        <f ca="1">IF(B10&gt;datum_obracuna,"",VLOOKUP(B10,'HNB tečaj'!A:D,2))</f>
        <v>7.4245530000000004</v>
      </c>
      <c r="D10" s="24">
        <f ca="1">IF(B10&gt;datum_obracuna,"",VLOOKUP(B10,'HNB tečaj'!A:D,3+(Podaci!$B$11="ne")))</f>
        <v>6.5495349999999997</v>
      </c>
      <c r="F10" s="102">
        <f t="shared" ca="1" si="5"/>
        <v>0</v>
      </c>
      <c r="G10" s="71">
        <f>Podaci!M6</f>
        <v>0</v>
      </c>
      <c r="I10" s="108">
        <f t="shared" ca="1" si="6"/>
        <v>0</v>
      </c>
      <c r="K10" s="81" t="str">
        <f t="shared" ca="1" si="7"/>
        <v/>
      </c>
      <c r="L10" s="81" t="str">
        <f t="shared" ca="1" si="7"/>
        <v/>
      </c>
      <c r="M10" s="81" t="str">
        <f t="shared" ca="1" si="7"/>
        <v/>
      </c>
      <c r="N10" s="81" t="str">
        <f t="shared" ca="1" si="7"/>
        <v/>
      </c>
      <c r="O10" s="81" t="str">
        <f t="shared" ca="1" si="7"/>
        <v/>
      </c>
      <c r="P10" s="81" t="str">
        <f t="shared" ca="1" si="7"/>
        <v/>
      </c>
      <c r="Q10" s="81" t="str">
        <f t="shared" ca="1" si="7"/>
        <v/>
      </c>
      <c r="R10" s="81" t="str">
        <f t="shared" ca="1" si="7"/>
        <v/>
      </c>
      <c r="S10" s="81" t="str">
        <f t="shared" ca="1" si="7"/>
        <v/>
      </c>
      <c r="T10" s="81" t="str">
        <f t="shared" ca="1" si="7"/>
        <v/>
      </c>
      <c r="U10" s="81" t="str">
        <f t="shared" ca="1" si="8"/>
        <v/>
      </c>
      <c r="V10" s="81" t="str">
        <f t="shared" ca="1" si="8"/>
        <v/>
      </c>
      <c r="W10" s="81" t="str">
        <f t="shared" ca="1" si="8"/>
        <v/>
      </c>
      <c r="X10" s="81" t="str">
        <f t="shared" ca="1" si="8"/>
        <v/>
      </c>
      <c r="Y10" s="81" t="str">
        <f t="shared" ca="1" si="8"/>
        <v/>
      </c>
      <c r="Z10" s="81" t="str">
        <f t="shared" ca="1" si="8"/>
        <v/>
      </c>
      <c r="AA10" s="81" t="str">
        <f t="shared" ca="1" si="8"/>
        <v/>
      </c>
      <c r="AB10" s="81" t="str">
        <f t="shared" ca="1" si="8"/>
        <v/>
      </c>
      <c r="AC10" s="81" t="str">
        <f t="shared" ca="1" si="8"/>
        <v/>
      </c>
      <c r="AD10" s="81" t="str">
        <f t="shared" ca="1" si="8"/>
        <v/>
      </c>
      <c r="AE10" s="81">
        <f t="shared" ca="1" si="8"/>
        <v>0</v>
      </c>
      <c r="AF10" s="81">
        <f t="shared" ca="1" si="8"/>
        <v>0</v>
      </c>
      <c r="AG10" s="81">
        <f t="shared" ca="1" si="8"/>
        <v>0</v>
      </c>
      <c r="AH10" s="81">
        <f t="shared" ca="1" si="8"/>
        <v>0</v>
      </c>
    </row>
    <row r="11" spans="1:34" x14ac:dyDescent="0.2">
      <c r="A11" s="22">
        <f t="shared" si="9"/>
        <v>3</v>
      </c>
      <c r="B11" s="32">
        <f ca="1">IF(Podaci!L7="",TODAY(),Podaci!L7)</f>
        <v>43489</v>
      </c>
      <c r="C11" s="24">
        <f ca="1">IF(B11&gt;datum_obracuna,"",VLOOKUP(B11,'HNB tečaj'!A:D,2))</f>
        <v>7.4245530000000004</v>
      </c>
      <c r="D11" s="24">
        <f ca="1">IF(B11&gt;datum_obracuna,"",VLOOKUP(B11,'HNB tečaj'!A:D,3+(Podaci!$B$11="ne")))</f>
        <v>6.5495349999999997</v>
      </c>
      <c r="F11" s="102">
        <f t="shared" ca="1" si="5"/>
        <v>0</v>
      </c>
      <c r="G11" s="71">
        <f>Podaci!M7</f>
        <v>0</v>
      </c>
      <c r="I11" s="108">
        <f t="shared" ca="1" si="6"/>
        <v>0</v>
      </c>
      <c r="K11" s="81" t="str">
        <f t="shared" ca="1" si="7"/>
        <v/>
      </c>
      <c r="L11" s="81" t="str">
        <f t="shared" ca="1" si="7"/>
        <v/>
      </c>
      <c r="M11" s="81" t="str">
        <f t="shared" ca="1" si="7"/>
        <v/>
      </c>
      <c r="N11" s="81" t="str">
        <f t="shared" ca="1" si="7"/>
        <v/>
      </c>
      <c r="O11" s="81" t="str">
        <f t="shared" ca="1" si="7"/>
        <v/>
      </c>
      <c r="P11" s="81" t="str">
        <f t="shared" ca="1" si="7"/>
        <v/>
      </c>
      <c r="Q11" s="81" t="str">
        <f t="shared" ca="1" si="7"/>
        <v/>
      </c>
      <c r="R11" s="81" t="str">
        <f t="shared" ca="1" si="7"/>
        <v/>
      </c>
      <c r="S11" s="81" t="str">
        <f t="shared" ca="1" si="7"/>
        <v/>
      </c>
      <c r="T11" s="81" t="str">
        <f t="shared" ca="1" si="7"/>
        <v/>
      </c>
      <c r="U11" s="81" t="str">
        <f t="shared" ca="1" si="8"/>
        <v/>
      </c>
      <c r="V11" s="81" t="str">
        <f t="shared" ca="1" si="8"/>
        <v/>
      </c>
      <c r="W11" s="81" t="str">
        <f t="shared" ca="1" si="8"/>
        <v/>
      </c>
      <c r="X11" s="81" t="str">
        <f t="shared" ca="1" si="8"/>
        <v/>
      </c>
      <c r="Y11" s="81" t="str">
        <f t="shared" ca="1" si="8"/>
        <v/>
      </c>
      <c r="Z11" s="81" t="str">
        <f t="shared" ca="1" si="8"/>
        <v/>
      </c>
      <c r="AA11" s="81" t="str">
        <f t="shared" ca="1" si="8"/>
        <v/>
      </c>
      <c r="AB11" s="81" t="str">
        <f t="shared" ca="1" si="8"/>
        <v/>
      </c>
      <c r="AC11" s="81" t="str">
        <f t="shared" ca="1" si="8"/>
        <v/>
      </c>
      <c r="AD11" s="81" t="str">
        <f t="shared" ca="1" si="8"/>
        <v/>
      </c>
      <c r="AE11" s="81">
        <f t="shared" ca="1" si="8"/>
        <v>0</v>
      </c>
      <c r="AF11" s="81">
        <f t="shared" ca="1" si="8"/>
        <v>0</v>
      </c>
      <c r="AG11" s="81">
        <f t="shared" ca="1" si="8"/>
        <v>0</v>
      </c>
      <c r="AH11" s="81">
        <f t="shared" ca="1" si="8"/>
        <v>0</v>
      </c>
    </row>
    <row r="12" spans="1:34" x14ac:dyDescent="0.2">
      <c r="A12" s="22">
        <f t="shared" si="9"/>
        <v>4</v>
      </c>
      <c r="B12" s="32">
        <f ca="1">IF(Podaci!L8="",TODAY(),Podaci!L8)</f>
        <v>43489</v>
      </c>
      <c r="C12" s="24">
        <f ca="1">IF(B12&gt;datum_obracuna,"",VLOOKUP(B12,'HNB tečaj'!A:D,2))</f>
        <v>7.4245530000000004</v>
      </c>
      <c r="D12" s="24">
        <f ca="1">IF(B12&gt;datum_obracuna,"",VLOOKUP(B12,'HNB tečaj'!A:D,3+(Podaci!$B$11="ne")))</f>
        <v>6.5495349999999997</v>
      </c>
      <c r="F12" s="102">
        <f t="shared" ca="1" si="5"/>
        <v>0</v>
      </c>
      <c r="G12" s="71">
        <f>Podaci!M8</f>
        <v>0</v>
      </c>
      <c r="I12" s="108">
        <f t="shared" ca="1" si="6"/>
        <v>0</v>
      </c>
      <c r="K12" s="81" t="str">
        <f t="shared" ca="1" si="7"/>
        <v/>
      </c>
      <c r="L12" s="81" t="str">
        <f t="shared" ca="1" si="7"/>
        <v/>
      </c>
      <c r="M12" s="81" t="str">
        <f t="shared" ca="1" si="7"/>
        <v/>
      </c>
      <c r="N12" s="81" t="str">
        <f t="shared" ca="1" si="7"/>
        <v/>
      </c>
      <c r="O12" s="81" t="str">
        <f t="shared" ca="1" si="7"/>
        <v/>
      </c>
      <c r="P12" s="81" t="str">
        <f t="shared" ca="1" si="7"/>
        <v/>
      </c>
      <c r="Q12" s="81" t="str">
        <f t="shared" ca="1" si="7"/>
        <v/>
      </c>
      <c r="R12" s="81" t="str">
        <f t="shared" ca="1" si="7"/>
        <v/>
      </c>
      <c r="S12" s="81" t="str">
        <f t="shared" ca="1" si="7"/>
        <v/>
      </c>
      <c r="T12" s="81" t="str">
        <f t="shared" ca="1" si="7"/>
        <v/>
      </c>
      <c r="U12" s="81" t="str">
        <f t="shared" ca="1" si="8"/>
        <v/>
      </c>
      <c r="V12" s="81" t="str">
        <f t="shared" ca="1" si="8"/>
        <v/>
      </c>
      <c r="W12" s="81" t="str">
        <f t="shared" ca="1" si="8"/>
        <v/>
      </c>
      <c r="X12" s="81" t="str">
        <f t="shared" ca="1" si="8"/>
        <v/>
      </c>
      <c r="Y12" s="81" t="str">
        <f t="shared" ca="1" si="8"/>
        <v/>
      </c>
      <c r="Z12" s="81" t="str">
        <f t="shared" ca="1" si="8"/>
        <v/>
      </c>
      <c r="AA12" s="81" t="str">
        <f t="shared" ca="1" si="8"/>
        <v/>
      </c>
      <c r="AB12" s="81" t="str">
        <f t="shared" ca="1" si="8"/>
        <v/>
      </c>
      <c r="AC12" s="81" t="str">
        <f t="shared" ca="1" si="8"/>
        <v/>
      </c>
      <c r="AD12" s="81" t="str">
        <f t="shared" ca="1" si="8"/>
        <v/>
      </c>
      <c r="AE12" s="81">
        <f t="shared" ca="1" si="8"/>
        <v>0</v>
      </c>
      <c r="AF12" s="81">
        <f t="shared" ca="1" si="8"/>
        <v>0</v>
      </c>
      <c r="AG12" s="81">
        <f t="shared" ca="1" si="8"/>
        <v>0</v>
      </c>
      <c r="AH12" s="81">
        <f t="shared" ca="1" si="8"/>
        <v>0</v>
      </c>
    </row>
    <row r="13" spans="1:34" x14ac:dyDescent="0.2">
      <c r="A13" s="22">
        <f t="shared" si="9"/>
        <v>5</v>
      </c>
      <c r="B13" s="32">
        <f ca="1">IF(Podaci!L9="",TODAY(),Podaci!L9)</f>
        <v>43489</v>
      </c>
      <c r="C13" s="24">
        <f ca="1">IF(B13&gt;datum_obracuna,"",VLOOKUP(B13,'HNB tečaj'!A:D,2))</f>
        <v>7.4245530000000004</v>
      </c>
      <c r="D13" s="24">
        <f ca="1">IF(B13&gt;datum_obracuna,"",VLOOKUP(B13,'HNB tečaj'!A:D,3+(Podaci!$B$11="ne")))</f>
        <v>6.5495349999999997</v>
      </c>
      <c r="F13" s="102">
        <f t="shared" ca="1" si="5"/>
        <v>0</v>
      </c>
      <c r="G13" s="71">
        <f>Podaci!M9</f>
        <v>0</v>
      </c>
      <c r="I13" s="108">
        <f t="shared" ca="1" si="6"/>
        <v>0</v>
      </c>
      <c r="K13" s="81" t="str">
        <f t="shared" ca="1" si="7"/>
        <v/>
      </c>
      <c r="L13" s="81" t="str">
        <f t="shared" ca="1" si="7"/>
        <v/>
      </c>
      <c r="M13" s="81" t="str">
        <f t="shared" ca="1" si="7"/>
        <v/>
      </c>
      <c r="N13" s="81" t="str">
        <f t="shared" ca="1" si="7"/>
        <v/>
      </c>
      <c r="O13" s="81" t="str">
        <f t="shared" ca="1" si="7"/>
        <v/>
      </c>
      <c r="P13" s="81" t="str">
        <f t="shared" ca="1" si="7"/>
        <v/>
      </c>
      <c r="Q13" s="81" t="str">
        <f t="shared" ca="1" si="7"/>
        <v/>
      </c>
      <c r="R13" s="81" t="str">
        <f t="shared" ca="1" si="7"/>
        <v/>
      </c>
      <c r="S13" s="81" t="str">
        <f t="shared" ca="1" si="7"/>
        <v/>
      </c>
      <c r="T13" s="81" t="str">
        <f t="shared" ca="1" si="7"/>
        <v/>
      </c>
      <c r="U13" s="81" t="str">
        <f t="shared" ca="1" si="8"/>
        <v/>
      </c>
      <c r="V13" s="81" t="str">
        <f t="shared" ca="1" si="8"/>
        <v/>
      </c>
      <c r="W13" s="81" t="str">
        <f t="shared" ca="1" si="8"/>
        <v/>
      </c>
      <c r="X13" s="81" t="str">
        <f t="shared" ca="1" si="8"/>
        <v/>
      </c>
      <c r="Y13" s="81" t="str">
        <f t="shared" ca="1" si="8"/>
        <v/>
      </c>
      <c r="Z13" s="81" t="str">
        <f t="shared" ca="1" si="8"/>
        <v/>
      </c>
      <c r="AA13" s="81" t="str">
        <f t="shared" ca="1" si="8"/>
        <v/>
      </c>
      <c r="AB13" s="81" t="str">
        <f t="shared" ca="1" si="8"/>
        <v/>
      </c>
      <c r="AC13" s="81" t="str">
        <f t="shared" ca="1" si="8"/>
        <v/>
      </c>
      <c r="AD13" s="81" t="str">
        <f t="shared" ca="1" si="8"/>
        <v/>
      </c>
      <c r="AE13" s="81">
        <f t="shared" ca="1" si="8"/>
        <v>0</v>
      </c>
      <c r="AF13" s="81">
        <f t="shared" ca="1" si="8"/>
        <v>0</v>
      </c>
      <c r="AG13" s="81">
        <f t="shared" ca="1" si="8"/>
        <v>0</v>
      </c>
      <c r="AH13" s="81">
        <f t="shared" ca="1" si="8"/>
        <v>0</v>
      </c>
    </row>
    <row r="14" spans="1:34" x14ac:dyDescent="0.2">
      <c r="A14" s="22">
        <f t="shared" si="9"/>
        <v>6</v>
      </c>
      <c r="B14" s="32">
        <f ca="1">IF(Podaci!L10="",TODAY(),Podaci!L10)</f>
        <v>43489</v>
      </c>
      <c r="C14" s="24">
        <f ca="1">IF(B14&gt;datum_obracuna,"",VLOOKUP(B14,'HNB tečaj'!A:D,2))</f>
        <v>7.4245530000000004</v>
      </c>
      <c r="D14" s="24">
        <f ca="1">IF(B14&gt;datum_obracuna,"",VLOOKUP(B14,'HNB tečaj'!A:D,3+(Podaci!$B$11="ne")))</f>
        <v>6.5495349999999997</v>
      </c>
      <c r="F14" s="102">
        <f t="shared" ca="1" si="5"/>
        <v>0</v>
      </c>
      <c r="G14" s="71">
        <f>Podaci!M10</f>
        <v>0</v>
      </c>
      <c r="I14" s="108">
        <f t="shared" ca="1" si="6"/>
        <v>0</v>
      </c>
      <c r="K14" s="81" t="str">
        <f t="shared" ca="1" si="7"/>
        <v/>
      </c>
      <c r="L14" s="81" t="str">
        <f t="shared" ca="1" si="7"/>
        <v/>
      </c>
      <c r="M14" s="81" t="str">
        <f t="shared" ca="1" si="7"/>
        <v/>
      </c>
      <c r="N14" s="81" t="str">
        <f t="shared" ca="1" si="7"/>
        <v/>
      </c>
      <c r="O14" s="81" t="str">
        <f t="shared" ca="1" si="7"/>
        <v/>
      </c>
      <c r="P14" s="81" t="str">
        <f t="shared" ca="1" si="7"/>
        <v/>
      </c>
      <c r="Q14" s="81" t="str">
        <f t="shared" ca="1" si="7"/>
        <v/>
      </c>
      <c r="R14" s="81" t="str">
        <f t="shared" ca="1" si="7"/>
        <v/>
      </c>
      <c r="S14" s="81" t="str">
        <f t="shared" ca="1" si="7"/>
        <v/>
      </c>
      <c r="T14" s="81" t="str">
        <f t="shared" ca="1" si="7"/>
        <v/>
      </c>
      <c r="U14" s="81" t="str">
        <f t="shared" ca="1" si="8"/>
        <v/>
      </c>
      <c r="V14" s="81" t="str">
        <f t="shared" ca="1" si="8"/>
        <v/>
      </c>
      <c r="W14" s="81" t="str">
        <f t="shared" ca="1" si="8"/>
        <v/>
      </c>
      <c r="X14" s="81" t="str">
        <f t="shared" ca="1" si="8"/>
        <v/>
      </c>
      <c r="Y14" s="81" t="str">
        <f t="shared" ca="1" si="8"/>
        <v/>
      </c>
      <c r="Z14" s="81" t="str">
        <f t="shared" ca="1" si="8"/>
        <v/>
      </c>
      <c r="AA14" s="81" t="str">
        <f t="shared" ca="1" si="8"/>
        <v/>
      </c>
      <c r="AB14" s="81" t="str">
        <f t="shared" ca="1" si="8"/>
        <v/>
      </c>
      <c r="AC14" s="81" t="str">
        <f t="shared" ca="1" si="8"/>
        <v/>
      </c>
      <c r="AD14" s="81" t="str">
        <f t="shared" ca="1" si="8"/>
        <v/>
      </c>
      <c r="AE14" s="81">
        <f t="shared" ca="1" si="8"/>
        <v>0</v>
      </c>
      <c r="AF14" s="81">
        <f t="shared" ca="1" si="8"/>
        <v>0</v>
      </c>
      <c r="AG14" s="81">
        <f t="shared" ca="1" si="8"/>
        <v>0</v>
      </c>
      <c r="AH14" s="81">
        <f t="shared" ca="1" si="8"/>
        <v>0</v>
      </c>
    </row>
    <row r="15" spans="1:34" x14ac:dyDescent="0.2">
      <c r="A15" s="22">
        <f t="shared" si="9"/>
        <v>7</v>
      </c>
      <c r="B15" s="32">
        <f ca="1">IF(Podaci!L11="",TODAY(),Podaci!L11)</f>
        <v>43489</v>
      </c>
      <c r="C15" s="24">
        <f ca="1">IF(B15&gt;datum_obracuna,"",VLOOKUP(B15,'HNB tečaj'!A:D,2))</f>
        <v>7.4245530000000004</v>
      </c>
      <c r="D15" s="24">
        <f ca="1">IF(B15&gt;datum_obracuna,"",VLOOKUP(B15,'HNB tečaj'!A:D,3+(Podaci!$B$11="ne")))</f>
        <v>6.5495349999999997</v>
      </c>
      <c r="F15" s="102">
        <f t="shared" ca="1" si="5"/>
        <v>0</v>
      </c>
      <c r="G15" s="71">
        <f>Podaci!M11</f>
        <v>0</v>
      </c>
      <c r="I15" s="108">
        <f t="shared" ca="1" si="6"/>
        <v>0</v>
      </c>
      <c r="K15" s="81" t="str">
        <f t="shared" ca="1" si="7"/>
        <v/>
      </c>
      <c r="L15" s="81" t="str">
        <f t="shared" ca="1" si="7"/>
        <v/>
      </c>
      <c r="M15" s="81" t="str">
        <f t="shared" ca="1" si="7"/>
        <v/>
      </c>
      <c r="N15" s="81" t="str">
        <f t="shared" ca="1" si="7"/>
        <v/>
      </c>
      <c r="O15" s="81" t="str">
        <f t="shared" ca="1" si="7"/>
        <v/>
      </c>
      <c r="P15" s="81" t="str">
        <f t="shared" ca="1" si="7"/>
        <v/>
      </c>
      <c r="Q15" s="81" t="str">
        <f t="shared" ca="1" si="7"/>
        <v/>
      </c>
      <c r="R15" s="81" t="str">
        <f t="shared" ca="1" si="7"/>
        <v/>
      </c>
      <c r="S15" s="81" t="str">
        <f t="shared" ca="1" si="7"/>
        <v/>
      </c>
      <c r="T15" s="81" t="str">
        <f t="shared" ca="1" si="7"/>
        <v/>
      </c>
      <c r="U15" s="81" t="str">
        <f t="shared" ca="1" si="8"/>
        <v/>
      </c>
      <c r="V15" s="81" t="str">
        <f t="shared" ca="1" si="8"/>
        <v/>
      </c>
      <c r="W15" s="81" t="str">
        <f t="shared" ca="1" si="8"/>
        <v/>
      </c>
      <c r="X15" s="81" t="str">
        <f t="shared" ca="1" si="8"/>
        <v/>
      </c>
      <c r="Y15" s="81" t="str">
        <f t="shared" ca="1" si="8"/>
        <v/>
      </c>
      <c r="Z15" s="81" t="str">
        <f t="shared" ca="1" si="8"/>
        <v/>
      </c>
      <c r="AA15" s="81" t="str">
        <f t="shared" ca="1" si="8"/>
        <v/>
      </c>
      <c r="AB15" s="81" t="str">
        <f t="shared" ca="1" si="8"/>
        <v/>
      </c>
      <c r="AC15" s="81" t="str">
        <f t="shared" ca="1" si="8"/>
        <v/>
      </c>
      <c r="AD15" s="81" t="str">
        <f t="shared" ca="1" si="8"/>
        <v/>
      </c>
      <c r="AE15" s="81">
        <f t="shared" ca="1" si="8"/>
        <v>0</v>
      </c>
      <c r="AF15" s="81">
        <f t="shared" ca="1" si="8"/>
        <v>0</v>
      </c>
      <c r="AG15" s="81">
        <f t="shared" ca="1" si="8"/>
        <v>0</v>
      </c>
      <c r="AH15" s="81">
        <f t="shared" ca="1" si="8"/>
        <v>0</v>
      </c>
    </row>
    <row r="16" spans="1:34" x14ac:dyDescent="0.2">
      <c r="A16" s="22">
        <f t="shared" si="9"/>
        <v>8</v>
      </c>
      <c r="B16" s="32">
        <f ca="1">IF(Podaci!L12="",TODAY(),Podaci!L12)</f>
        <v>43489</v>
      </c>
      <c r="C16" s="24">
        <f ca="1">IF(B16&gt;datum_obracuna,"",VLOOKUP(B16,'HNB tečaj'!A:D,2))</f>
        <v>7.4245530000000004</v>
      </c>
      <c r="D16" s="24">
        <f ca="1">IF(B16&gt;datum_obracuna,"",VLOOKUP(B16,'HNB tečaj'!A:D,3+(Podaci!$B$11="ne")))</f>
        <v>6.5495349999999997</v>
      </c>
      <c r="F16" s="102">
        <f t="shared" ca="1" si="5"/>
        <v>0</v>
      </c>
      <c r="G16" s="71">
        <f>Podaci!M12</f>
        <v>0</v>
      </c>
      <c r="I16" s="108">
        <f t="shared" ca="1" si="6"/>
        <v>0</v>
      </c>
      <c r="K16" s="81" t="str">
        <f t="shared" ca="1" si="7"/>
        <v/>
      </c>
      <c r="L16" s="81" t="str">
        <f t="shared" ca="1" si="7"/>
        <v/>
      </c>
      <c r="M16" s="81" t="str">
        <f t="shared" ca="1" si="7"/>
        <v/>
      </c>
      <c r="N16" s="81" t="str">
        <f t="shared" ca="1" si="7"/>
        <v/>
      </c>
      <c r="O16" s="81" t="str">
        <f t="shared" ca="1" si="7"/>
        <v/>
      </c>
      <c r="P16" s="81" t="str">
        <f t="shared" ca="1" si="7"/>
        <v/>
      </c>
      <c r="Q16" s="81" t="str">
        <f t="shared" ca="1" si="7"/>
        <v/>
      </c>
      <c r="R16" s="81" t="str">
        <f t="shared" ca="1" si="7"/>
        <v/>
      </c>
      <c r="S16" s="81" t="str">
        <f t="shared" ca="1" si="7"/>
        <v/>
      </c>
      <c r="T16" s="81" t="str">
        <f t="shared" ca="1" si="7"/>
        <v/>
      </c>
      <c r="U16" s="81" t="str">
        <f t="shared" ca="1" si="8"/>
        <v/>
      </c>
      <c r="V16" s="81" t="str">
        <f t="shared" ca="1" si="8"/>
        <v/>
      </c>
      <c r="W16" s="81" t="str">
        <f t="shared" ca="1" si="8"/>
        <v/>
      </c>
      <c r="X16" s="81" t="str">
        <f t="shared" ca="1" si="8"/>
        <v/>
      </c>
      <c r="Y16" s="81" t="str">
        <f t="shared" ca="1" si="8"/>
        <v/>
      </c>
      <c r="Z16" s="81" t="str">
        <f t="shared" ca="1" si="8"/>
        <v/>
      </c>
      <c r="AA16" s="81" t="str">
        <f t="shared" ca="1" si="8"/>
        <v/>
      </c>
      <c r="AB16" s="81" t="str">
        <f t="shared" ca="1" si="8"/>
        <v/>
      </c>
      <c r="AC16" s="81" t="str">
        <f t="shared" ca="1" si="8"/>
        <v/>
      </c>
      <c r="AD16" s="81" t="str">
        <f t="shared" ca="1" si="8"/>
        <v/>
      </c>
      <c r="AE16" s="81">
        <f t="shared" ca="1" si="8"/>
        <v>0</v>
      </c>
      <c r="AF16" s="81">
        <f t="shared" ca="1" si="8"/>
        <v>0</v>
      </c>
      <c r="AG16" s="81">
        <f t="shared" ca="1" si="8"/>
        <v>0</v>
      </c>
      <c r="AH16" s="81">
        <f t="shared" ca="1" si="8"/>
        <v>0</v>
      </c>
    </row>
    <row r="17" spans="1:34" x14ac:dyDescent="0.2">
      <c r="A17" s="22">
        <f t="shared" si="9"/>
        <v>9</v>
      </c>
      <c r="B17" s="32">
        <f ca="1">IF(Podaci!L13="",TODAY(),Podaci!L13)</f>
        <v>43489</v>
      </c>
      <c r="C17" s="24">
        <f ca="1">IF(B17&gt;datum_obracuna,"",VLOOKUP(B17,'HNB tečaj'!A:D,2))</f>
        <v>7.4245530000000004</v>
      </c>
      <c r="D17" s="24">
        <f ca="1">IF(B17&gt;datum_obracuna,"",VLOOKUP(B17,'HNB tečaj'!A:D,3+(Podaci!$B$11="ne")))</f>
        <v>6.5495349999999997</v>
      </c>
      <c r="F17" s="102">
        <f t="shared" ca="1" si="5"/>
        <v>0</v>
      </c>
      <c r="G17" s="71">
        <f>Podaci!M13</f>
        <v>0</v>
      </c>
      <c r="I17" s="108">
        <f t="shared" ca="1" si="6"/>
        <v>0</v>
      </c>
      <c r="K17" s="81" t="str">
        <f t="shared" ca="1" si="7"/>
        <v/>
      </c>
      <c r="L17" s="81" t="str">
        <f t="shared" ca="1" si="7"/>
        <v/>
      </c>
      <c r="M17" s="81" t="str">
        <f t="shared" ca="1" si="7"/>
        <v/>
      </c>
      <c r="N17" s="81" t="str">
        <f t="shared" ca="1" si="7"/>
        <v/>
      </c>
      <c r="O17" s="81" t="str">
        <f t="shared" ca="1" si="7"/>
        <v/>
      </c>
      <c r="P17" s="81" t="str">
        <f t="shared" ca="1" si="7"/>
        <v/>
      </c>
      <c r="Q17" s="81" t="str">
        <f t="shared" ca="1" si="7"/>
        <v/>
      </c>
      <c r="R17" s="81" t="str">
        <f t="shared" ca="1" si="7"/>
        <v/>
      </c>
      <c r="S17" s="81" t="str">
        <f t="shared" ca="1" si="7"/>
        <v/>
      </c>
      <c r="T17" s="81" t="str">
        <f t="shared" ca="1" si="7"/>
        <v/>
      </c>
      <c r="U17" s="81" t="str">
        <f t="shared" ca="1" si="8"/>
        <v/>
      </c>
      <c r="V17" s="81" t="str">
        <f t="shared" ca="1" si="8"/>
        <v/>
      </c>
      <c r="W17" s="81" t="str">
        <f t="shared" ca="1" si="8"/>
        <v/>
      </c>
      <c r="X17" s="81" t="str">
        <f t="shared" ca="1" si="8"/>
        <v/>
      </c>
      <c r="Y17" s="81" t="str">
        <f t="shared" ca="1" si="8"/>
        <v/>
      </c>
      <c r="Z17" s="81" t="str">
        <f t="shared" ca="1" si="8"/>
        <v/>
      </c>
      <c r="AA17" s="81" t="str">
        <f t="shared" ca="1" si="8"/>
        <v/>
      </c>
      <c r="AB17" s="81" t="str">
        <f t="shared" ca="1" si="8"/>
        <v/>
      </c>
      <c r="AC17" s="81" t="str">
        <f t="shared" ca="1" si="8"/>
        <v/>
      </c>
      <c r="AD17" s="81" t="str">
        <f t="shared" ca="1" si="8"/>
        <v/>
      </c>
      <c r="AE17" s="81">
        <f t="shared" ca="1" si="8"/>
        <v>0</v>
      </c>
      <c r="AF17" s="81">
        <f t="shared" ca="1" si="8"/>
        <v>0</v>
      </c>
      <c r="AG17" s="81">
        <f t="shared" ca="1" si="8"/>
        <v>0</v>
      </c>
      <c r="AH17" s="81">
        <f t="shared" ca="1" si="8"/>
        <v>0</v>
      </c>
    </row>
    <row r="18" spans="1:34" x14ac:dyDescent="0.2">
      <c r="A18" s="22">
        <f t="shared" si="9"/>
        <v>10</v>
      </c>
      <c r="B18" s="32">
        <f ca="1">IF(Podaci!L14="",TODAY(),Podaci!L14)</f>
        <v>43489</v>
      </c>
      <c r="C18" s="24">
        <f ca="1">IF(B18&gt;datum_obracuna,"",VLOOKUP(B18,'HNB tečaj'!A:D,2))</f>
        <v>7.4245530000000004</v>
      </c>
      <c r="D18" s="24">
        <f ca="1">IF(B18&gt;datum_obracuna,"",VLOOKUP(B18,'HNB tečaj'!A:D,3+(Podaci!$B$11="ne")))</f>
        <v>6.5495349999999997</v>
      </c>
      <c r="F18" s="102">
        <f t="shared" ca="1" si="5"/>
        <v>0</v>
      </c>
      <c r="G18" s="71">
        <f>Podaci!M14</f>
        <v>0</v>
      </c>
      <c r="I18" s="108">
        <f t="shared" ca="1" si="6"/>
        <v>0</v>
      </c>
      <c r="K18" s="81" t="str">
        <f t="shared" ca="1" si="7"/>
        <v/>
      </c>
      <c r="L18" s="81" t="str">
        <f t="shared" ca="1" si="7"/>
        <v/>
      </c>
      <c r="M18" s="81" t="str">
        <f t="shared" ca="1" si="7"/>
        <v/>
      </c>
      <c r="N18" s="81" t="str">
        <f t="shared" ca="1" si="7"/>
        <v/>
      </c>
      <c r="O18" s="81" t="str">
        <f t="shared" ca="1" si="7"/>
        <v/>
      </c>
      <c r="P18" s="81" t="str">
        <f t="shared" ca="1" si="7"/>
        <v/>
      </c>
      <c r="Q18" s="81" t="str">
        <f t="shared" ca="1" si="7"/>
        <v/>
      </c>
      <c r="R18" s="81" t="str">
        <f t="shared" ca="1" si="7"/>
        <v/>
      </c>
      <c r="S18" s="81" t="str">
        <f t="shared" ca="1" si="7"/>
        <v/>
      </c>
      <c r="T18" s="81" t="str">
        <f t="shared" ca="1" si="7"/>
        <v/>
      </c>
      <c r="U18" s="81" t="str">
        <f t="shared" ca="1" si="8"/>
        <v/>
      </c>
      <c r="V18" s="81" t="str">
        <f t="shared" ca="1" si="8"/>
        <v/>
      </c>
      <c r="W18" s="81" t="str">
        <f t="shared" ca="1" si="8"/>
        <v/>
      </c>
      <c r="X18" s="81" t="str">
        <f t="shared" ca="1" si="8"/>
        <v/>
      </c>
      <c r="Y18" s="81" t="str">
        <f t="shared" ca="1" si="8"/>
        <v/>
      </c>
      <c r="Z18" s="81" t="str">
        <f t="shared" ca="1" si="8"/>
        <v/>
      </c>
      <c r="AA18" s="81" t="str">
        <f t="shared" ca="1" si="8"/>
        <v/>
      </c>
      <c r="AB18" s="81" t="str">
        <f t="shared" ca="1" si="8"/>
        <v/>
      </c>
      <c r="AC18" s="81" t="str">
        <f t="shared" ca="1" si="8"/>
        <v/>
      </c>
      <c r="AD18" s="81" t="str">
        <f t="shared" ca="1" si="8"/>
        <v/>
      </c>
      <c r="AE18" s="81">
        <f t="shared" ca="1" si="8"/>
        <v>0</v>
      </c>
      <c r="AF18" s="81">
        <f t="shared" ca="1" si="8"/>
        <v>0</v>
      </c>
      <c r="AG18" s="81">
        <f t="shared" ca="1" si="8"/>
        <v>0</v>
      </c>
      <c r="AH18" s="81">
        <f t="shared" ca="1" si="8"/>
        <v>0</v>
      </c>
    </row>
    <row r="19" spans="1:34" x14ac:dyDescent="0.2">
      <c r="A19" s="22">
        <f t="shared" si="9"/>
        <v>11</v>
      </c>
      <c r="B19" s="32">
        <f ca="1">IF(Podaci!L15="",TODAY(),Podaci!L15)</f>
        <v>43489</v>
      </c>
      <c r="C19" s="24">
        <f ca="1">IF(B19&gt;datum_obracuna,"",VLOOKUP(B19,'HNB tečaj'!A:D,2))</f>
        <v>7.4245530000000004</v>
      </c>
      <c r="D19" s="24">
        <f ca="1">IF(B19&gt;datum_obracuna,"",VLOOKUP(B19,'HNB tečaj'!A:D,3+(Podaci!$B$11="ne")))</f>
        <v>6.5495349999999997</v>
      </c>
      <c r="F19" s="102">
        <f t="shared" ca="1" si="5"/>
        <v>0</v>
      </c>
      <c r="G19" s="71">
        <f>Podaci!M15</f>
        <v>0</v>
      </c>
      <c r="I19" s="108">
        <f t="shared" ca="1" si="6"/>
        <v>0</v>
      </c>
      <c r="K19" s="81" t="str">
        <f t="shared" ref="K19:T29" ca="1" si="10">IF($B19&gt;K$3,"",MAX(0,(K$3-MAX(K$2,$B19+1)+1)/K$6*K$7*MAX($F19,0)))</f>
        <v/>
      </c>
      <c r="L19" s="81" t="str">
        <f t="shared" ca="1" si="10"/>
        <v/>
      </c>
      <c r="M19" s="81" t="str">
        <f t="shared" ca="1" si="10"/>
        <v/>
      </c>
      <c r="N19" s="81" t="str">
        <f t="shared" ca="1" si="10"/>
        <v/>
      </c>
      <c r="O19" s="81" t="str">
        <f t="shared" ca="1" si="10"/>
        <v/>
      </c>
      <c r="P19" s="81" t="str">
        <f t="shared" ca="1" si="10"/>
        <v/>
      </c>
      <c r="Q19" s="81" t="str">
        <f t="shared" ca="1" si="10"/>
        <v/>
      </c>
      <c r="R19" s="81" t="str">
        <f t="shared" ca="1" si="10"/>
        <v/>
      </c>
      <c r="S19" s="81" t="str">
        <f t="shared" ca="1" si="10"/>
        <v/>
      </c>
      <c r="T19" s="81" t="str">
        <f t="shared" ca="1" si="10"/>
        <v/>
      </c>
      <c r="U19" s="81" t="str">
        <f t="shared" ref="U19:AH29" ca="1" si="11">IF($B19&gt;U$3,"",MAX(0,(U$3-MAX(U$2,$B19+1)+1)/U$6*U$7*MAX($F19,0)))</f>
        <v/>
      </c>
      <c r="V19" s="81" t="str">
        <f t="shared" ca="1" si="11"/>
        <v/>
      </c>
      <c r="W19" s="81" t="str">
        <f t="shared" ca="1" si="11"/>
        <v/>
      </c>
      <c r="X19" s="81" t="str">
        <f t="shared" ca="1" si="11"/>
        <v/>
      </c>
      <c r="Y19" s="81" t="str">
        <f t="shared" ca="1" si="11"/>
        <v/>
      </c>
      <c r="Z19" s="81" t="str">
        <f t="shared" ca="1" si="11"/>
        <v/>
      </c>
      <c r="AA19" s="81" t="str">
        <f t="shared" ca="1" si="11"/>
        <v/>
      </c>
      <c r="AB19" s="81" t="str">
        <f t="shared" ca="1" si="11"/>
        <v/>
      </c>
      <c r="AC19" s="81" t="str">
        <f t="shared" ca="1" si="11"/>
        <v/>
      </c>
      <c r="AD19" s="81" t="str">
        <f t="shared" ca="1" si="11"/>
        <v/>
      </c>
      <c r="AE19" s="81">
        <f t="shared" ca="1" si="11"/>
        <v>0</v>
      </c>
      <c r="AF19" s="81">
        <f t="shared" ca="1" si="11"/>
        <v>0</v>
      </c>
      <c r="AG19" s="81">
        <f t="shared" ca="1" si="11"/>
        <v>0</v>
      </c>
      <c r="AH19" s="81">
        <f t="shared" ca="1" si="11"/>
        <v>0</v>
      </c>
    </row>
    <row r="20" spans="1:34" x14ac:dyDescent="0.2">
      <c r="A20" s="22">
        <f t="shared" si="9"/>
        <v>12</v>
      </c>
      <c r="B20" s="32">
        <f ca="1">IF(Podaci!L16="",TODAY(),Podaci!L16)</f>
        <v>43489</v>
      </c>
      <c r="C20" s="24">
        <f ca="1">IF(B20&gt;datum_obracuna,"",VLOOKUP(B20,'HNB tečaj'!A:D,2))</f>
        <v>7.4245530000000004</v>
      </c>
      <c r="D20" s="24">
        <f ca="1">IF(B20&gt;datum_obracuna,"",VLOOKUP(B20,'HNB tečaj'!A:D,3+(Podaci!$B$11="ne")))</f>
        <v>6.5495349999999997</v>
      </c>
      <c r="F20" s="102">
        <f t="shared" ca="1" si="5"/>
        <v>0</v>
      </c>
      <c r="G20" s="71">
        <f>Podaci!M16</f>
        <v>0</v>
      </c>
      <c r="I20" s="108">
        <f t="shared" ca="1" si="6"/>
        <v>0</v>
      </c>
      <c r="K20" s="81" t="str">
        <f t="shared" ca="1" si="10"/>
        <v/>
      </c>
      <c r="L20" s="81" t="str">
        <f t="shared" ca="1" si="10"/>
        <v/>
      </c>
      <c r="M20" s="81" t="str">
        <f t="shared" ca="1" si="10"/>
        <v/>
      </c>
      <c r="N20" s="81" t="str">
        <f t="shared" ca="1" si="10"/>
        <v/>
      </c>
      <c r="O20" s="81" t="str">
        <f t="shared" ca="1" si="10"/>
        <v/>
      </c>
      <c r="P20" s="81" t="str">
        <f t="shared" ca="1" si="10"/>
        <v/>
      </c>
      <c r="Q20" s="81" t="str">
        <f t="shared" ca="1" si="10"/>
        <v/>
      </c>
      <c r="R20" s="81" t="str">
        <f t="shared" ca="1" si="10"/>
        <v/>
      </c>
      <c r="S20" s="81" t="str">
        <f t="shared" ca="1" si="10"/>
        <v/>
      </c>
      <c r="T20" s="81" t="str">
        <f t="shared" ca="1" si="10"/>
        <v/>
      </c>
      <c r="U20" s="81" t="str">
        <f t="shared" ca="1" si="11"/>
        <v/>
      </c>
      <c r="V20" s="81" t="str">
        <f t="shared" ca="1" si="11"/>
        <v/>
      </c>
      <c r="W20" s="81" t="str">
        <f t="shared" ca="1" si="11"/>
        <v/>
      </c>
      <c r="X20" s="81" t="str">
        <f t="shared" ca="1" si="11"/>
        <v/>
      </c>
      <c r="Y20" s="81" t="str">
        <f t="shared" ca="1" si="11"/>
        <v/>
      </c>
      <c r="Z20" s="81" t="str">
        <f t="shared" ca="1" si="11"/>
        <v/>
      </c>
      <c r="AA20" s="81" t="str">
        <f t="shared" ca="1" si="11"/>
        <v/>
      </c>
      <c r="AB20" s="81" t="str">
        <f t="shared" ca="1" si="11"/>
        <v/>
      </c>
      <c r="AC20" s="81" t="str">
        <f t="shared" ca="1" si="11"/>
        <v/>
      </c>
      <c r="AD20" s="81" t="str">
        <f t="shared" ca="1" si="11"/>
        <v/>
      </c>
      <c r="AE20" s="81">
        <f t="shared" ca="1" si="11"/>
        <v>0</v>
      </c>
      <c r="AF20" s="81">
        <f t="shared" ca="1" si="11"/>
        <v>0</v>
      </c>
      <c r="AG20" s="81">
        <f t="shared" ca="1" si="11"/>
        <v>0</v>
      </c>
      <c r="AH20" s="81">
        <f t="shared" ca="1" si="11"/>
        <v>0</v>
      </c>
    </row>
    <row r="21" spans="1:34" x14ac:dyDescent="0.2">
      <c r="A21" s="22">
        <f t="shared" si="9"/>
        <v>13</v>
      </c>
      <c r="B21" s="32">
        <f ca="1">IF(Podaci!L17="",TODAY(),Podaci!L17)</f>
        <v>43489</v>
      </c>
      <c r="C21" s="24">
        <f ca="1">IF(B21&gt;datum_obracuna,"",VLOOKUP(B21,'HNB tečaj'!A:D,2))</f>
        <v>7.4245530000000004</v>
      </c>
      <c r="D21" s="24">
        <f ca="1">IF(B21&gt;datum_obracuna,"",VLOOKUP(B21,'HNB tečaj'!A:D,3+(Podaci!$B$11="ne")))</f>
        <v>6.5495349999999997</v>
      </c>
      <c r="F21" s="102">
        <f t="shared" ca="1" si="5"/>
        <v>0</v>
      </c>
      <c r="G21" s="71">
        <f>Podaci!M17</f>
        <v>0</v>
      </c>
      <c r="I21" s="108">
        <f t="shared" ca="1" si="6"/>
        <v>0</v>
      </c>
      <c r="K21" s="81" t="str">
        <f t="shared" ca="1" si="10"/>
        <v/>
      </c>
      <c r="L21" s="81" t="str">
        <f t="shared" ca="1" si="10"/>
        <v/>
      </c>
      <c r="M21" s="81" t="str">
        <f t="shared" ca="1" si="10"/>
        <v/>
      </c>
      <c r="N21" s="81" t="str">
        <f t="shared" ca="1" si="10"/>
        <v/>
      </c>
      <c r="O21" s="81" t="str">
        <f t="shared" ca="1" si="10"/>
        <v/>
      </c>
      <c r="P21" s="81" t="str">
        <f t="shared" ca="1" si="10"/>
        <v/>
      </c>
      <c r="Q21" s="81" t="str">
        <f t="shared" ca="1" si="10"/>
        <v/>
      </c>
      <c r="R21" s="81" t="str">
        <f t="shared" ca="1" si="10"/>
        <v/>
      </c>
      <c r="S21" s="81" t="str">
        <f t="shared" ca="1" si="10"/>
        <v/>
      </c>
      <c r="T21" s="81" t="str">
        <f t="shared" ca="1" si="10"/>
        <v/>
      </c>
      <c r="U21" s="81" t="str">
        <f t="shared" ca="1" si="11"/>
        <v/>
      </c>
      <c r="V21" s="81" t="str">
        <f t="shared" ca="1" si="11"/>
        <v/>
      </c>
      <c r="W21" s="81" t="str">
        <f t="shared" ca="1" si="11"/>
        <v/>
      </c>
      <c r="X21" s="81" t="str">
        <f t="shared" ca="1" si="11"/>
        <v/>
      </c>
      <c r="Y21" s="81" t="str">
        <f t="shared" ca="1" si="11"/>
        <v/>
      </c>
      <c r="Z21" s="81" t="str">
        <f t="shared" ca="1" si="11"/>
        <v/>
      </c>
      <c r="AA21" s="81" t="str">
        <f t="shared" ca="1" si="11"/>
        <v/>
      </c>
      <c r="AB21" s="81" t="str">
        <f t="shared" ca="1" si="11"/>
        <v/>
      </c>
      <c r="AC21" s="81" t="str">
        <f t="shared" ca="1" si="11"/>
        <v/>
      </c>
      <c r="AD21" s="81" t="str">
        <f t="shared" ca="1" si="11"/>
        <v/>
      </c>
      <c r="AE21" s="81">
        <f t="shared" ca="1" si="11"/>
        <v>0</v>
      </c>
      <c r="AF21" s="81">
        <f t="shared" ca="1" si="11"/>
        <v>0</v>
      </c>
      <c r="AG21" s="81">
        <f t="shared" ca="1" si="11"/>
        <v>0</v>
      </c>
      <c r="AH21" s="81">
        <f t="shared" ca="1" si="11"/>
        <v>0</v>
      </c>
    </row>
    <row r="22" spans="1:34" x14ac:dyDescent="0.2">
      <c r="A22" s="22">
        <f t="shared" si="9"/>
        <v>14</v>
      </c>
      <c r="B22" s="32">
        <f ca="1">IF(Podaci!L18="",TODAY(),Podaci!L18)</f>
        <v>43489</v>
      </c>
      <c r="C22" s="24">
        <f ca="1">IF(B22&gt;datum_obracuna,"",VLOOKUP(B22,'HNB tečaj'!A:D,2))</f>
        <v>7.4245530000000004</v>
      </c>
      <c r="D22" s="24">
        <f ca="1">IF(B22&gt;datum_obracuna,"",VLOOKUP(B22,'HNB tečaj'!A:D,3+(Podaci!$B$11="ne")))</f>
        <v>6.5495349999999997</v>
      </c>
      <c r="F22" s="102">
        <f t="shared" ca="1" si="5"/>
        <v>0</v>
      </c>
      <c r="G22" s="71">
        <f>Podaci!M18</f>
        <v>0</v>
      </c>
      <c r="I22" s="108">
        <f t="shared" ca="1" si="6"/>
        <v>0</v>
      </c>
      <c r="K22" s="81" t="str">
        <f t="shared" ca="1" si="10"/>
        <v/>
      </c>
      <c r="L22" s="81" t="str">
        <f t="shared" ca="1" si="10"/>
        <v/>
      </c>
      <c r="M22" s="81" t="str">
        <f t="shared" ca="1" si="10"/>
        <v/>
      </c>
      <c r="N22" s="81" t="str">
        <f t="shared" ca="1" si="10"/>
        <v/>
      </c>
      <c r="O22" s="81" t="str">
        <f t="shared" ca="1" si="10"/>
        <v/>
      </c>
      <c r="P22" s="81" t="str">
        <f t="shared" ca="1" si="10"/>
        <v/>
      </c>
      <c r="Q22" s="81" t="str">
        <f t="shared" ca="1" si="10"/>
        <v/>
      </c>
      <c r="R22" s="81" t="str">
        <f t="shared" ca="1" si="10"/>
        <v/>
      </c>
      <c r="S22" s="81" t="str">
        <f t="shared" ca="1" si="10"/>
        <v/>
      </c>
      <c r="T22" s="81" t="str">
        <f t="shared" ca="1" si="10"/>
        <v/>
      </c>
      <c r="U22" s="81" t="str">
        <f t="shared" ca="1" si="11"/>
        <v/>
      </c>
      <c r="V22" s="81" t="str">
        <f t="shared" ca="1" si="11"/>
        <v/>
      </c>
      <c r="W22" s="81" t="str">
        <f t="shared" ca="1" si="11"/>
        <v/>
      </c>
      <c r="X22" s="81" t="str">
        <f t="shared" ca="1" si="11"/>
        <v/>
      </c>
      <c r="Y22" s="81" t="str">
        <f t="shared" ca="1" si="11"/>
        <v/>
      </c>
      <c r="Z22" s="81" t="str">
        <f t="shared" ca="1" si="11"/>
        <v/>
      </c>
      <c r="AA22" s="81" t="str">
        <f t="shared" ca="1" si="11"/>
        <v/>
      </c>
      <c r="AB22" s="81" t="str">
        <f t="shared" ca="1" si="11"/>
        <v/>
      </c>
      <c r="AC22" s="81" t="str">
        <f t="shared" ca="1" si="11"/>
        <v/>
      </c>
      <c r="AD22" s="81" t="str">
        <f t="shared" ca="1" si="11"/>
        <v/>
      </c>
      <c r="AE22" s="81">
        <f t="shared" ca="1" si="11"/>
        <v>0</v>
      </c>
      <c r="AF22" s="81">
        <f t="shared" ca="1" si="11"/>
        <v>0</v>
      </c>
      <c r="AG22" s="81">
        <f t="shared" ca="1" si="11"/>
        <v>0</v>
      </c>
      <c r="AH22" s="81">
        <f t="shared" ca="1" si="11"/>
        <v>0</v>
      </c>
    </row>
    <row r="23" spans="1:34" x14ac:dyDescent="0.2">
      <c r="A23" s="22">
        <f t="shared" si="9"/>
        <v>15</v>
      </c>
      <c r="B23" s="32">
        <f ca="1">IF(Podaci!L19="",TODAY(),Podaci!L19)</f>
        <v>43489</v>
      </c>
      <c r="C23" s="24">
        <f ca="1">IF(B23&gt;datum_obracuna,"",VLOOKUP(B23,'HNB tečaj'!A:D,2))</f>
        <v>7.4245530000000004</v>
      </c>
      <c r="D23" s="24">
        <f ca="1">IF(B23&gt;datum_obracuna,"",VLOOKUP(B23,'HNB tečaj'!A:D,3+(Podaci!$B$11="ne")))</f>
        <v>6.5495349999999997</v>
      </c>
      <c r="F23" s="102">
        <f t="shared" ca="1" si="5"/>
        <v>0</v>
      </c>
      <c r="G23" s="71">
        <f>Podaci!M19</f>
        <v>0</v>
      </c>
      <c r="I23" s="108">
        <f t="shared" ca="1" si="6"/>
        <v>0</v>
      </c>
      <c r="K23" s="81" t="str">
        <f t="shared" ca="1" si="10"/>
        <v/>
      </c>
      <c r="L23" s="81" t="str">
        <f t="shared" ca="1" si="10"/>
        <v/>
      </c>
      <c r="M23" s="81" t="str">
        <f t="shared" ca="1" si="10"/>
        <v/>
      </c>
      <c r="N23" s="81" t="str">
        <f t="shared" ca="1" si="10"/>
        <v/>
      </c>
      <c r="O23" s="81" t="str">
        <f t="shared" ca="1" si="10"/>
        <v/>
      </c>
      <c r="P23" s="81" t="str">
        <f t="shared" ca="1" si="10"/>
        <v/>
      </c>
      <c r="Q23" s="81" t="str">
        <f t="shared" ca="1" si="10"/>
        <v/>
      </c>
      <c r="R23" s="81" t="str">
        <f t="shared" ca="1" si="10"/>
        <v/>
      </c>
      <c r="S23" s="81" t="str">
        <f t="shared" ca="1" si="10"/>
        <v/>
      </c>
      <c r="T23" s="81" t="str">
        <f t="shared" ca="1" si="10"/>
        <v/>
      </c>
      <c r="U23" s="81" t="str">
        <f t="shared" ca="1" si="11"/>
        <v/>
      </c>
      <c r="V23" s="81" t="str">
        <f t="shared" ca="1" si="11"/>
        <v/>
      </c>
      <c r="W23" s="81" t="str">
        <f t="shared" ca="1" si="11"/>
        <v/>
      </c>
      <c r="X23" s="81" t="str">
        <f t="shared" ca="1" si="11"/>
        <v/>
      </c>
      <c r="Y23" s="81" t="str">
        <f t="shared" ca="1" si="11"/>
        <v/>
      </c>
      <c r="Z23" s="81" t="str">
        <f t="shared" ca="1" si="11"/>
        <v/>
      </c>
      <c r="AA23" s="81" t="str">
        <f t="shared" ca="1" si="11"/>
        <v/>
      </c>
      <c r="AB23" s="81" t="str">
        <f t="shared" ca="1" si="11"/>
        <v/>
      </c>
      <c r="AC23" s="81" t="str">
        <f t="shared" ca="1" si="11"/>
        <v/>
      </c>
      <c r="AD23" s="81" t="str">
        <f t="shared" ca="1" si="11"/>
        <v/>
      </c>
      <c r="AE23" s="81">
        <f t="shared" ca="1" si="11"/>
        <v>0</v>
      </c>
      <c r="AF23" s="81">
        <f t="shared" ca="1" si="11"/>
        <v>0</v>
      </c>
      <c r="AG23" s="81">
        <f t="shared" ca="1" si="11"/>
        <v>0</v>
      </c>
      <c r="AH23" s="81">
        <f t="shared" ca="1" si="11"/>
        <v>0</v>
      </c>
    </row>
    <row r="24" spans="1:34" x14ac:dyDescent="0.2">
      <c r="A24" s="22">
        <f t="shared" si="9"/>
        <v>16</v>
      </c>
      <c r="B24" s="32">
        <f ca="1">IF(Podaci!L20="",TODAY(),Podaci!L20)</f>
        <v>43489</v>
      </c>
      <c r="C24" s="24">
        <f ca="1">IF(B24&gt;datum_obracuna,"",VLOOKUP(B24,'HNB tečaj'!A:D,2))</f>
        <v>7.4245530000000004</v>
      </c>
      <c r="D24" s="24">
        <f ca="1">IF(B24&gt;datum_obracuna,"",VLOOKUP(B24,'HNB tečaj'!A:D,3+(Podaci!$B$11="ne")))</f>
        <v>6.5495349999999997</v>
      </c>
      <c r="F24" s="102">
        <f t="shared" ca="1" si="5"/>
        <v>0</v>
      </c>
      <c r="G24" s="71">
        <f>Podaci!M20</f>
        <v>0</v>
      </c>
      <c r="I24" s="108">
        <f t="shared" ca="1" si="6"/>
        <v>0</v>
      </c>
      <c r="K24" s="81" t="str">
        <f t="shared" ca="1" si="10"/>
        <v/>
      </c>
      <c r="L24" s="81" t="str">
        <f t="shared" ca="1" si="10"/>
        <v/>
      </c>
      <c r="M24" s="81" t="str">
        <f t="shared" ca="1" si="10"/>
        <v/>
      </c>
      <c r="N24" s="81" t="str">
        <f t="shared" ca="1" si="10"/>
        <v/>
      </c>
      <c r="O24" s="81" t="str">
        <f t="shared" ca="1" si="10"/>
        <v/>
      </c>
      <c r="P24" s="81" t="str">
        <f t="shared" ca="1" si="10"/>
        <v/>
      </c>
      <c r="Q24" s="81" t="str">
        <f t="shared" ca="1" si="10"/>
        <v/>
      </c>
      <c r="R24" s="81" t="str">
        <f t="shared" ca="1" si="10"/>
        <v/>
      </c>
      <c r="S24" s="81" t="str">
        <f t="shared" ca="1" si="10"/>
        <v/>
      </c>
      <c r="T24" s="81" t="str">
        <f t="shared" ca="1" si="10"/>
        <v/>
      </c>
      <c r="U24" s="81" t="str">
        <f t="shared" ca="1" si="11"/>
        <v/>
      </c>
      <c r="V24" s="81" t="str">
        <f t="shared" ca="1" si="11"/>
        <v/>
      </c>
      <c r="W24" s="81" t="str">
        <f t="shared" ca="1" si="11"/>
        <v/>
      </c>
      <c r="X24" s="81" t="str">
        <f t="shared" ca="1" si="11"/>
        <v/>
      </c>
      <c r="Y24" s="81" t="str">
        <f t="shared" ca="1" si="11"/>
        <v/>
      </c>
      <c r="Z24" s="81" t="str">
        <f t="shared" ca="1" si="11"/>
        <v/>
      </c>
      <c r="AA24" s="81" t="str">
        <f t="shared" ca="1" si="11"/>
        <v/>
      </c>
      <c r="AB24" s="81" t="str">
        <f t="shared" ca="1" si="11"/>
        <v/>
      </c>
      <c r="AC24" s="81" t="str">
        <f t="shared" ca="1" si="11"/>
        <v/>
      </c>
      <c r="AD24" s="81" t="str">
        <f t="shared" ca="1" si="11"/>
        <v/>
      </c>
      <c r="AE24" s="81">
        <f t="shared" ca="1" si="11"/>
        <v>0</v>
      </c>
      <c r="AF24" s="81">
        <f t="shared" ca="1" si="11"/>
        <v>0</v>
      </c>
      <c r="AG24" s="81">
        <f t="shared" ca="1" si="11"/>
        <v>0</v>
      </c>
      <c r="AH24" s="81">
        <f t="shared" ca="1" si="11"/>
        <v>0</v>
      </c>
    </row>
    <row r="25" spans="1:34" x14ac:dyDescent="0.2">
      <c r="A25" s="22">
        <f t="shared" si="9"/>
        <v>17</v>
      </c>
      <c r="B25" s="32">
        <f ca="1">IF(Podaci!L21="",TODAY(),Podaci!L21)</f>
        <v>43489</v>
      </c>
      <c r="C25" s="24">
        <f ca="1">IF(B25&gt;datum_obracuna,"",VLOOKUP(B25,'HNB tečaj'!A:D,2))</f>
        <v>7.4245530000000004</v>
      </c>
      <c r="D25" s="24">
        <f ca="1">IF(B25&gt;datum_obracuna,"",VLOOKUP(B25,'HNB tečaj'!A:D,3+(Podaci!$B$11="ne")))</f>
        <v>6.5495349999999997</v>
      </c>
      <c r="F25" s="102">
        <f t="shared" ca="1" si="5"/>
        <v>0</v>
      </c>
      <c r="G25" s="71">
        <f>Podaci!M21</f>
        <v>0</v>
      </c>
      <c r="I25" s="108">
        <f t="shared" ca="1" si="6"/>
        <v>0</v>
      </c>
      <c r="K25" s="81" t="str">
        <f t="shared" ca="1" si="10"/>
        <v/>
      </c>
      <c r="L25" s="81" t="str">
        <f t="shared" ca="1" si="10"/>
        <v/>
      </c>
      <c r="M25" s="81" t="str">
        <f t="shared" ca="1" si="10"/>
        <v/>
      </c>
      <c r="N25" s="81" t="str">
        <f t="shared" ca="1" si="10"/>
        <v/>
      </c>
      <c r="O25" s="81" t="str">
        <f t="shared" ca="1" si="10"/>
        <v/>
      </c>
      <c r="P25" s="81" t="str">
        <f t="shared" ca="1" si="10"/>
        <v/>
      </c>
      <c r="Q25" s="81" t="str">
        <f t="shared" ca="1" si="10"/>
        <v/>
      </c>
      <c r="R25" s="81" t="str">
        <f t="shared" ca="1" si="10"/>
        <v/>
      </c>
      <c r="S25" s="81" t="str">
        <f t="shared" ca="1" si="10"/>
        <v/>
      </c>
      <c r="T25" s="81" t="str">
        <f t="shared" ca="1" si="10"/>
        <v/>
      </c>
      <c r="U25" s="81" t="str">
        <f t="shared" ca="1" si="11"/>
        <v/>
      </c>
      <c r="V25" s="81" t="str">
        <f t="shared" ca="1" si="11"/>
        <v/>
      </c>
      <c r="W25" s="81" t="str">
        <f t="shared" ca="1" si="11"/>
        <v/>
      </c>
      <c r="X25" s="81" t="str">
        <f t="shared" ca="1" si="11"/>
        <v/>
      </c>
      <c r="Y25" s="81" t="str">
        <f t="shared" ca="1" si="11"/>
        <v/>
      </c>
      <c r="Z25" s="81" t="str">
        <f t="shared" ca="1" si="11"/>
        <v/>
      </c>
      <c r="AA25" s="81" t="str">
        <f t="shared" ca="1" si="11"/>
        <v/>
      </c>
      <c r="AB25" s="81" t="str">
        <f t="shared" ca="1" si="11"/>
        <v/>
      </c>
      <c r="AC25" s="81" t="str">
        <f t="shared" ca="1" si="11"/>
        <v/>
      </c>
      <c r="AD25" s="81" t="str">
        <f t="shared" ca="1" si="11"/>
        <v/>
      </c>
      <c r="AE25" s="81">
        <f t="shared" ca="1" si="11"/>
        <v>0</v>
      </c>
      <c r="AF25" s="81">
        <f t="shared" ca="1" si="11"/>
        <v>0</v>
      </c>
      <c r="AG25" s="81">
        <f t="shared" ca="1" si="11"/>
        <v>0</v>
      </c>
      <c r="AH25" s="81">
        <f t="shared" ca="1" si="11"/>
        <v>0</v>
      </c>
    </row>
    <row r="26" spans="1:34" x14ac:dyDescent="0.2">
      <c r="A26" s="22">
        <f t="shared" si="9"/>
        <v>18</v>
      </c>
      <c r="B26" s="32">
        <f ca="1">IF(Podaci!L22="",TODAY(),Podaci!L22)</f>
        <v>43489</v>
      </c>
      <c r="C26" s="24">
        <f ca="1">IF(B26&gt;datum_obracuna,"",VLOOKUP(B26,'HNB tečaj'!A:D,2))</f>
        <v>7.4245530000000004</v>
      </c>
      <c r="D26" s="24">
        <f ca="1">IF(B26&gt;datum_obracuna,"",VLOOKUP(B26,'HNB tečaj'!A:D,3+(Podaci!$B$11="ne")))</f>
        <v>6.5495349999999997</v>
      </c>
      <c r="F26" s="102">
        <f t="shared" ca="1" si="5"/>
        <v>0</v>
      </c>
      <c r="G26" s="71">
        <f>Podaci!M22</f>
        <v>0</v>
      </c>
      <c r="I26" s="108">
        <f t="shared" ca="1" si="6"/>
        <v>0</v>
      </c>
      <c r="K26" s="81" t="str">
        <f t="shared" ca="1" si="10"/>
        <v/>
      </c>
      <c r="L26" s="81" t="str">
        <f t="shared" ca="1" si="10"/>
        <v/>
      </c>
      <c r="M26" s="81" t="str">
        <f t="shared" ca="1" si="10"/>
        <v/>
      </c>
      <c r="N26" s="81" t="str">
        <f t="shared" ca="1" si="10"/>
        <v/>
      </c>
      <c r="O26" s="81" t="str">
        <f t="shared" ca="1" si="10"/>
        <v/>
      </c>
      <c r="P26" s="81" t="str">
        <f t="shared" ca="1" si="10"/>
        <v/>
      </c>
      <c r="Q26" s="81" t="str">
        <f t="shared" ca="1" si="10"/>
        <v/>
      </c>
      <c r="R26" s="81" t="str">
        <f t="shared" ca="1" si="10"/>
        <v/>
      </c>
      <c r="S26" s="81" t="str">
        <f t="shared" ca="1" si="10"/>
        <v/>
      </c>
      <c r="T26" s="81" t="str">
        <f t="shared" ca="1" si="10"/>
        <v/>
      </c>
      <c r="U26" s="81" t="str">
        <f t="shared" ca="1" si="11"/>
        <v/>
      </c>
      <c r="V26" s="81" t="str">
        <f t="shared" ca="1" si="11"/>
        <v/>
      </c>
      <c r="W26" s="81" t="str">
        <f t="shared" ca="1" si="11"/>
        <v/>
      </c>
      <c r="X26" s="81" t="str">
        <f t="shared" ca="1" si="11"/>
        <v/>
      </c>
      <c r="Y26" s="81" t="str">
        <f t="shared" ca="1" si="11"/>
        <v/>
      </c>
      <c r="Z26" s="81" t="str">
        <f t="shared" ca="1" si="11"/>
        <v/>
      </c>
      <c r="AA26" s="81" t="str">
        <f t="shared" ca="1" si="11"/>
        <v/>
      </c>
      <c r="AB26" s="81" t="str">
        <f t="shared" ca="1" si="11"/>
        <v/>
      </c>
      <c r="AC26" s="81" t="str">
        <f t="shared" ca="1" si="11"/>
        <v/>
      </c>
      <c r="AD26" s="81" t="str">
        <f t="shared" ca="1" si="11"/>
        <v/>
      </c>
      <c r="AE26" s="81">
        <f t="shared" ca="1" si="11"/>
        <v>0</v>
      </c>
      <c r="AF26" s="81">
        <f t="shared" ca="1" si="11"/>
        <v>0</v>
      </c>
      <c r="AG26" s="81">
        <f t="shared" ca="1" si="11"/>
        <v>0</v>
      </c>
      <c r="AH26" s="81">
        <f t="shared" ca="1" si="11"/>
        <v>0</v>
      </c>
    </row>
    <row r="27" spans="1:34" x14ac:dyDescent="0.2">
      <c r="A27" s="22">
        <f t="shared" si="9"/>
        <v>19</v>
      </c>
      <c r="B27" s="32">
        <f ca="1">IF(Podaci!L23="",TODAY(),Podaci!L23)</f>
        <v>43489</v>
      </c>
      <c r="C27" s="24">
        <f ca="1">IF(B27&gt;datum_obracuna,"",VLOOKUP(B27,'HNB tečaj'!A:D,2))</f>
        <v>7.4245530000000004</v>
      </c>
      <c r="D27" s="24">
        <f ca="1">IF(B27&gt;datum_obracuna,"",VLOOKUP(B27,'HNB tečaj'!A:D,3+(Podaci!$B$11="ne")))</f>
        <v>6.5495349999999997</v>
      </c>
      <c r="F27" s="102">
        <f t="shared" ca="1" si="5"/>
        <v>0</v>
      </c>
      <c r="G27" s="71">
        <f>Podaci!M23</f>
        <v>0</v>
      </c>
      <c r="I27" s="108">
        <f t="shared" ca="1" si="6"/>
        <v>0</v>
      </c>
      <c r="K27" s="81" t="str">
        <f t="shared" ca="1" si="10"/>
        <v/>
      </c>
      <c r="L27" s="81" t="str">
        <f t="shared" ca="1" si="10"/>
        <v/>
      </c>
      <c r="M27" s="81" t="str">
        <f t="shared" ca="1" si="10"/>
        <v/>
      </c>
      <c r="N27" s="81" t="str">
        <f t="shared" ca="1" si="10"/>
        <v/>
      </c>
      <c r="O27" s="81" t="str">
        <f t="shared" ca="1" si="10"/>
        <v/>
      </c>
      <c r="P27" s="81" t="str">
        <f t="shared" ca="1" si="10"/>
        <v/>
      </c>
      <c r="Q27" s="81" t="str">
        <f t="shared" ca="1" si="10"/>
        <v/>
      </c>
      <c r="R27" s="81" t="str">
        <f t="shared" ca="1" si="10"/>
        <v/>
      </c>
      <c r="S27" s="81" t="str">
        <f t="shared" ca="1" si="10"/>
        <v/>
      </c>
      <c r="T27" s="81" t="str">
        <f t="shared" ca="1" si="10"/>
        <v/>
      </c>
      <c r="U27" s="81" t="str">
        <f t="shared" ca="1" si="11"/>
        <v/>
      </c>
      <c r="V27" s="81" t="str">
        <f t="shared" ca="1" si="11"/>
        <v/>
      </c>
      <c r="W27" s="81" t="str">
        <f t="shared" ca="1" si="11"/>
        <v/>
      </c>
      <c r="X27" s="81" t="str">
        <f t="shared" ca="1" si="11"/>
        <v/>
      </c>
      <c r="Y27" s="81" t="str">
        <f t="shared" ca="1" si="11"/>
        <v/>
      </c>
      <c r="Z27" s="81" t="str">
        <f t="shared" ca="1" si="11"/>
        <v/>
      </c>
      <c r="AA27" s="81" t="str">
        <f t="shared" ca="1" si="11"/>
        <v/>
      </c>
      <c r="AB27" s="81" t="str">
        <f t="shared" ca="1" si="11"/>
        <v/>
      </c>
      <c r="AC27" s="81" t="str">
        <f t="shared" ca="1" si="11"/>
        <v/>
      </c>
      <c r="AD27" s="81" t="str">
        <f t="shared" ca="1" si="11"/>
        <v/>
      </c>
      <c r="AE27" s="81">
        <f t="shared" ca="1" si="11"/>
        <v>0</v>
      </c>
      <c r="AF27" s="81">
        <f t="shared" ca="1" si="11"/>
        <v>0</v>
      </c>
      <c r="AG27" s="81">
        <f t="shared" ca="1" si="11"/>
        <v>0</v>
      </c>
      <c r="AH27" s="81">
        <f t="shared" ca="1" si="11"/>
        <v>0</v>
      </c>
    </row>
    <row r="28" spans="1:34" x14ac:dyDescent="0.2">
      <c r="A28" s="22">
        <f t="shared" si="9"/>
        <v>20</v>
      </c>
      <c r="B28" s="32">
        <f ca="1">IF(Podaci!L24="",TODAY(),Podaci!L24)</f>
        <v>43489</v>
      </c>
      <c r="C28" s="24">
        <f ca="1">IF(B28&gt;datum_obracuna,"",VLOOKUP(B28,'HNB tečaj'!A:D,2))</f>
        <v>7.4245530000000004</v>
      </c>
      <c r="D28" s="24">
        <f ca="1">IF(B28&gt;datum_obracuna,"",VLOOKUP(B28,'HNB tečaj'!A:D,3+(Podaci!$B$11="ne")))</f>
        <v>6.5495349999999997</v>
      </c>
      <c r="F28" s="102">
        <f t="shared" ca="1" si="5"/>
        <v>0</v>
      </c>
      <c r="G28" s="71">
        <f>Podaci!M24</f>
        <v>0</v>
      </c>
      <c r="I28" s="108">
        <f t="shared" ca="1" si="6"/>
        <v>0</v>
      </c>
      <c r="K28" s="81" t="str">
        <f t="shared" ca="1" si="10"/>
        <v/>
      </c>
      <c r="L28" s="81" t="str">
        <f t="shared" ca="1" si="10"/>
        <v/>
      </c>
      <c r="M28" s="81" t="str">
        <f t="shared" ca="1" si="10"/>
        <v/>
      </c>
      <c r="N28" s="81" t="str">
        <f t="shared" ca="1" si="10"/>
        <v/>
      </c>
      <c r="O28" s="81" t="str">
        <f t="shared" ca="1" si="10"/>
        <v/>
      </c>
      <c r="P28" s="81" t="str">
        <f t="shared" ca="1" si="10"/>
        <v/>
      </c>
      <c r="Q28" s="81" t="str">
        <f t="shared" ca="1" si="10"/>
        <v/>
      </c>
      <c r="R28" s="81" t="str">
        <f t="shared" ca="1" si="10"/>
        <v/>
      </c>
      <c r="S28" s="81" t="str">
        <f t="shared" ca="1" si="10"/>
        <v/>
      </c>
      <c r="T28" s="81" t="str">
        <f t="shared" ca="1" si="10"/>
        <v/>
      </c>
      <c r="U28" s="81" t="str">
        <f t="shared" ca="1" si="11"/>
        <v/>
      </c>
      <c r="V28" s="81" t="str">
        <f t="shared" ca="1" si="11"/>
        <v/>
      </c>
      <c r="W28" s="81" t="str">
        <f t="shared" ca="1" si="11"/>
        <v/>
      </c>
      <c r="X28" s="81" t="str">
        <f t="shared" ca="1" si="11"/>
        <v/>
      </c>
      <c r="Y28" s="81" t="str">
        <f t="shared" ca="1" si="11"/>
        <v/>
      </c>
      <c r="Z28" s="81" t="str">
        <f t="shared" ca="1" si="11"/>
        <v/>
      </c>
      <c r="AA28" s="81" t="str">
        <f t="shared" ca="1" si="11"/>
        <v/>
      </c>
      <c r="AB28" s="81" t="str">
        <f t="shared" ca="1" si="11"/>
        <v/>
      </c>
      <c r="AC28" s="81" t="str">
        <f t="shared" ca="1" si="11"/>
        <v/>
      </c>
      <c r="AD28" s="81" t="str">
        <f t="shared" ca="1" si="11"/>
        <v/>
      </c>
      <c r="AE28" s="81">
        <f t="shared" ca="1" si="11"/>
        <v>0</v>
      </c>
      <c r="AF28" s="81">
        <f t="shared" ca="1" si="11"/>
        <v>0</v>
      </c>
      <c r="AG28" s="81">
        <f t="shared" ca="1" si="11"/>
        <v>0</v>
      </c>
      <c r="AH28" s="81">
        <f t="shared" ca="1" si="11"/>
        <v>0</v>
      </c>
    </row>
    <row r="29" spans="1:34" x14ac:dyDescent="0.2">
      <c r="A29" s="22">
        <f t="shared" si="9"/>
        <v>21</v>
      </c>
      <c r="B29" s="32">
        <f ca="1">IF(Podaci!L25="",TODAY(),Podaci!L25)</f>
        <v>43489</v>
      </c>
      <c r="C29" s="24">
        <f ca="1">IF(B29&gt;datum_obracuna,"",VLOOKUP(B29,'HNB tečaj'!A:D,2))</f>
        <v>7.4245530000000004</v>
      </c>
      <c r="D29" s="24">
        <f ca="1">IF(B29&gt;datum_obracuna,"",VLOOKUP(B29,'HNB tečaj'!A:D,3+(Podaci!$B$11="ne")))</f>
        <v>6.5495349999999997</v>
      </c>
      <c r="F29" s="102">
        <f t="shared" ca="1" si="5"/>
        <v>0</v>
      </c>
      <c r="G29" s="71">
        <f>Podaci!M25</f>
        <v>0</v>
      </c>
      <c r="I29" s="108">
        <f t="shared" ca="1" si="6"/>
        <v>0</v>
      </c>
      <c r="K29" s="81" t="str">
        <f t="shared" ca="1" si="10"/>
        <v/>
      </c>
      <c r="L29" s="81" t="str">
        <f t="shared" ca="1" si="10"/>
        <v/>
      </c>
      <c r="M29" s="81" t="str">
        <f t="shared" ca="1" si="10"/>
        <v/>
      </c>
      <c r="N29" s="81" t="str">
        <f t="shared" ca="1" si="10"/>
        <v/>
      </c>
      <c r="O29" s="81" t="str">
        <f t="shared" ca="1" si="10"/>
        <v/>
      </c>
      <c r="P29" s="81" t="str">
        <f t="shared" ca="1" si="10"/>
        <v/>
      </c>
      <c r="Q29" s="81" t="str">
        <f t="shared" ca="1" si="10"/>
        <v/>
      </c>
      <c r="R29" s="81" t="str">
        <f t="shared" ca="1" si="10"/>
        <v/>
      </c>
      <c r="S29" s="81" t="str">
        <f t="shared" ca="1" si="10"/>
        <v/>
      </c>
      <c r="T29" s="81" t="str">
        <f t="shared" ca="1" si="10"/>
        <v/>
      </c>
      <c r="U29" s="81" t="str">
        <f t="shared" ca="1" si="11"/>
        <v/>
      </c>
      <c r="V29" s="81" t="str">
        <f t="shared" ca="1" si="11"/>
        <v/>
      </c>
      <c r="W29" s="81" t="str">
        <f t="shared" ca="1" si="11"/>
        <v/>
      </c>
      <c r="X29" s="81" t="str">
        <f t="shared" ca="1" si="11"/>
        <v/>
      </c>
      <c r="Y29" s="81" t="str">
        <f t="shared" ca="1" si="11"/>
        <v/>
      </c>
      <c r="Z29" s="81" t="str">
        <f t="shared" ca="1" si="11"/>
        <v/>
      </c>
      <c r="AA29" s="81" t="str">
        <f t="shared" ca="1" si="11"/>
        <v/>
      </c>
      <c r="AB29" s="81" t="str">
        <f t="shared" ca="1" si="11"/>
        <v/>
      </c>
      <c r="AC29" s="81" t="str">
        <f t="shared" ca="1" si="11"/>
        <v/>
      </c>
      <c r="AD29" s="81" t="str">
        <f t="shared" ca="1" si="11"/>
        <v/>
      </c>
      <c r="AE29" s="81">
        <f t="shared" ca="1" si="11"/>
        <v>0</v>
      </c>
      <c r="AF29" s="81">
        <f t="shared" ca="1" si="11"/>
        <v>0</v>
      </c>
      <c r="AG29" s="81">
        <f t="shared" ca="1" si="11"/>
        <v>0</v>
      </c>
      <c r="AH29" s="81">
        <f t="shared" ca="1" si="11"/>
        <v>0</v>
      </c>
    </row>
  </sheetData>
  <sheetProtection password="A025" sheet="1" objects="1" scenarios="1"/>
  <mergeCells count="3">
    <mergeCell ref="K1:V1"/>
    <mergeCell ref="W1:AH1"/>
    <mergeCell ref="F3:G3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Q488"/>
  <sheetViews>
    <sheetView zoomScaleNormal="100" workbookViewId="0">
      <pane xSplit="2" topLeftCell="C1" activePane="topRight" state="frozen"/>
      <selection pane="topRight" activeCell="C1" sqref="C1"/>
    </sheetView>
  </sheetViews>
  <sheetFormatPr defaultRowHeight="12.75" x14ac:dyDescent="0.2"/>
  <cols>
    <col min="1" max="1" width="6.5703125" style="22" bestFit="1" customWidth="1"/>
    <col min="2" max="2" width="10.140625" style="23" bestFit="1" customWidth="1"/>
    <col min="3" max="4" width="9.140625" style="24"/>
    <col min="5" max="5" width="4.28515625" style="29" customWidth="1"/>
    <col min="6" max="6" width="7.140625" style="68" customWidth="1"/>
    <col min="7" max="7" width="17.85546875" style="28" hidden="1" customWidth="1"/>
    <col min="8" max="9" width="8.5703125" style="31" hidden="1" customWidth="1"/>
    <col min="10" max="10" width="14.5703125" style="102" customWidth="1"/>
    <col min="11" max="11" width="14.5703125" style="71" bestFit="1" customWidth="1"/>
    <col min="12" max="15" width="14.5703125" style="71" customWidth="1"/>
    <col min="16" max="16" width="14.5703125" style="72" bestFit="1" customWidth="1"/>
    <col min="17" max="17" width="4.28515625" style="27" customWidth="1"/>
    <col min="18" max="18" width="9.140625" style="105" customWidth="1"/>
    <col min="19" max="19" width="4.28515625" style="23" customWidth="1"/>
    <col min="20" max="26" width="10.140625" style="22" hidden="1" customWidth="1"/>
    <col min="27" max="27" width="9.28515625" style="22" hidden="1" customWidth="1"/>
    <col min="28" max="31" width="10.140625" style="22" hidden="1" customWidth="1"/>
    <col min="32" max="32" width="9.28515625" style="22" hidden="1" customWidth="1"/>
    <col min="33" max="34" width="10.140625" style="22" hidden="1" customWidth="1"/>
    <col min="35" max="43" width="10.140625" style="23" hidden="1" customWidth="1"/>
    <col min="44" max="16384" width="9.140625" style="23"/>
  </cols>
  <sheetData>
    <row r="1" spans="1:43" x14ac:dyDescent="0.2">
      <c r="T1" s="120" t="s">
        <v>34</v>
      </c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 t="s">
        <v>34</v>
      </c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</row>
    <row r="2" spans="1:43" x14ac:dyDescent="0.2">
      <c r="R2" s="79" t="s">
        <v>32</v>
      </c>
      <c r="T2" s="78">
        <v>38188</v>
      </c>
      <c r="U2" s="78">
        <v>38353</v>
      </c>
      <c r="V2" s="78">
        <v>38718</v>
      </c>
      <c r="W2" s="78">
        <v>39083</v>
      </c>
      <c r="X2" s="78">
        <v>39448</v>
      </c>
      <c r="Y2" s="78">
        <v>39814</v>
      </c>
      <c r="Z2" s="78">
        <v>40179</v>
      </c>
      <c r="AA2" s="78">
        <v>40544</v>
      </c>
      <c r="AB2" s="78">
        <v>40725</v>
      </c>
      <c r="AC2" s="78">
        <v>40909</v>
      </c>
      <c r="AD2" s="78">
        <v>41275</v>
      </c>
      <c r="AE2" s="78">
        <v>41640</v>
      </c>
      <c r="AF2" s="78">
        <v>42005</v>
      </c>
      <c r="AG2" s="78">
        <v>42217</v>
      </c>
      <c r="AH2" s="78">
        <v>42370</v>
      </c>
      <c r="AI2" s="32">
        <f>AH4+1</f>
        <v>42552</v>
      </c>
      <c r="AJ2" s="32">
        <f t="shared" ref="AJ2:AQ2" si="0">AI4+1</f>
        <v>42736</v>
      </c>
      <c r="AK2" s="32">
        <f t="shared" si="0"/>
        <v>42917</v>
      </c>
      <c r="AL2" s="32">
        <f t="shared" si="0"/>
        <v>43101</v>
      </c>
      <c r="AM2" s="32">
        <f t="shared" si="0"/>
        <v>43282</v>
      </c>
      <c r="AN2" s="32">
        <f t="shared" si="0"/>
        <v>43466</v>
      </c>
      <c r="AO2" s="32">
        <f t="shared" si="0"/>
        <v>43647</v>
      </c>
      <c r="AP2" s="32">
        <f t="shared" si="0"/>
        <v>43831</v>
      </c>
      <c r="AQ2" s="32">
        <f t="shared" si="0"/>
        <v>44013</v>
      </c>
    </row>
    <row r="3" spans="1:43" x14ac:dyDescent="0.2">
      <c r="D3" s="25"/>
      <c r="E3" s="26"/>
      <c r="F3" s="121" t="s">
        <v>26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R3" s="79" t="s">
        <v>33</v>
      </c>
      <c r="S3" s="80"/>
      <c r="T3" s="78">
        <f t="shared" ref="T3:X3" ca="1" si="1">MIN(datum_zk,T4)</f>
        <v>38352</v>
      </c>
      <c r="U3" s="78">
        <f t="shared" ca="1" si="1"/>
        <v>38717</v>
      </c>
      <c r="V3" s="78">
        <f t="shared" ca="1" si="1"/>
        <v>39082</v>
      </c>
      <c r="W3" s="78">
        <f t="shared" ca="1" si="1"/>
        <v>39447</v>
      </c>
      <c r="X3" s="78">
        <f t="shared" ca="1" si="1"/>
        <v>39813</v>
      </c>
      <c r="Y3" s="78">
        <f t="shared" ref="Y3:AQ3" ca="1" si="2">MIN(datum_zk,Y4)</f>
        <v>40178</v>
      </c>
      <c r="Z3" s="78">
        <f t="shared" ca="1" si="2"/>
        <v>40543</v>
      </c>
      <c r="AA3" s="78">
        <f t="shared" ca="1" si="2"/>
        <v>40724</v>
      </c>
      <c r="AB3" s="78">
        <f t="shared" ca="1" si="2"/>
        <v>40908</v>
      </c>
      <c r="AC3" s="78">
        <f t="shared" ca="1" si="2"/>
        <v>41274</v>
      </c>
      <c r="AD3" s="78">
        <f t="shared" ca="1" si="2"/>
        <v>41639</v>
      </c>
      <c r="AE3" s="78">
        <f t="shared" ca="1" si="2"/>
        <v>42004</v>
      </c>
      <c r="AF3" s="78">
        <f t="shared" ca="1" si="2"/>
        <v>42216</v>
      </c>
      <c r="AG3" s="78">
        <f t="shared" ca="1" si="2"/>
        <v>42369</v>
      </c>
      <c r="AH3" s="78">
        <f t="shared" ca="1" si="2"/>
        <v>42551</v>
      </c>
      <c r="AI3" s="78">
        <f t="shared" ca="1" si="2"/>
        <v>42735</v>
      </c>
      <c r="AJ3" s="78">
        <f t="shared" ca="1" si="2"/>
        <v>42916</v>
      </c>
      <c r="AK3" s="78">
        <f t="shared" ca="1" si="2"/>
        <v>43100</v>
      </c>
      <c r="AL3" s="78">
        <f t="shared" ca="1" si="2"/>
        <v>43281</v>
      </c>
      <c r="AM3" s="78">
        <f t="shared" ca="1" si="2"/>
        <v>43465</v>
      </c>
      <c r="AN3" s="78">
        <f t="shared" ca="1" si="2"/>
        <v>43489</v>
      </c>
      <c r="AO3" s="78">
        <f t="shared" ca="1" si="2"/>
        <v>43489</v>
      </c>
      <c r="AP3" s="78">
        <f t="shared" ca="1" si="2"/>
        <v>43489</v>
      </c>
      <c r="AQ3" s="78">
        <f t="shared" ca="1" si="2"/>
        <v>43489</v>
      </c>
    </row>
    <row r="4" spans="1:43" s="87" customFormat="1" ht="12.75" hidden="1" customHeight="1" x14ac:dyDescent="0.2">
      <c r="A4" s="86"/>
      <c r="C4" s="88"/>
      <c r="D4" s="88"/>
      <c r="E4" s="88"/>
      <c r="F4" s="89"/>
      <c r="G4" s="86"/>
      <c r="H4" s="86"/>
      <c r="I4" s="86"/>
      <c r="J4" s="103"/>
      <c r="K4" s="90"/>
      <c r="L4" s="90"/>
      <c r="M4" s="90"/>
      <c r="N4" s="90"/>
      <c r="O4" s="90"/>
      <c r="P4" s="90"/>
      <c r="R4" s="106"/>
      <c r="T4" s="94">
        <v>38352</v>
      </c>
      <c r="U4" s="94">
        <v>38717</v>
      </c>
      <c r="V4" s="94">
        <v>39082</v>
      </c>
      <c r="W4" s="94">
        <v>39447</v>
      </c>
      <c r="X4" s="94">
        <v>39813</v>
      </c>
      <c r="Y4" s="94">
        <v>40178</v>
      </c>
      <c r="Z4" s="94">
        <v>40543</v>
      </c>
      <c r="AA4" s="94">
        <v>40724</v>
      </c>
      <c r="AB4" s="94">
        <v>40908</v>
      </c>
      <c r="AC4" s="94">
        <v>41274</v>
      </c>
      <c r="AD4" s="94">
        <v>41639</v>
      </c>
      <c r="AE4" s="94">
        <v>42004</v>
      </c>
      <c r="AF4" s="94">
        <v>42216</v>
      </c>
      <c r="AG4" s="94">
        <v>42369</v>
      </c>
      <c r="AH4" s="94">
        <v>42551</v>
      </c>
      <c r="AI4" s="94">
        <v>42735</v>
      </c>
      <c r="AJ4" s="94">
        <v>42916</v>
      </c>
      <c r="AK4" s="94">
        <v>43100</v>
      </c>
      <c r="AL4" s="94">
        <v>43281</v>
      </c>
      <c r="AM4" s="94">
        <v>43465</v>
      </c>
      <c r="AN4" s="94">
        <v>43646</v>
      </c>
      <c r="AO4" s="94">
        <v>43830</v>
      </c>
      <c r="AP4" s="94">
        <v>44012</v>
      </c>
      <c r="AQ4" s="94">
        <v>44196</v>
      </c>
    </row>
    <row r="5" spans="1:43" s="87" customFormat="1" ht="12.75" hidden="1" customHeight="1" x14ac:dyDescent="0.2">
      <c r="A5" s="86"/>
      <c r="C5" s="88"/>
      <c r="D5" s="88"/>
      <c r="E5" s="88"/>
      <c r="F5" s="89"/>
      <c r="G5" s="86"/>
      <c r="H5" s="86"/>
      <c r="I5" s="86"/>
      <c r="J5" s="103"/>
      <c r="K5" s="90"/>
      <c r="L5" s="90"/>
      <c r="M5" s="90"/>
      <c r="N5" s="90"/>
      <c r="O5" s="90"/>
      <c r="P5" s="90"/>
      <c r="R5" s="106"/>
      <c r="T5" s="87">
        <f t="shared" ref="T5:AH5" ca="1" si="3">MAX(T3-T2+1,0)</f>
        <v>165</v>
      </c>
      <c r="U5" s="87">
        <f t="shared" ca="1" si="3"/>
        <v>365</v>
      </c>
      <c r="V5" s="87">
        <f t="shared" ca="1" si="3"/>
        <v>365</v>
      </c>
      <c r="W5" s="87">
        <f t="shared" ca="1" si="3"/>
        <v>365</v>
      </c>
      <c r="X5" s="87">
        <f t="shared" ca="1" si="3"/>
        <v>366</v>
      </c>
      <c r="Y5" s="87">
        <f t="shared" ca="1" si="3"/>
        <v>365</v>
      </c>
      <c r="Z5" s="87">
        <f t="shared" ca="1" si="3"/>
        <v>365</v>
      </c>
      <c r="AA5" s="87">
        <f t="shared" ca="1" si="3"/>
        <v>181</v>
      </c>
      <c r="AB5" s="87">
        <f t="shared" ca="1" si="3"/>
        <v>184</v>
      </c>
      <c r="AC5" s="87">
        <f t="shared" ca="1" si="3"/>
        <v>366</v>
      </c>
      <c r="AD5" s="87">
        <f t="shared" ca="1" si="3"/>
        <v>365</v>
      </c>
      <c r="AE5" s="87">
        <f t="shared" ca="1" si="3"/>
        <v>365</v>
      </c>
      <c r="AF5" s="87">
        <f t="shared" ca="1" si="3"/>
        <v>212</v>
      </c>
      <c r="AG5" s="87">
        <f t="shared" ca="1" si="3"/>
        <v>153</v>
      </c>
      <c r="AH5" s="87">
        <f t="shared" ca="1" si="3"/>
        <v>182</v>
      </c>
      <c r="AI5" s="87">
        <f t="shared" ref="AI5:AQ5" ca="1" si="4">MAX(AI3-AI2+1,0)</f>
        <v>184</v>
      </c>
      <c r="AJ5" s="87">
        <f t="shared" ca="1" si="4"/>
        <v>181</v>
      </c>
      <c r="AK5" s="87">
        <f t="shared" ca="1" si="4"/>
        <v>184</v>
      </c>
      <c r="AL5" s="87">
        <f t="shared" ca="1" si="4"/>
        <v>181</v>
      </c>
      <c r="AM5" s="87">
        <f t="shared" ca="1" si="4"/>
        <v>184</v>
      </c>
      <c r="AN5" s="87">
        <f t="shared" ca="1" si="4"/>
        <v>24</v>
      </c>
      <c r="AO5" s="87">
        <f t="shared" ca="1" si="4"/>
        <v>0</v>
      </c>
      <c r="AP5" s="87">
        <f t="shared" ca="1" si="4"/>
        <v>0</v>
      </c>
      <c r="AQ5" s="87">
        <f t="shared" ca="1" si="4"/>
        <v>0</v>
      </c>
    </row>
    <row r="6" spans="1:43" s="87" customFormat="1" ht="12.75" hidden="1" customHeight="1" x14ac:dyDescent="0.2">
      <c r="A6" s="86"/>
      <c r="C6" s="88"/>
      <c r="D6" s="88"/>
      <c r="E6" s="88"/>
      <c r="F6" s="89"/>
      <c r="G6" s="86"/>
      <c r="H6" s="86"/>
      <c r="I6" s="86"/>
      <c r="J6" s="103"/>
      <c r="K6" s="90"/>
      <c r="L6" s="90"/>
      <c r="M6" s="90"/>
      <c r="N6" s="90"/>
      <c r="O6" s="90"/>
      <c r="P6" s="90"/>
      <c r="R6" s="106"/>
      <c r="T6" s="87">
        <f t="shared" ref="T6:AH6" si="5">IF(MOD(YEAR(T2),4)=0,366,365)</f>
        <v>366</v>
      </c>
      <c r="U6" s="87">
        <f t="shared" si="5"/>
        <v>365</v>
      </c>
      <c r="V6" s="87">
        <f t="shared" si="5"/>
        <v>365</v>
      </c>
      <c r="W6" s="87">
        <f t="shared" si="5"/>
        <v>365</v>
      </c>
      <c r="X6" s="87">
        <f t="shared" si="5"/>
        <v>366</v>
      </c>
      <c r="Y6" s="87">
        <f t="shared" si="5"/>
        <v>365</v>
      </c>
      <c r="Z6" s="87">
        <f t="shared" si="5"/>
        <v>365</v>
      </c>
      <c r="AA6" s="87">
        <f t="shared" si="5"/>
        <v>365</v>
      </c>
      <c r="AB6" s="87">
        <f t="shared" si="5"/>
        <v>365</v>
      </c>
      <c r="AC6" s="87">
        <f t="shared" si="5"/>
        <v>366</v>
      </c>
      <c r="AD6" s="87">
        <f t="shared" si="5"/>
        <v>365</v>
      </c>
      <c r="AE6" s="87">
        <f t="shared" si="5"/>
        <v>365</v>
      </c>
      <c r="AF6" s="87">
        <f t="shared" si="5"/>
        <v>365</v>
      </c>
      <c r="AG6" s="87">
        <f t="shared" si="5"/>
        <v>365</v>
      </c>
      <c r="AH6" s="87">
        <f t="shared" si="5"/>
        <v>366</v>
      </c>
      <c r="AI6" s="87">
        <f t="shared" ref="AI6:AQ6" si="6">IF(MOD(YEAR(AI2),4)=0,366,365)</f>
        <v>366</v>
      </c>
      <c r="AJ6" s="87">
        <f t="shared" si="6"/>
        <v>365</v>
      </c>
      <c r="AK6" s="87">
        <f t="shared" si="6"/>
        <v>365</v>
      </c>
      <c r="AL6" s="87">
        <f t="shared" si="6"/>
        <v>365</v>
      </c>
      <c r="AM6" s="87">
        <f t="shared" si="6"/>
        <v>365</v>
      </c>
      <c r="AN6" s="87">
        <f t="shared" si="6"/>
        <v>365</v>
      </c>
      <c r="AO6" s="87">
        <f t="shared" si="6"/>
        <v>365</v>
      </c>
      <c r="AP6" s="87">
        <f t="shared" si="6"/>
        <v>366</v>
      </c>
      <c r="AQ6" s="87">
        <f t="shared" si="6"/>
        <v>366</v>
      </c>
    </row>
    <row r="7" spans="1:43" s="22" customFormat="1" ht="25.5" x14ac:dyDescent="0.2">
      <c r="A7" s="22" t="s">
        <v>13</v>
      </c>
      <c r="B7" s="22" t="s">
        <v>5</v>
      </c>
      <c r="C7" s="52" t="s">
        <v>6</v>
      </c>
      <c r="D7" s="52" t="s">
        <v>7</v>
      </c>
      <c r="E7" s="53"/>
      <c r="F7" s="68" t="s">
        <v>8</v>
      </c>
      <c r="G7" s="28" t="s">
        <v>25</v>
      </c>
      <c r="H7" s="30" t="s">
        <v>9</v>
      </c>
      <c r="I7" s="30" t="s">
        <v>10</v>
      </c>
      <c r="J7" s="104" t="s">
        <v>27</v>
      </c>
      <c r="K7" s="70" t="s">
        <v>43</v>
      </c>
      <c r="L7" s="70" t="s">
        <v>28</v>
      </c>
      <c r="M7" s="70" t="s">
        <v>42</v>
      </c>
      <c r="N7" s="70" t="s">
        <v>29</v>
      </c>
      <c r="O7" s="70" t="s">
        <v>40</v>
      </c>
      <c r="P7" s="70" t="s">
        <v>41</v>
      </c>
      <c r="Q7" s="54"/>
      <c r="R7" s="107" t="s">
        <v>22</v>
      </c>
      <c r="T7" s="77">
        <v>0.15</v>
      </c>
      <c r="U7" s="77">
        <v>0.15</v>
      </c>
      <c r="V7" s="77">
        <v>0.15</v>
      </c>
      <c r="W7" s="77">
        <v>0.15</v>
      </c>
      <c r="X7" s="77">
        <v>0.14000000000000001</v>
      </c>
      <c r="Y7" s="77">
        <v>0.14000000000000001</v>
      </c>
      <c r="Z7" s="77">
        <v>0.14000000000000001</v>
      </c>
      <c r="AA7" s="77">
        <v>0.14000000000000001</v>
      </c>
      <c r="AB7" s="77">
        <v>0.12</v>
      </c>
      <c r="AC7" s="77">
        <v>0.12</v>
      </c>
      <c r="AD7" s="77">
        <v>0.12</v>
      </c>
      <c r="AE7" s="77">
        <v>0.12</v>
      </c>
      <c r="AF7" s="77">
        <v>0.12</v>
      </c>
      <c r="AG7" s="77">
        <v>8.14E-2</v>
      </c>
      <c r="AH7" s="77">
        <v>8.0500000000000002E-2</v>
      </c>
      <c r="AI7" s="77">
        <v>7.8799999999999995E-2</v>
      </c>
      <c r="AJ7" s="77">
        <v>7.6799999999999993E-2</v>
      </c>
      <c r="AK7" s="77">
        <v>7.4099999999999999E-2</v>
      </c>
      <c r="AL7" s="77">
        <v>7.0900000000000005E-2</v>
      </c>
      <c r="AM7" s="115">
        <v>6.8199999999999997E-2</v>
      </c>
      <c r="AN7" s="115">
        <v>6.54E-2</v>
      </c>
      <c r="AO7" s="98">
        <v>6.54E-2</v>
      </c>
      <c r="AP7" s="98">
        <v>6.54E-2</v>
      </c>
      <c r="AQ7" s="98">
        <v>6.54E-2</v>
      </c>
    </row>
    <row r="8" spans="1:43" x14ac:dyDescent="0.2">
      <c r="B8" s="32"/>
      <c r="P8" s="71">
        <f>iznos</f>
        <v>100000</v>
      </c>
    </row>
    <row r="9" spans="1:43" x14ac:dyDescent="0.2">
      <c r="A9" s="22">
        <v>1</v>
      </c>
      <c r="B9" s="32">
        <f>datum_prvog_anuiteta</f>
        <v>39304</v>
      </c>
      <c r="C9" s="24">
        <f ca="1">IF(B9&gt;datum_obracuna,"",VLOOKUP(B9,'HNB tečaj'!A:D,2))</f>
        <v>7.3049489999999997</v>
      </c>
      <c r="D9" s="24">
        <f ca="1">IF(B9&gt;datum_obracuna,"",VLOOKUP(B9,'HNB tečaj'!A:D,3+(Podaci!$B$11="ne")))</f>
        <v>4.4444809999999997</v>
      </c>
      <c r="F9" s="68">
        <f>IF($A8&gt;=rok*12,"",VLOOKUP($B9,Podaci!$F:$G,2,TRUE))</f>
        <v>4.4999999999999998E-2</v>
      </c>
      <c r="G9" s="28" t="str">
        <f>IF($A8&gt;=rok*12,"",VLOOKUP($B9,Podaci!$F:$H,3,TRUE))</f>
        <v>ENG proporcionalna</v>
      </c>
      <c r="H9" s="33">
        <f>IF(A8&gt;=rok*12,"",VLOOKUP(B9,Podaci!F:J,5,TRUE))</f>
        <v>1.0037499999999999</v>
      </c>
      <c r="I9" s="33">
        <f t="shared" ref="I9:I72" si="7">IF(A8&gt;=rok*12,"",POWER(H9,rok*12+1-A9))</f>
        <v>2.4554663609192686</v>
      </c>
      <c r="J9" s="102">
        <f t="shared" ref="J9:J72" ca="1" si="8">IF(B9&gt;datum_obracuna,"",CHOOSE(valuta,K9*$D9,$C9*K9,K9))</f>
        <v>2811.7981322714509</v>
      </c>
      <c r="K9" s="71">
        <f t="shared" ref="K9:K72" si="9">IF($A8&gt;=rok*12,"",(P8-ostatak_iznos)*I9*(H9-1)/(I9-1)+ostatak_iznos*(H9-1))</f>
        <v>632.64937621995705</v>
      </c>
      <c r="L9" s="73">
        <f t="shared" ref="L9:L72" ca="1" si="10">IF(B9&gt;datum_obracuna,"",CHOOSE(valuta,M9*$D9,$C9*M9,M9))</f>
        <v>1145.1177572714864</v>
      </c>
      <c r="M9" s="71">
        <f t="shared" ref="M9:M72" si="11">IF($A8&gt;=rok*12,"",K9-O9)</f>
        <v>257.64937621996506</v>
      </c>
      <c r="N9" s="73">
        <f t="shared" ref="N9:N72" ca="1" si="12">IF(B9&gt;datum_obracuna,"",CHOOSE(valuta,O9*$D9,$C9*O9,O9))</f>
        <v>1666.6803749999642</v>
      </c>
      <c r="O9" s="71">
        <f t="shared" ref="O9:O72" si="13">IF($A8&gt;=rok*12,"",P8*(H9-1))</f>
        <v>374.99999999999199</v>
      </c>
      <c r="P9" s="72">
        <f>IF($A8&gt;=rok*12,"",P8*H9-K9-SUMPRODUCT(--(MONTH(Podaci!$L$5:$L$25)=MONTH($B9)),--(YEAR(Podaci!$L$5:$L$25)=YEAR($B9)),Podaci!$M$5:$M$25))</f>
        <v>99742.350623780032</v>
      </c>
      <c r="R9" s="108">
        <f t="shared" ref="R9:R72" ca="1" si="14">IF((datum_isplate&lt;=$B9)*($B9&lt;=datum_obracuna),SUM(T9:AQ9),"")</f>
        <v>3659.3530865740127</v>
      </c>
      <c r="T9" s="81" t="str">
        <f ca="1">IF($B9&gt;T$3,"",MAX(0,(T$3-MAX(T$2,$B9+1)+1)/T$6*T$7*MAX($J9,0)))</f>
        <v/>
      </c>
      <c r="U9" s="81" t="str">
        <f t="shared" ref="U9:AQ20" ca="1" si="15">IF($B9&gt;U$3,"",MAX(0,(U$3-MAX(U$2,$B9+1)+1)/U$6*U$7*MAX($J9,0)))</f>
        <v/>
      </c>
      <c r="V9" s="81" t="str">
        <f t="shared" ca="1" si="15"/>
        <v/>
      </c>
      <c r="W9" s="81">
        <f t="shared" ca="1" si="15"/>
        <v>165.24128749924006</v>
      </c>
      <c r="X9" s="81">
        <f t="shared" ca="1" si="15"/>
        <v>393.65173851800319</v>
      </c>
      <c r="Y9" s="81">
        <f t="shared" ca="1" si="15"/>
        <v>393.65173851800319</v>
      </c>
      <c r="Z9" s="81">
        <f t="shared" ca="1" si="15"/>
        <v>393.65173851800319</v>
      </c>
      <c r="AA9" s="81">
        <f t="shared" ca="1" si="15"/>
        <v>195.20812238837965</v>
      </c>
      <c r="AB9" s="81">
        <f t="shared" ca="1" si="15"/>
        <v>170.09452811110586</v>
      </c>
      <c r="AC9" s="81">
        <f t="shared" ca="1" si="15"/>
        <v>337.4157758725741</v>
      </c>
      <c r="AD9" s="81">
        <f t="shared" ca="1" si="15"/>
        <v>337.4157758725741</v>
      </c>
      <c r="AE9" s="81">
        <f t="shared" ca="1" si="15"/>
        <v>337.4157758725741</v>
      </c>
      <c r="AF9" s="81">
        <f t="shared" ca="1" si="15"/>
        <v>195.97847804105672</v>
      </c>
      <c r="AG9" s="81">
        <f t="shared" ca="1" si="15"/>
        <v>95.941633695712611</v>
      </c>
      <c r="AH9" s="81">
        <f t="shared" ca="1" si="15"/>
        <v>112.55643288499734</v>
      </c>
      <c r="AI9" s="81">
        <f t="shared" ca="1" si="15"/>
        <v>111.39022808587492</v>
      </c>
      <c r="AJ9" s="81">
        <f t="shared" ca="1" si="15"/>
        <v>107.08559856733969</v>
      </c>
      <c r="AK9" s="81">
        <f t="shared" ca="1" si="15"/>
        <v>105.03337110860787</v>
      </c>
      <c r="AL9" s="81">
        <f t="shared" ca="1" si="15"/>
        <v>98.858970552400848</v>
      </c>
      <c r="AM9" s="81">
        <f t="shared" ca="1" si="15"/>
        <v>96.670390143145156</v>
      </c>
      <c r="AN9" s="81">
        <f t="shared" ca="1" si="15"/>
        <v>12.091502324419913</v>
      </c>
      <c r="AO9" s="81">
        <f t="shared" ca="1" si="15"/>
        <v>0</v>
      </c>
      <c r="AP9" s="81">
        <f t="shared" ca="1" si="15"/>
        <v>0</v>
      </c>
      <c r="AQ9" s="81">
        <f t="shared" ca="1" si="15"/>
        <v>0</v>
      </c>
    </row>
    <row r="10" spans="1:43" x14ac:dyDescent="0.2">
      <c r="A10" s="22">
        <f t="shared" ref="A10:A73" si="16">IF(A9&gt;=rok*12,"",A9+1)</f>
        <v>2</v>
      </c>
      <c r="B10" s="34">
        <f t="shared" ref="B10:B73" si="17">IF(A9&gt;=rok*12,"",DATE(YEAR(B$9),MONTH(B$9)+A9,MIN(DAY(B$9),DAY(DATE(YEAR(B$9),MONTH(B$9)+A9+1,0)))))</f>
        <v>39335</v>
      </c>
      <c r="C10" s="24">
        <f ca="1">IF(B10&gt;datum_obracuna,"",VLOOKUP(B10,'HNB tečaj'!A:D,2))</f>
        <v>7.3144330000000002</v>
      </c>
      <c r="D10" s="24">
        <f ca="1">IF(B10&gt;datum_obracuna,"",VLOOKUP(B10,'HNB tečaj'!A:D,3+(Podaci!$B$11="ne")))</f>
        <v>4.4510639999999997</v>
      </c>
      <c r="F10" s="68">
        <f>IF($A9&gt;=rok*12,"",VLOOKUP($B10,Podaci!$F:$G,2,TRUE))</f>
        <v>4.4999999999999998E-2</v>
      </c>
      <c r="G10" s="28" t="str">
        <f>IF($A9&gt;=rok*12,"",VLOOKUP($B10,Podaci!$F:$H,3,TRUE))</f>
        <v>ENG proporcionalna</v>
      </c>
      <c r="H10" s="33">
        <f>IF(A9&gt;=rok*12,"",VLOOKUP(B10,Podaci!F:J,5,TRUE))</f>
        <v>1.0037499999999999</v>
      </c>
      <c r="I10" s="33">
        <f t="shared" si="7"/>
        <v>2.4462927630578015</v>
      </c>
      <c r="J10" s="102">
        <f t="shared" ca="1" si="8"/>
        <v>2815.9628631151068</v>
      </c>
      <c r="K10" s="71">
        <f t="shared" si="9"/>
        <v>632.64937621995705</v>
      </c>
      <c r="L10" s="73">
        <f t="shared" ca="1" si="10"/>
        <v>1151.1144151018243</v>
      </c>
      <c r="M10" s="71">
        <f t="shared" si="11"/>
        <v>258.61556138078993</v>
      </c>
      <c r="N10" s="73">
        <f t="shared" ca="1" si="12"/>
        <v>1664.8484480132825</v>
      </c>
      <c r="O10" s="71">
        <f t="shared" si="13"/>
        <v>374.03381483916712</v>
      </c>
      <c r="P10" s="72">
        <f>IF($A9&gt;=rok*12,"",P9*H10-K10-SUMPRODUCT(--(MONTH(Podaci!$L$5:$L$25)=MONTH($B10)),--(YEAR(Podaci!$L$5:$L$25)=YEAR($B10)),Podaci!$M$5:$M$25))</f>
        <v>99483.735062399239</v>
      </c>
      <c r="R10" s="108">
        <f t="shared" ca="1" si="14"/>
        <v>3628.8985889223027</v>
      </c>
      <c r="T10" s="81" t="str">
        <f t="shared" ref="T10:AI36" ca="1" si="18">IF($B10&gt;T$3,"",MAX(0,(T$3-MAX(T$2,$B10+1)+1)/T$6*T$7*MAX($J10,0)))</f>
        <v/>
      </c>
      <c r="U10" s="81" t="str">
        <f t="shared" ca="1" si="15"/>
        <v/>
      </c>
      <c r="V10" s="81" t="str">
        <f t="shared" ca="1" si="15"/>
        <v/>
      </c>
      <c r="W10" s="81">
        <f t="shared" ca="1" si="15"/>
        <v>129.61144137077753</v>
      </c>
      <c r="X10" s="81">
        <f t="shared" ca="1" si="15"/>
        <v>394.23480083611497</v>
      </c>
      <c r="Y10" s="81">
        <f t="shared" ca="1" si="15"/>
        <v>394.23480083611497</v>
      </c>
      <c r="Z10" s="81">
        <f t="shared" ca="1" si="15"/>
        <v>394.23480083611497</v>
      </c>
      <c r="AA10" s="81">
        <f t="shared" ca="1" si="15"/>
        <v>195.49725740092276</v>
      </c>
      <c r="AB10" s="81">
        <f t="shared" ca="1" si="15"/>
        <v>170.34646580159333</v>
      </c>
      <c r="AC10" s="81">
        <f t="shared" ca="1" si="15"/>
        <v>337.91554357381278</v>
      </c>
      <c r="AD10" s="81">
        <f t="shared" ca="1" si="15"/>
        <v>337.91554357381278</v>
      </c>
      <c r="AE10" s="81">
        <f t="shared" ca="1" si="15"/>
        <v>337.91554357381278</v>
      </c>
      <c r="AF10" s="81">
        <f t="shared" ca="1" si="15"/>
        <v>196.2687540757488</v>
      </c>
      <c r="AG10" s="81">
        <f t="shared" ca="1" si="15"/>
        <v>96.083738876186743</v>
      </c>
      <c r="AH10" s="81">
        <f t="shared" ca="1" si="15"/>
        <v>112.72314728824981</v>
      </c>
      <c r="AI10" s="81">
        <f t="shared" ca="1" si="15"/>
        <v>111.5552151499414</v>
      </c>
      <c r="AJ10" s="81">
        <f t="shared" ca="1" si="15"/>
        <v>107.24420977422048</v>
      </c>
      <c r="AK10" s="81">
        <f t="shared" ca="1" si="15"/>
        <v>105.18894263248387</v>
      </c>
      <c r="AL10" s="81">
        <f t="shared" ca="1" si="15"/>
        <v>99.005396783753042</v>
      </c>
      <c r="AM10" s="81">
        <f t="shared" ca="1" si="15"/>
        <v>96.813574730572185</v>
      </c>
      <c r="AN10" s="81">
        <f t="shared" ca="1" si="15"/>
        <v>12.109411808069783</v>
      </c>
      <c r="AO10" s="81">
        <f t="shared" ca="1" si="15"/>
        <v>0</v>
      </c>
      <c r="AP10" s="81">
        <f t="shared" ca="1" si="15"/>
        <v>0</v>
      </c>
      <c r="AQ10" s="81">
        <f t="shared" ca="1" si="15"/>
        <v>0</v>
      </c>
    </row>
    <row r="11" spans="1:43" x14ac:dyDescent="0.2">
      <c r="A11" s="22">
        <f t="shared" si="16"/>
        <v>3</v>
      </c>
      <c r="B11" s="34">
        <f t="shared" si="17"/>
        <v>39365</v>
      </c>
      <c r="C11" s="24">
        <f ca="1">IF(B11&gt;datum_obracuna,"",VLOOKUP(B11,'HNB tečaj'!A:D,2))</f>
        <v>7.322692</v>
      </c>
      <c r="D11" s="24">
        <f ca="1">IF(B11&gt;datum_obracuna,"",VLOOKUP(B11,'HNB tečaj'!A:D,3+(Podaci!$B$11="ne")))</f>
        <v>4.3927370000000003</v>
      </c>
      <c r="F11" s="68">
        <f>IF($A10&gt;=rok*12,"",VLOOKUP($B11,Podaci!$F:$G,2,TRUE))</f>
        <v>4.4999999999999998E-2</v>
      </c>
      <c r="G11" s="28" t="str">
        <f>IF($A10&gt;=rok*12,"",VLOOKUP($B11,Podaci!$F:$H,3,TRUE))</f>
        <v>ENG proporcionalna</v>
      </c>
      <c r="H11" s="33">
        <f>IF(A10&gt;=rok*12,"",VLOOKUP(B11,Podaci!F:J,5,TRUE))</f>
        <v>1.0037499999999999</v>
      </c>
      <c r="I11" s="33">
        <f t="shared" si="7"/>
        <v>2.4371534376665527</v>
      </c>
      <c r="J11" s="102">
        <f t="shared" ca="1" si="8"/>
        <v>2779.0623229483253</v>
      </c>
      <c r="K11" s="71">
        <f t="shared" si="9"/>
        <v>632.64937621995693</v>
      </c>
      <c r="L11" s="73">
        <f t="shared" ca="1" si="10"/>
        <v>1140.2902582978659</v>
      </c>
      <c r="M11" s="71">
        <f t="shared" si="11"/>
        <v>259.58536973596773</v>
      </c>
      <c r="N11" s="73">
        <f t="shared" ca="1" si="12"/>
        <v>1638.7720646504595</v>
      </c>
      <c r="O11" s="71">
        <f t="shared" si="13"/>
        <v>373.0640064839892</v>
      </c>
      <c r="P11" s="72">
        <f>IF($A10&gt;=rok*12,"",P10*H11-K11-SUMPRODUCT(--(MONTH(Podaci!$L$5:$L$25)=MONTH($B11)),--(YEAR(Podaci!$L$5:$L$25)=YEAR($B11)),Podaci!$M$5:$M$25))</f>
        <v>99224.149692663268</v>
      </c>
      <c r="R11" s="108">
        <f t="shared" ca="1" si="14"/>
        <v>3547.0828798028847</v>
      </c>
      <c r="T11" s="81" t="str">
        <f t="shared" ca="1" si="18"/>
        <v/>
      </c>
      <c r="U11" s="81" t="str">
        <f t="shared" ca="1" si="15"/>
        <v/>
      </c>
      <c r="V11" s="81" t="str">
        <f t="shared" ca="1" si="15"/>
        <v/>
      </c>
      <c r="W11" s="81">
        <f t="shared" ca="1" si="15"/>
        <v>93.650593348669588</v>
      </c>
      <c r="X11" s="81">
        <f t="shared" ca="1" si="15"/>
        <v>389.06872521276557</v>
      </c>
      <c r="Y11" s="81">
        <f t="shared" ca="1" si="15"/>
        <v>389.06872521276557</v>
      </c>
      <c r="Z11" s="81">
        <f t="shared" ca="1" si="15"/>
        <v>389.06872521276557</v>
      </c>
      <c r="AA11" s="81">
        <f t="shared" ca="1" si="15"/>
        <v>192.93545003701524</v>
      </c>
      <c r="AB11" s="81">
        <f t="shared" ca="1" si="15"/>
        <v>168.11423586492884</v>
      </c>
      <c r="AC11" s="81">
        <f t="shared" ca="1" si="15"/>
        <v>333.48747875379905</v>
      </c>
      <c r="AD11" s="81">
        <f t="shared" ca="1" si="15"/>
        <v>333.48747875379905</v>
      </c>
      <c r="AE11" s="81">
        <f t="shared" ca="1" si="15"/>
        <v>333.48747875379905</v>
      </c>
      <c r="AF11" s="81">
        <f t="shared" ca="1" si="15"/>
        <v>193.69683697480929</v>
      </c>
      <c r="AG11" s="81">
        <f t="shared" ca="1" si="15"/>
        <v>94.824652006748039</v>
      </c>
      <c r="AH11" s="81">
        <f t="shared" ca="1" si="15"/>
        <v>111.24601664895059</v>
      </c>
      <c r="AI11" s="81">
        <f t="shared" ca="1" si="15"/>
        <v>110.09338916090809</v>
      </c>
      <c r="AJ11" s="81">
        <f t="shared" ca="1" si="15"/>
        <v>105.83887544887693</v>
      </c>
      <c r="AK11" s="81">
        <f t="shared" ca="1" si="15"/>
        <v>103.81054064659355</v>
      </c>
      <c r="AL11" s="81">
        <f t="shared" ca="1" si="15"/>
        <v>97.708024340174163</v>
      </c>
      <c r="AM11" s="81">
        <f t="shared" ca="1" si="15"/>
        <v>95.544924049901212</v>
      </c>
      <c r="AN11" s="81">
        <f t="shared" ca="1" si="15"/>
        <v>11.950729375615591</v>
      </c>
      <c r="AO11" s="81">
        <f t="shared" ca="1" si="15"/>
        <v>0</v>
      </c>
      <c r="AP11" s="81">
        <f t="shared" ca="1" si="15"/>
        <v>0</v>
      </c>
      <c r="AQ11" s="81">
        <f t="shared" ca="1" si="15"/>
        <v>0</v>
      </c>
    </row>
    <row r="12" spans="1:43" x14ac:dyDescent="0.2">
      <c r="A12" s="22">
        <f t="shared" si="16"/>
        <v>4</v>
      </c>
      <c r="B12" s="34">
        <f t="shared" si="17"/>
        <v>39396</v>
      </c>
      <c r="C12" s="24">
        <f ca="1">IF(B12&gt;datum_obracuna,"",VLOOKUP(B12,'HNB tečaj'!A:D,2))</f>
        <v>7.3357919999999996</v>
      </c>
      <c r="D12" s="24">
        <f ca="1">IF(B12&gt;datum_obracuna,"",VLOOKUP(B12,'HNB tečaj'!A:D,3+(Podaci!$B$11="ne")))</f>
        <v>4.4427029999999998</v>
      </c>
      <c r="F12" s="68">
        <f>IF($A11&gt;=rok*12,"",VLOOKUP($B12,Podaci!$F:$G,2,TRUE))</f>
        <v>5.1499999999999997E-2</v>
      </c>
      <c r="G12" s="28" t="str">
        <f>IF($A11&gt;=rok*12,"",VLOOKUP($B12,Podaci!$F:$H,3,TRUE))</f>
        <v>ENG proporcionalna</v>
      </c>
      <c r="H12" s="33">
        <f>IF(A11&gt;=rok*12,"",VLOOKUP(B12,Podaci!F:J,5,TRUE))</f>
        <v>1.0042916666666666</v>
      </c>
      <c r="I12" s="33">
        <f t="shared" si="7"/>
        <v>2.7592216907227436</v>
      </c>
      <c r="J12" s="102">
        <f t="shared" ca="1" si="8"/>
        <v>2967.2673254357219</v>
      </c>
      <c r="K12" s="71">
        <f t="shared" si="9"/>
        <v>667.89684690507602</v>
      </c>
      <c r="L12" s="73">
        <f t="shared" ca="1" si="10"/>
        <v>1075.4001156965692</v>
      </c>
      <c r="M12" s="71">
        <f t="shared" si="11"/>
        <v>242.05987114073781</v>
      </c>
      <c r="N12" s="73">
        <f t="shared" ca="1" si="12"/>
        <v>1891.8672097391525</v>
      </c>
      <c r="O12" s="71">
        <f t="shared" si="13"/>
        <v>425.83697576433821</v>
      </c>
      <c r="P12" s="72">
        <f>IF($A11&gt;=rok*12,"",P11*H12-K12-SUMPRODUCT(--(MONTH(Podaci!$L$5:$L$25)=MONTH($B12)),--(YEAR(Podaci!$L$5:$L$25)=YEAR($B12)),Podaci!$M$5:$M$25))</f>
        <v>98982.089821522532</v>
      </c>
      <c r="R12" s="108">
        <f t="shared" ca="1" si="14"/>
        <v>3749.4979690520818</v>
      </c>
      <c r="T12" s="81" t="str">
        <f t="shared" ca="1" si="18"/>
        <v/>
      </c>
      <c r="U12" s="81" t="str">
        <f t="shared" ca="1" si="15"/>
        <v/>
      </c>
      <c r="V12" s="81" t="str">
        <f t="shared" ca="1" si="15"/>
        <v/>
      </c>
      <c r="W12" s="81">
        <f t="shared" ca="1" si="15"/>
        <v>62.190671341324041</v>
      </c>
      <c r="X12" s="81">
        <f t="shared" ca="1" si="15"/>
        <v>415.4174255610011</v>
      </c>
      <c r="Y12" s="81">
        <f t="shared" ca="1" si="15"/>
        <v>415.4174255610011</v>
      </c>
      <c r="Z12" s="81">
        <f t="shared" ca="1" si="15"/>
        <v>415.4174255610011</v>
      </c>
      <c r="AA12" s="81">
        <f t="shared" ca="1" si="15"/>
        <v>206.00151788093478</v>
      </c>
      <c r="AB12" s="81">
        <f t="shared" ca="1" si="15"/>
        <v>179.49934944005682</v>
      </c>
      <c r="AC12" s="81">
        <f t="shared" ca="1" si="15"/>
        <v>356.0720790522866</v>
      </c>
      <c r="AD12" s="81">
        <f t="shared" ca="1" si="15"/>
        <v>356.0720790522866</v>
      </c>
      <c r="AE12" s="81">
        <f t="shared" ca="1" si="15"/>
        <v>356.0720790522866</v>
      </c>
      <c r="AF12" s="81">
        <f t="shared" ca="1" si="15"/>
        <v>206.81446783310892</v>
      </c>
      <c r="AG12" s="81">
        <f t="shared" ca="1" si="15"/>
        <v>101.24641294367552</v>
      </c>
      <c r="AH12" s="81">
        <f t="shared" ca="1" si="15"/>
        <v>118.77987318294744</v>
      </c>
      <c r="AI12" s="81">
        <f t="shared" ca="1" si="15"/>
        <v>117.54918689879131</v>
      </c>
      <c r="AJ12" s="81">
        <f t="shared" ca="1" si="15"/>
        <v>113.00654695182708</v>
      </c>
      <c r="AK12" s="81">
        <f t="shared" ca="1" si="15"/>
        <v>110.84084827923509</v>
      </c>
      <c r="AL12" s="81">
        <f t="shared" ca="1" si="15"/>
        <v>104.32505441255913</v>
      </c>
      <c r="AM12" s="81">
        <f t="shared" ca="1" si="15"/>
        <v>102.01546359843229</v>
      </c>
      <c r="AN12" s="81">
        <f t="shared" ca="1" si="15"/>
        <v>12.760062449325776</v>
      </c>
      <c r="AO12" s="81">
        <f t="shared" ca="1" si="15"/>
        <v>0</v>
      </c>
      <c r="AP12" s="81">
        <f t="shared" ca="1" si="15"/>
        <v>0</v>
      </c>
      <c r="AQ12" s="81">
        <f t="shared" ca="1" si="15"/>
        <v>0</v>
      </c>
    </row>
    <row r="13" spans="1:43" x14ac:dyDescent="0.2">
      <c r="A13" s="22">
        <f t="shared" si="16"/>
        <v>5</v>
      </c>
      <c r="B13" s="34">
        <f t="shared" si="17"/>
        <v>39426</v>
      </c>
      <c r="C13" s="24">
        <f ca="1">IF(B13&gt;datum_obracuna,"",VLOOKUP(B13,'HNB tečaj'!A:D,2))</f>
        <v>7.3218170000000002</v>
      </c>
      <c r="D13" s="24">
        <f ca="1">IF(B13&gt;datum_obracuna,"",VLOOKUP(B13,'HNB tečaj'!A:D,3+(Podaci!$B$11="ne")))</f>
        <v>4.4288759999999998</v>
      </c>
      <c r="F13" s="68">
        <f>IF($A12&gt;=rok*12,"",VLOOKUP($B13,Podaci!$F:$G,2,TRUE))</f>
        <v>5.1499999999999997E-2</v>
      </c>
      <c r="G13" s="28" t="str">
        <f>IF($A12&gt;=rok*12,"",VLOOKUP($B13,Podaci!$F:$H,3,TRUE))</f>
        <v>ENG proporcionalna</v>
      </c>
      <c r="H13" s="33">
        <f>IF(A12&gt;=rok*12,"",VLOOKUP(B13,Podaci!F:J,5,TRUE))</f>
        <v>1.0042916666666666</v>
      </c>
      <c r="I13" s="33">
        <f t="shared" si="7"/>
        <v>2.7474306342507511</v>
      </c>
      <c r="J13" s="102">
        <f t="shared" ca="1" si="8"/>
        <v>2958.0323157335652</v>
      </c>
      <c r="K13" s="71">
        <f t="shared" si="9"/>
        <v>667.89684690507602</v>
      </c>
      <c r="L13" s="73">
        <f t="shared" ca="1" si="10"/>
        <v>1076.6540486436149</v>
      </c>
      <c r="M13" s="71">
        <f t="shared" si="11"/>
        <v>243.09871142105015</v>
      </c>
      <c r="N13" s="73">
        <f t="shared" ca="1" si="12"/>
        <v>1881.3782670899504</v>
      </c>
      <c r="O13" s="71">
        <f t="shared" si="13"/>
        <v>424.79813548402586</v>
      </c>
      <c r="P13" s="72">
        <f>IF($A12&gt;=rok*12,"",P12*H13-K13-SUMPRODUCT(--(MONTH(Podaci!$L$5:$L$25)=MONTH($B13)),--(YEAR(Podaci!$L$5:$L$25)=YEAR($B13)),Podaci!$M$5:$M$25))</f>
        <v>98738.991110101488</v>
      </c>
      <c r="R13" s="108">
        <f t="shared" ca="1" si="14"/>
        <v>3701.3595356759533</v>
      </c>
      <c r="T13" s="81" t="str">
        <f t="shared" ca="1" si="18"/>
        <v/>
      </c>
      <c r="U13" s="81" t="str">
        <f t="shared" ca="1" si="15"/>
        <v/>
      </c>
      <c r="V13" s="81" t="str">
        <f t="shared" ca="1" si="15"/>
        <v/>
      </c>
      <c r="W13" s="81">
        <f t="shared" ca="1" si="15"/>
        <v>25.52822409468693</v>
      </c>
      <c r="X13" s="81">
        <f t="shared" ca="1" si="15"/>
        <v>414.12452420269915</v>
      </c>
      <c r="Y13" s="81">
        <f t="shared" ca="1" si="15"/>
        <v>414.12452420269915</v>
      </c>
      <c r="Z13" s="81">
        <f t="shared" ca="1" si="15"/>
        <v>414.12452420269915</v>
      </c>
      <c r="AA13" s="81">
        <f t="shared" ca="1" si="15"/>
        <v>205.36038049503711</v>
      </c>
      <c r="AB13" s="81">
        <f t="shared" ca="1" si="15"/>
        <v>178.94069460656746</v>
      </c>
      <c r="AC13" s="81">
        <f t="shared" ca="1" si="15"/>
        <v>354.96387788802781</v>
      </c>
      <c r="AD13" s="81">
        <f t="shared" ca="1" si="15"/>
        <v>354.96387788802781</v>
      </c>
      <c r="AE13" s="81">
        <f t="shared" ca="1" si="15"/>
        <v>354.96387788802781</v>
      </c>
      <c r="AF13" s="81">
        <f t="shared" ca="1" si="15"/>
        <v>206.17080030756682</v>
      </c>
      <c r="AG13" s="81">
        <f t="shared" ca="1" si="15"/>
        <v>100.93130429207936</v>
      </c>
      <c r="AH13" s="81">
        <f t="shared" ca="1" si="15"/>
        <v>118.41019523992476</v>
      </c>
      <c r="AI13" s="81">
        <f t="shared" ca="1" si="15"/>
        <v>117.183339213891</v>
      </c>
      <c r="AJ13" s="81">
        <f t="shared" ca="1" si="15"/>
        <v>112.65483730013463</v>
      </c>
      <c r="AK13" s="81">
        <f t="shared" ca="1" si="15"/>
        <v>110.49587891955539</v>
      </c>
      <c r="AL13" s="81">
        <f t="shared" ca="1" si="15"/>
        <v>104.00036412212953</v>
      </c>
      <c r="AM13" s="81">
        <f t="shared" ca="1" si="15"/>
        <v>101.69796143473249</v>
      </c>
      <c r="AN13" s="81">
        <f t="shared" ca="1" si="15"/>
        <v>12.720349377466858</v>
      </c>
      <c r="AO13" s="81">
        <f t="shared" ca="1" si="15"/>
        <v>0</v>
      </c>
      <c r="AP13" s="81">
        <f t="shared" ca="1" si="15"/>
        <v>0</v>
      </c>
      <c r="AQ13" s="81">
        <f t="shared" ca="1" si="15"/>
        <v>0</v>
      </c>
    </row>
    <row r="14" spans="1:43" x14ac:dyDescent="0.2">
      <c r="A14" s="22">
        <f t="shared" si="16"/>
        <v>6</v>
      </c>
      <c r="B14" s="34">
        <f t="shared" si="17"/>
        <v>39457</v>
      </c>
      <c r="C14" s="24">
        <f ca="1">IF(B14&gt;datum_obracuna,"",VLOOKUP(B14,'HNB tečaj'!A:D,2))</f>
        <v>7.3482089999999998</v>
      </c>
      <c r="D14" s="24">
        <f ca="1">IF(B14&gt;datum_obracuna,"",VLOOKUP(B14,'HNB tečaj'!A:D,3+(Podaci!$B$11="ne")))</f>
        <v>4.4901980000000004</v>
      </c>
      <c r="F14" s="68">
        <f>IF($A13&gt;=rok*12,"",VLOOKUP($B14,Podaci!$F:$G,2,TRUE))</f>
        <v>5.1499999999999997E-2</v>
      </c>
      <c r="G14" s="28" t="str">
        <f>IF($A13&gt;=rok*12,"",VLOOKUP($B14,Podaci!$F:$H,3,TRUE))</f>
        <v>ENG proporcionalna</v>
      </c>
      <c r="H14" s="33">
        <f>IF(A13&gt;=rok*12,"",VLOOKUP(B14,Podaci!F:J,5,TRUE))</f>
        <v>1.0042916666666666</v>
      </c>
      <c r="I14" s="33">
        <f t="shared" si="7"/>
        <v>2.7356899648184059</v>
      </c>
      <c r="J14" s="102">
        <f t="shared" ca="1" si="8"/>
        <v>2998.9890861794788</v>
      </c>
      <c r="K14" s="71">
        <f t="shared" si="9"/>
        <v>667.89684690507602</v>
      </c>
      <c r="L14" s="73">
        <f t="shared" ca="1" si="10"/>
        <v>1096.2459652764601</v>
      </c>
      <c r="M14" s="71">
        <f t="shared" si="11"/>
        <v>244.14201005756541</v>
      </c>
      <c r="N14" s="73">
        <f t="shared" ca="1" si="12"/>
        <v>1902.7431209030185</v>
      </c>
      <c r="O14" s="71">
        <f t="shared" si="13"/>
        <v>423.7548368475106</v>
      </c>
      <c r="P14" s="72">
        <f>IF($A13&gt;=rok*12,"",P13*H14-K14-SUMPRODUCT(--(MONTH(Podaci!$L$5:$L$25)=MONTH($B14)),--(YEAR(Podaci!$L$5:$L$25)=YEAR($B14)),Podaci!$M$5:$M$25))</f>
        <v>98494.849100043924</v>
      </c>
      <c r="R14" s="108">
        <f t="shared" ca="1" si="14"/>
        <v>3715.2551487857977</v>
      </c>
      <c r="T14" s="81" t="str">
        <f t="shared" ca="1" si="18"/>
        <v/>
      </c>
      <c r="U14" s="81" t="str">
        <f t="shared" ca="1" si="15"/>
        <v/>
      </c>
      <c r="V14" s="81" t="str">
        <f t="shared" ca="1" si="15"/>
        <v/>
      </c>
      <c r="W14" s="81" t="str">
        <f t="shared" ca="1" si="15"/>
        <v/>
      </c>
      <c r="X14" s="81">
        <f t="shared" ca="1" si="15"/>
        <v>408.38692911252798</v>
      </c>
      <c r="Y14" s="81">
        <f t="shared" ca="1" si="15"/>
        <v>419.8584720651271</v>
      </c>
      <c r="Z14" s="81">
        <f t="shared" ca="1" si="15"/>
        <v>419.8584720651271</v>
      </c>
      <c r="AA14" s="81">
        <f t="shared" ca="1" si="15"/>
        <v>208.20379025695343</v>
      </c>
      <c r="AB14" s="81">
        <f t="shared" ca="1" si="15"/>
        <v>181.41829869272027</v>
      </c>
      <c r="AC14" s="81">
        <f t="shared" ca="1" si="15"/>
        <v>359.87869034153744</v>
      </c>
      <c r="AD14" s="81">
        <f t="shared" ca="1" si="15"/>
        <v>359.87869034153744</v>
      </c>
      <c r="AE14" s="81">
        <f t="shared" ca="1" si="15"/>
        <v>359.87869034153744</v>
      </c>
      <c r="AF14" s="81">
        <f t="shared" ca="1" si="15"/>
        <v>209.025431102482</v>
      </c>
      <c r="AG14" s="81">
        <f t="shared" ca="1" si="15"/>
        <v>102.32879418382592</v>
      </c>
      <c r="AH14" s="81">
        <f t="shared" ca="1" si="15"/>
        <v>120.04969699894957</v>
      </c>
      <c r="AI14" s="81">
        <f t="shared" ca="1" si="15"/>
        <v>118.80585398451775</v>
      </c>
      <c r="AJ14" s="81">
        <f t="shared" ca="1" si="15"/>
        <v>114.21465065524301</v>
      </c>
      <c r="AK14" s="81">
        <f t="shared" ca="1" si="15"/>
        <v>112.02579944275476</v>
      </c>
      <c r="AL14" s="81">
        <f t="shared" ca="1" si="15"/>
        <v>105.44034806584285</v>
      </c>
      <c r="AM14" s="81">
        <f t="shared" ca="1" si="15"/>
        <v>103.10606642369601</v>
      </c>
      <c r="AN14" s="81">
        <f t="shared" ca="1" si="15"/>
        <v>12.896474711417286</v>
      </c>
      <c r="AO14" s="81">
        <f t="shared" ca="1" si="15"/>
        <v>0</v>
      </c>
      <c r="AP14" s="81">
        <f t="shared" ca="1" si="15"/>
        <v>0</v>
      </c>
      <c r="AQ14" s="81">
        <f t="shared" ca="1" si="15"/>
        <v>0</v>
      </c>
    </row>
    <row r="15" spans="1:43" x14ac:dyDescent="0.2">
      <c r="A15" s="22">
        <f t="shared" si="16"/>
        <v>7</v>
      </c>
      <c r="B15" s="34">
        <f t="shared" si="17"/>
        <v>39488</v>
      </c>
      <c r="C15" s="24">
        <f ca="1">IF(B15&gt;datum_obracuna,"",VLOOKUP(B15,'HNB tečaj'!A:D,2))</f>
        <v>7.276878</v>
      </c>
      <c r="D15" s="24">
        <f ca="1">IF(B15&gt;datum_obracuna,"",VLOOKUP(B15,'HNB tečaj'!A:D,3+(Podaci!$B$11="ne")))</f>
        <v>4.5483330000000004</v>
      </c>
      <c r="F15" s="68">
        <f>IF($A14&gt;=rok*12,"",VLOOKUP($B15,Podaci!$F:$G,2,TRUE))</f>
        <v>5.1499999999999997E-2</v>
      </c>
      <c r="G15" s="28" t="str">
        <f>IF($A14&gt;=rok*12,"",VLOOKUP($B15,Podaci!$F:$H,3,TRUE))</f>
        <v>ENG proporcionalna</v>
      </c>
      <c r="H15" s="33">
        <f>IF(A14&gt;=rok*12,"",VLOOKUP(B15,Podaci!F:J,5,TRUE))</f>
        <v>1.0042916666666666</v>
      </c>
      <c r="I15" s="33">
        <f t="shared" si="7"/>
        <v>2.7239994671054122</v>
      </c>
      <c r="J15" s="102">
        <f t="shared" ca="1" si="8"/>
        <v>3037.8172693743054</v>
      </c>
      <c r="K15" s="71">
        <f t="shared" si="9"/>
        <v>667.89684690507602</v>
      </c>
      <c r="L15" s="73">
        <f t="shared" ca="1" si="10"/>
        <v>1115.2047957639156</v>
      </c>
      <c r="M15" s="71">
        <f t="shared" si="11"/>
        <v>245.18978618406248</v>
      </c>
      <c r="N15" s="73">
        <f t="shared" ca="1" si="12"/>
        <v>1922.6124736103898</v>
      </c>
      <c r="O15" s="71">
        <f t="shared" si="13"/>
        <v>422.70706072101353</v>
      </c>
      <c r="P15" s="72">
        <f>IF($A14&gt;=rok*12,"",P14*H15-K15-SUMPRODUCT(--(MONTH(Podaci!$L$5:$L$25)=MONTH($B15)),--(YEAR(Podaci!$L$5:$L$25)=YEAR($B15)),Podaci!$M$5:$M$25))</f>
        <v>98249.659313859869</v>
      </c>
      <c r="R15" s="108">
        <f t="shared" ca="1" si="14"/>
        <v>3727.334688757257</v>
      </c>
      <c r="T15" s="81" t="str">
        <f t="shared" ca="1" si="18"/>
        <v/>
      </c>
      <c r="U15" s="81" t="str">
        <f t="shared" ca="1" si="15"/>
        <v/>
      </c>
      <c r="V15" s="81" t="str">
        <f t="shared" ca="1" si="15"/>
        <v/>
      </c>
      <c r="W15" s="81" t="str">
        <f t="shared" ca="1" si="15"/>
        <v/>
      </c>
      <c r="X15" s="81">
        <f t="shared" ca="1" si="15"/>
        <v>377.65214687576753</v>
      </c>
      <c r="Y15" s="81">
        <f t="shared" ca="1" si="15"/>
        <v>425.29441771240278</v>
      </c>
      <c r="Z15" s="81">
        <f t="shared" ca="1" si="15"/>
        <v>425.29441771240278</v>
      </c>
      <c r="AA15" s="81">
        <f t="shared" ca="1" si="15"/>
        <v>210.89942357793123</v>
      </c>
      <c r="AB15" s="81">
        <f t="shared" ca="1" si="15"/>
        <v>183.76713782954704</v>
      </c>
      <c r="AC15" s="81">
        <f t="shared" ca="1" si="15"/>
        <v>364.53807232491664</v>
      </c>
      <c r="AD15" s="81">
        <f t="shared" ca="1" si="15"/>
        <v>364.53807232491664</v>
      </c>
      <c r="AE15" s="81">
        <f t="shared" ca="1" si="15"/>
        <v>364.53807232491664</v>
      </c>
      <c r="AF15" s="81">
        <f t="shared" ca="1" si="15"/>
        <v>211.73170228186939</v>
      </c>
      <c r="AG15" s="81">
        <f t="shared" ca="1" si="15"/>
        <v>103.65365434586705</v>
      </c>
      <c r="AH15" s="81">
        <f t="shared" ca="1" si="15"/>
        <v>121.60399129399713</v>
      </c>
      <c r="AI15" s="81">
        <f t="shared" ca="1" si="15"/>
        <v>120.34404413145336</v>
      </c>
      <c r="AJ15" s="81">
        <f t="shared" ca="1" si="15"/>
        <v>115.69339807703656</v>
      </c>
      <c r="AK15" s="81">
        <f t="shared" ca="1" si="15"/>
        <v>113.47620760974529</v>
      </c>
      <c r="AL15" s="81">
        <f t="shared" ca="1" si="15"/>
        <v>106.80549379768091</v>
      </c>
      <c r="AM15" s="81">
        <f t="shared" ca="1" si="15"/>
        <v>104.44098999979255</v>
      </c>
      <c r="AN15" s="81">
        <f t="shared" ca="1" si="15"/>
        <v>13.06344653701345</v>
      </c>
      <c r="AO15" s="81">
        <f t="shared" ca="1" si="15"/>
        <v>0</v>
      </c>
      <c r="AP15" s="81">
        <f t="shared" ca="1" si="15"/>
        <v>0</v>
      </c>
      <c r="AQ15" s="81">
        <f t="shared" ca="1" si="15"/>
        <v>0</v>
      </c>
    </row>
    <row r="16" spans="1:43" x14ac:dyDescent="0.2">
      <c r="A16" s="22">
        <f t="shared" si="16"/>
        <v>8</v>
      </c>
      <c r="B16" s="34">
        <f t="shared" si="17"/>
        <v>39517</v>
      </c>
      <c r="C16" s="24">
        <f ca="1">IF(B16&gt;datum_obracuna,"",VLOOKUP(B16,'HNB tečaj'!A:D,2))</f>
        <v>7.2802020000000001</v>
      </c>
      <c r="D16" s="24">
        <f ca="1">IF(B16&gt;datum_obracuna,"",VLOOKUP(B16,'HNB tečaj'!A:D,3+(Podaci!$B$11="ne")))</f>
        <v>4.6299939999999999</v>
      </c>
      <c r="F16" s="68">
        <f>IF($A15&gt;=rok*12,"",VLOOKUP($B16,Podaci!$F:$G,2,TRUE))</f>
        <v>5.8000000000000003E-2</v>
      </c>
      <c r="G16" s="28" t="str">
        <f>IF($A15&gt;=rok*12,"",VLOOKUP($B16,Podaci!$F:$H,3,TRUE))</f>
        <v>ENG proporcionalna</v>
      </c>
      <c r="H16" s="33">
        <f>IF(A15&gt;=rok*12,"",VLOOKUP(B16,Podaci!F:J,5,TRUE))</f>
        <v>1.0048333333333332</v>
      </c>
      <c r="I16" s="33">
        <f t="shared" si="7"/>
        <v>3.075458005535022</v>
      </c>
      <c r="J16" s="102">
        <f t="shared" ca="1" si="8"/>
        <v>3258.0225036332026</v>
      </c>
      <c r="K16" s="71">
        <f t="shared" si="9"/>
        <v>703.67747855249979</v>
      </c>
      <c r="L16" s="73">
        <f t="shared" ca="1" si="10"/>
        <v>1059.3617268613689</v>
      </c>
      <c r="M16" s="71">
        <f t="shared" si="11"/>
        <v>228.80412520218579</v>
      </c>
      <c r="N16" s="73">
        <f t="shared" ca="1" si="12"/>
        <v>2198.6607767718338</v>
      </c>
      <c r="O16" s="71">
        <f t="shared" si="13"/>
        <v>474.87335335031401</v>
      </c>
      <c r="P16" s="72">
        <f>IF($A15&gt;=rok*12,"",P15*H16-K16-SUMPRODUCT(--(MONTH(Podaci!$L$5:$L$25)=MONTH($B16)),--(YEAR(Podaci!$L$5:$L$25)=YEAR($B16)),Podaci!$M$5:$M$25))</f>
        <v>98020.855188657675</v>
      </c>
      <c r="R16" s="108">
        <f t="shared" ca="1" si="14"/>
        <v>3961.3807418259098</v>
      </c>
      <c r="T16" s="81" t="str">
        <f t="shared" ca="1" si="18"/>
        <v/>
      </c>
      <c r="U16" s="81" t="str">
        <f t="shared" ca="1" si="15"/>
        <v/>
      </c>
      <c r="V16" s="81" t="str">
        <f t="shared" ca="1" si="15"/>
        <v/>
      </c>
      <c r="W16" s="81" t="str">
        <f t="shared" ca="1" si="15"/>
        <v/>
      </c>
      <c r="X16" s="81">
        <f t="shared" ca="1" si="15"/>
        <v>368.88648237857905</v>
      </c>
      <c r="Y16" s="81">
        <f t="shared" ca="1" si="15"/>
        <v>456.12315050864839</v>
      </c>
      <c r="Z16" s="81">
        <f t="shared" ca="1" si="15"/>
        <v>456.12315050864839</v>
      </c>
      <c r="AA16" s="81">
        <f t="shared" ca="1" si="15"/>
        <v>226.18709655360371</v>
      </c>
      <c r="AB16" s="81">
        <f t="shared" ca="1" si="15"/>
        <v>197.08804624718115</v>
      </c>
      <c r="AC16" s="81">
        <f t="shared" ca="1" si="15"/>
        <v>390.96270043598429</v>
      </c>
      <c r="AD16" s="81">
        <f t="shared" ca="1" si="15"/>
        <v>390.96270043598429</v>
      </c>
      <c r="AE16" s="81">
        <f t="shared" ca="1" si="15"/>
        <v>390.96270043598429</v>
      </c>
      <c r="AF16" s="81">
        <f t="shared" ca="1" si="15"/>
        <v>227.07970545870867</v>
      </c>
      <c r="AG16" s="81">
        <f t="shared" ca="1" si="15"/>
        <v>111.16729825958529</v>
      </c>
      <c r="AH16" s="81">
        <f t="shared" ca="1" si="15"/>
        <v>130.41881885445369</v>
      </c>
      <c r="AI16" s="81">
        <f t="shared" ca="1" si="15"/>
        <v>129.06754066852056</v>
      </c>
      <c r="AJ16" s="81">
        <f t="shared" ca="1" si="15"/>
        <v>124.07977868083404</v>
      </c>
      <c r="AK16" s="81">
        <f t="shared" ca="1" si="15"/>
        <v>121.70186855763436</v>
      </c>
      <c r="AL16" s="81">
        <f t="shared" ca="1" si="15"/>
        <v>114.5476081832179</v>
      </c>
      <c r="AM16" s="81">
        <f t="shared" ca="1" si="15"/>
        <v>112.0117062838146</v>
      </c>
      <c r="AN16" s="81">
        <f t="shared" ca="1" si="15"/>
        <v>14.010389374527874</v>
      </c>
      <c r="AO16" s="81">
        <f t="shared" ca="1" si="15"/>
        <v>0</v>
      </c>
      <c r="AP16" s="81">
        <f t="shared" ca="1" si="15"/>
        <v>0</v>
      </c>
      <c r="AQ16" s="81">
        <f t="shared" ca="1" si="15"/>
        <v>0</v>
      </c>
    </row>
    <row r="17" spans="1:43" x14ac:dyDescent="0.2">
      <c r="A17" s="22">
        <f t="shared" si="16"/>
        <v>9</v>
      </c>
      <c r="B17" s="34">
        <f t="shared" si="17"/>
        <v>39548</v>
      </c>
      <c r="C17" s="24">
        <f ca="1">IF(B17&gt;datum_obracuna,"",VLOOKUP(B17,'HNB tečaj'!A:D,2))</f>
        <v>7.2749370000000004</v>
      </c>
      <c r="D17" s="24">
        <f ca="1">IF(B17&gt;datum_obracuna,"",VLOOKUP(B17,'HNB tečaj'!A:D,3+(Podaci!$B$11="ne")))</f>
        <v>4.5693970000000004</v>
      </c>
      <c r="F17" s="68">
        <f>IF($A16&gt;=rok*12,"",VLOOKUP($B17,Podaci!$F:$G,2,TRUE))</f>
        <v>5.8000000000000003E-2</v>
      </c>
      <c r="G17" s="28" t="str">
        <f>IF($A16&gt;=rok*12,"",VLOOKUP($B17,Podaci!$F:$H,3,TRUE))</f>
        <v>ENG proporcionalna</v>
      </c>
      <c r="H17" s="33">
        <f>IF(A16&gt;=rok*12,"",VLOOKUP(B17,Podaci!F:J,5,TRUE))</f>
        <v>1.0048333333333332</v>
      </c>
      <c r="I17" s="33">
        <f t="shared" si="7"/>
        <v>3.0606647923718917</v>
      </c>
      <c r="J17" s="102">
        <f t="shared" ca="1" si="8"/>
        <v>3215.3817594653569</v>
      </c>
      <c r="K17" s="71">
        <f t="shared" si="9"/>
        <v>703.67747855249979</v>
      </c>
      <c r="L17" s="73">
        <f t="shared" ca="1" si="10"/>
        <v>1050.550118222377</v>
      </c>
      <c r="M17" s="71">
        <f t="shared" si="11"/>
        <v>229.91001180732968</v>
      </c>
      <c r="N17" s="73">
        <f t="shared" ca="1" si="12"/>
        <v>2164.8316412429804</v>
      </c>
      <c r="O17" s="71">
        <f t="shared" si="13"/>
        <v>473.76746674517011</v>
      </c>
      <c r="P17" s="72">
        <f>IF($A16&gt;=rok*12,"",P16*H17-K17-SUMPRODUCT(--(MONTH(Podaci!$L$5:$L$25)=MONTH($B17)),--(YEAR(Podaci!$L$5:$L$25)=YEAR($B17)),Podaci!$M$5:$M$25))</f>
        <v>97790.945176850335</v>
      </c>
      <c r="R17" s="108">
        <f t="shared" ca="1" si="14"/>
        <v>3871.4067490307975</v>
      </c>
      <c r="T17" s="81" t="str">
        <f t="shared" ca="1" si="18"/>
        <v/>
      </c>
      <c r="U17" s="81" t="str">
        <f t="shared" ca="1" si="15"/>
        <v/>
      </c>
      <c r="V17" s="81" t="str">
        <f t="shared" ca="1" si="15"/>
        <v/>
      </c>
      <c r="W17" s="81" t="str">
        <f t="shared" ca="1" si="15"/>
        <v/>
      </c>
      <c r="X17" s="81">
        <f t="shared" ca="1" si="15"/>
        <v>325.93077397859224</v>
      </c>
      <c r="Y17" s="81">
        <f t="shared" ca="1" si="15"/>
        <v>450.15344632515001</v>
      </c>
      <c r="Z17" s="81">
        <f t="shared" ca="1" si="15"/>
        <v>450.15344632515001</v>
      </c>
      <c r="AA17" s="81">
        <f t="shared" ca="1" si="15"/>
        <v>223.22677749274561</v>
      </c>
      <c r="AB17" s="81">
        <f t="shared" ca="1" si="15"/>
        <v>194.50857328491804</v>
      </c>
      <c r="AC17" s="81">
        <f t="shared" ca="1" si="15"/>
        <v>385.84581113584284</v>
      </c>
      <c r="AD17" s="81">
        <f t="shared" ca="1" si="15"/>
        <v>385.84581113584284</v>
      </c>
      <c r="AE17" s="81">
        <f t="shared" ca="1" si="15"/>
        <v>385.84581113584284</v>
      </c>
      <c r="AF17" s="81">
        <f t="shared" ca="1" si="15"/>
        <v>224.10770400218814</v>
      </c>
      <c r="AG17" s="81">
        <f t="shared" ca="1" si="15"/>
        <v>109.71234933899575</v>
      </c>
      <c r="AH17" s="81">
        <f t="shared" ca="1" si="15"/>
        <v>128.71190753531951</v>
      </c>
      <c r="AI17" s="81">
        <f t="shared" ca="1" si="15"/>
        <v>127.37831477278716</v>
      </c>
      <c r="AJ17" s="81">
        <f t="shared" ca="1" si="15"/>
        <v>122.45583222459187</v>
      </c>
      <c r="AK17" s="81">
        <f t="shared" ca="1" si="15"/>
        <v>120.10904400343688</v>
      </c>
      <c r="AL17" s="81">
        <f t="shared" ca="1" si="15"/>
        <v>113.04841803025475</v>
      </c>
      <c r="AM17" s="81">
        <f t="shared" ca="1" si="15"/>
        <v>110.5457058169284</v>
      </c>
      <c r="AN17" s="81">
        <f t="shared" ca="1" si="15"/>
        <v>13.827022492210475</v>
      </c>
      <c r="AO17" s="81">
        <f t="shared" ca="1" si="15"/>
        <v>0</v>
      </c>
      <c r="AP17" s="81">
        <f t="shared" ca="1" si="15"/>
        <v>0</v>
      </c>
      <c r="AQ17" s="81">
        <f t="shared" ca="1" si="15"/>
        <v>0</v>
      </c>
    </row>
    <row r="18" spans="1:43" x14ac:dyDescent="0.2">
      <c r="A18" s="22">
        <f t="shared" si="16"/>
        <v>10</v>
      </c>
      <c r="B18" s="34">
        <f t="shared" si="17"/>
        <v>39578</v>
      </c>
      <c r="C18" s="24">
        <f ca="1">IF(B18&gt;datum_obracuna,"",VLOOKUP(B18,'HNB tečaj'!A:D,2))</f>
        <v>7.2575440000000002</v>
      </c>
      <c r="D18" s="24">
        <f ca="1">IF(B18&gt;datum_obracuna,"",VLOOKUP(B18,'HNB tečaj'!A:D,3+(Podaci!$B$11="ne")))</f>
        <v>4.501919</v>
      </c>
      <c r="F18" s="68">
        <f>IF($A17&gt;=rok*12,"",VLOOKUP($B18,Podaci!$F:$G,2,TRUE))</f>
        <v>5.8000000000000003E-2</v>
      </c>
      <c r="G18" s="28" t="str">
        <f>IF($A17&gt;=rok*12,"",VLOOKUP($B18,Podaci!$F:$H,3,TRUE))</f>
        <v>ENG proporcionalna</v>
      </c>
      <c r="H18" s="33">
        <f>IF(A17&gt;=rok*12,"",VLOOKUP(B18,Podaci!F:J,5,TRUE))</f>
        <v>1.0048333333333332</v>
      </c>
      <c r="I18" s="33">
        <f t="shared" si="7"/>
        <v>3.0459427358154505</v>
      </c>
      <c r="J18" s="102">
        <f t="shared" ca="1" si="8"/>
        <v>3167.8990105675907</v>
      </c>
      <c r="K18" s="71">
        <f t="shared" si="9"/>
        <v>703.67747855249968</v>
      </c>
      <c r="L18" s="73">
        <f t="shared" ca="1" si="10"/>
        <v>1040.0389256561286</v>
      </c>
      <c r="M18" s="71">
        <f t="shared" si="11"/>
        <v>231.02124353106501</v>
      </c>
      <c r="N18" s="73">
        <f t="shared" ca="1" si="12"/>
        <v>2127.8600849114623</v>
      </c>
      <c r="O18" s="71">
        <f t="shared" si="13"/>
        <v>472.65623502143467</v>
      </c>
      <c r="P18" s="72">
        <f>IF($A17&gt;=rok*12,"",P17*H18-K18-SUMPRODUCT(--(MONTH(Podaci!$L$5:$L$25)=MONTH($B18)),--(YEAR(Podaci!$L$5:$L$25)=YEAR($B18)),Podaci!$M$5:$M$25))</f>
        <v>97559.923933319267</v>
      </c>
      <c r="R18" s="108">
        <f t="shared" ca="1" si="14"/>
        <v>3777.8832934969319</v>
      </c>
      <c r="T18" s="81" t="str">
        <f t="shared" ca="1" si="18"/>
        <v/>
      </c>
      <c r="U18" s="81" t="str">
        <f t="shared" ca="1" si="15"/>
        <v/>
      </c>
      <c r="V18" s="81" t="str">
        <f t="shared" ca="1" si="15"/>
        <v/>
      </c>
      <c r="W18" s="81" t="str">
        <f t="shared" ca="1" si="15"/>
        <v/>
      </c>
      <c r="X18" s="81">
        <f t="shared" ca="1" si="15"/>
        <v>284.7646924799829</v>
      </c>
      <c r="Y18" s="81">
        <f t="shared" ca="1" si="15"/>
        <v>443.50586147946274</v>
      </c>
      <c r="Z18" s="81">
        <f t="shared" ca="1" si="15"/>
        <v>443.50586147946274</v>
      </c>
      <c r="AA18" s="81">
        <f t="shared" ca="1" si="15"/>
        <v>219.93030391173357</v>
      </c>
      <c r="AB18" s="81">
        <f t="shared" ca="1" si="15"/>
        <v>191.6361922009107</v>
      </c>
      <c r="AC18" s="81">
        <f t="shared" ca="1" si="15"/>
        <v>380.14788126811089</v>
      </c>
      <c r="AD18" s="81">
        <f t="shared" ca="1" si="15"/>
        <v>380.14788126811089</v>
      </c>
      <c r="AE18" s="81">
        <f t="shared" ca="1" si="15"/>
        <v>380.14788126811089</v>
      </c>
      <c r="AF18" s="81">
        <f t="shared" ca="1" si="15"/>
        <v>220.79822144887535</v>
      </c>
      <c r="AG18" s="81">
        <f t="shared" ca="1" si="15"/>
        <v>108.09218591071476</v>
      </c>
      <c r="AH18" s="81">
        <f t="shared" ca="1" si="15"/>
        <v>126.8111705022562</v>
      </c>
      <c r="AI18" s="81">
        <f t="shared" ca="1" si="15"/>
        <v>125.49727140443063</v>
      </c>
      <c r="AJ18" s="81">
        <f t="shared" ca="1" si="15"/>
        <v>120.64748100300812</v>
      </c>
      <c r="AK18" s="81">
        <f t="shared" ca="1" si="15"/>
        <v>118.33534868406235</v>
      </c>
      <c r="AL18" s="81">
        <f t="shared" ca="1" si="15"/>
        <v>111.37898962387079</v>
      </c>
      <c r="AM18" s="81">
        <f t="shared" ca="1" si="15"/>
        <v>108.91323590085091</v>
      </c>
      <c r="AN18" s="81">
        <f t="shared" ca="1" si="15"/>
        <v>13.622833662977779</v>
      </c>
      <c r="AO18" s="81">
        <f t="shared" ca="1" si="15"/>
        <v>0</v>
      </c>
      <c r="AP18" s="81">
        <f t="shared" ca="1" si="15"/>
        <v>0</v>
      </c>
      <c r="AQ18" s="81">
        <f t="shared" ca="1" si="15"/>
        <v>0</v>
      </c>
    </row>
    <row r="19" spans="1:43" x14ac:dyDescent="0.2">
      <c r="A19" s="22">
        <f t="shared" si="16"/>
        <v>11</v>
      </c>
      <c r="B19" s="34">
        <f t="shared" si="17"/>
        <v>39609</v>
      </c>
      <c r="C19" s="24">
        <f ca="1">IF(B19&gt;datum_obracuna,"",VLOOKUP(B19,'HNB tečaj'!A:D,2))</f>
        <v>7.2492190000000001</v>
      </c>
      <c r="D19" s="24">
        <f ca="1">IF(B19&gt;datum_obracuna,"",VLOOKUP(B19,'HNB tečaj'!A:D,3+(Podaci!$B$11="ne")))</f>
        <v>4.5012230000000004</v>
      </c>
      <c r="F19" s="68">
        <f>IF($A18&gt;=rok*12,"",VLOOKUP($B19,Podaci!$F:$G,2,TRUE))</f>
        <v>5.8000000000000003E-2</v>
      </c>
      <c r="G19" s="28" t="str">
        <f>IF($A18&gt;=rok*12,"",VLOOKUP($B19,Podaci!$F:$H,3,TRUE))</f>
        <v>ENG proporcionalna</v>
      </c>
      <c r="H19" s="33">
        <f>IF(A18&gt;=rok*12,"",VLOOKUP(B19,Podaci!F:J,5,TRUE))</f>
        <v>1.0048333333333332</v>
      </c>
      <c r="I19" s="33">
        <f t="shared" si="7"/>
        <v>3.0312914935964015</v>
      </c>
      <c r="J19" s="102">
        <f t="shared" ca="1" si="8"/>
        <v>3167.4092510425189</v>
      </c>
      <c r="K19" s="71">
        <f t="shared" si="9"/>
        <v>703.67747855249979</v>
      </c>
      <c r="L19" s="73">
        <f t="shared" ca="1" si="10"/>
        <v>1044.9042125225062</v>
      </c>
      <c r="M19" s="71">
        <f t="shared" si="11"/>
        <v>232.13784620813192</v>
      </c>
      <c r="N19" s="73">
        <f t="shared" ca="1" si="12"/>
        <v>2122.5050385200129</v>
      </c>
      <c r="O19" s="71">
        <f t="shared" si="13"/>
        <v>471.53963234436787</v>
      </c>
      <c r="P19" s="72">
        <f>IF($A18&gt;=rok*12,"",P18*H19-K19-SUMPRODUCT(--(MONTH(Podaci!$L$5:$L$25)=MONTH($B19)),--(YEAR(Podaci!$L$5:$L$25)=YEAR($B19)),Podaci!$M$5:$M$25))</f>
        <v>97327.786087111133</v>
      </c>
      <c r="R19" s="108">
        <f t="shared" ca="1" si="14"/>
        <v>3739.7403333681259</v>
      </c>
      <c r="T19" s="81" t="str">
        <f t="shared" ca="1" si="18"/>
        <v/>
      </c>
      <c r="U19" s="81" t="str">
        <f t="shared" ca="1" si="15"/>
        <v/>
      </c>
      <c r="V19" s="81" t="str">
        <f t="shared" ca="1" si="15"/>
        <v/>
      </c>
      <c r="W19" s="81" t="str">
        <f t="shared" ca="1" si="15"/>
        <v/>
      </c>
      <c r="X19" s="81">
        <f t="shared" ca="1" si="15"/>
        <v>247.16177106495721</v>
      </c>
      <c r="Y19" s="81">
        <f t="shared" ca="1" si="15"/>
        <v>443.4372951459527</v>
      </c>
      <c r="Z19" s="81">
        <f t="shared" ca="1" si="15"/>
        <v>443.4372951459527</v>
      </c>
      <c r="AA19" s="81">
        <f t="shared" ca="1" si="15"/>
        <v>219.89630252443132</v>
      </c>
      <c r="AB19" s="81">
        <f t="shared" ca="1" si="15"/>
        <v>191.60656510416115</v>
      </c>
      <c r="AC19" s="81">
        <f t="shared" ca="1" si="15"/>
        <v>380.08911012510225</v>
      </c>
      <c r="AD19" s="81">
        <f t="shared" ca="1" si="15"/>
        <v>380.08911012510225</v>
      </c>
      <c r="AE19" s="81">
        <f t="shared" ca="1" si="15"/>
        <v>380.08911012510225</v>
      </c>
      <c r="AF19" s="81">
        <f t="shared" ca="1" si="15"/>
        <v>220.76408588088131</v>
      </c>
      <c r="AG19" s="81">
        <f t="shared" ca="1" si="15"/>
        <v>108.07547477899654</v>
      </c>
      <c r="AH19" s="81">
        <f t="shared" ca="1" si="15"/>
        <v>126.79156540170477</v>
      </c>
      <c r="AI19" s="81">
        <f t="shared" ca="1" si="15"/>
        <v>125.47786943364943</v>
      </c>
      <c r="AJ19" s="81">
        <f t="shared" ca="1" si="15"/>
        <v>120.62882881340232</v>
      </c>
      <c r="AK19" s="81">
        <f t="shared" ca="1" si="15"/>
        <v>118.3170539518195</v>
      </c>
      <c r="AL19" s="81">
        <f t="shared" ca="1" si="15"/>
        <v>111.36177034987273</v>
      </c>
      <c r="AM19" s="81">
        <f t="shared" ca="1" si="15"/>
        <v>108.89639783419824</v>
      </c>
      <c r="AN19" s="81">
        <f t="shared" ca="1" si="15"/>
        <v>13.62072756283928</v>
      </c>
      <c r="AO19" s="81">
        <f t="shared" ca="1" si="15"/>
        <v>0</v>
      </c>
      <c r="AP19" s="81">
        <f t="shared" ca="1" si="15"/>
        <v>0</v>
      </c>
      <c r="AQ19" s="81">
        <f t="shared" ca="1" si="15"/>
        <v>0</v>
      </c>
    </row>
    <row r="20" spans="1:43" x14ac:dyDescent="0.2">
      <c r="A20" s="22">
        <f t="shared" si="16"/>
        <v>12</v>
      </c>
      <c r="B20" s="34">
        <f t="shared" si="17"/>
        <v>39639</v>
      </c>
      <c r="C20" s="24">
        <f ca="1">IF(B20&gt;datum_obracuna,"",VLOOKUP(B20,'HNB tečaj'!A:D,2))</f>
        <v>7.2429399999999999</v>
      </c>
      <c r="D20" s="24">
        <f ca="1">IF(B20&gt;datum_obracuna,"",VLOOKUP(B20,'HNB tečaj'!A:D,3+(Podaci!$B$11="ne")))</f>
        <v>4.4659880000000003</v>
      </c>
      <c r="F20" s="68">
        <f>IF($A19&gt;=rok*12,"",VLOOKUP($B20,Podaci!$F:$G,2,TRUE))</f>
        <v>5.8000000000000003E-2</v>
      </c>
      <c r="G20" s="28" t="str">
        <f>IF($A19&gt;=rok*12,"",VLOOKUP($B20,Podaci!$F:$H,3,TRUE))</f>
        <v>ENG proporcionalna</v>
      </c>
      <c r="H20" s="33">
        <f>IF(A19&gt;=rok*12,"",VLOOKUP(B20,Podaci!F:J,5,TRUE))</f>
        <v>1.0048333333333332</v>
      </c>
      <c r="I20" s="33">
        <f t="shared" si="7"/>
        <v>3.0167107250917913</v>
      </c>
      <c r="J20" s="102">
        <f t="shared" ca="1" si="8"/>
        <v>3142.6151750857216</v>
      </c>
      <c r="K20" s="71">
        <f t="shared" si="9"/>
        <v>703.67747855249979</v>
      </c>
      <c r="L20" s="73">
        <f t="shared" ca="1" si="10"/>
        <v>1041.7356722163345</v>
      </c>
      <c r="M20" s="71">
        <f t="shared" si="11"/>
        <v>233.25984579813792</v>
      </c>
      <c r="N20" s="73">
        <f t="shared" ca="1" si="12"/>
        <v>2100.8795028693871</v>
      </c>
      <c r="O20" s="71">
        <f t="shared" si="13"/>
        <v>470.41763275436188</v>
      </c>
      <c r="P20" s="72">
        <f>IF($A19&gt;=rok*12,"",P19*H20-K20-SUMPRODUCT(--(MONTH(Podaci!$L$5:$L$25)=MONTH($B20)),--(YEAR(Podaci!$L$5:$L$25)=YEAR($B20)),Podaci!$M$5:$M$25))</f>
        <v>97094.526241312997</v>
      </c>
      <c r="R20" s="108">
        <f t="shared" ca="1" si="14"/>
        <v>3674.4033255466447</v>
      </c>
      <c r="T20" s="81" t="str">
        <f t="shared" ca="1" si="18"/>
        <v/>
      </c>
      <c r="U20" s="81" t="str">
        <f t="shared" ca="1" si="15"/>
        <v/>
      </c>
      <c r="V20" s="81" t="str">
        <f t="shared" ca="1" si="15"/>
        <v/>
      </c>
      <c r="W20" s="81" t="str">
        <f t="shared" ref="W20:AL35" ca="1" si="19">IF($B20&gt;W$3,"",MAX(0,(W$3-MAX(W$2,$B20+1)+1)/W$6*W$7*MAX($J20,0)))</f>
        <v/>
      </c>
      <c r="X20" s="81">
        <f t="shared" ca="1" si="19"/>
        <v>209.16422312865623</v>
      </c>
      <c r="Y20" s="81">
        <f t="shared" ca="1" si="19"/>
        <v>439.96612451200104</v>
      </c>
      <c r="Z20" s="81">
        <f t="shared" ca="1" si="19"/>
        <v>439.96612451200104</v>
      </c>
      <c r="AA20" s="81">
        <f t="shared" ca="1" si="19"/>
        <v>218.17498229225257</v>
      </c>
      <c r="AB20" s="81">
        <f t="shared" ca="1" si="19"/>
        <v>190.10669333121297</v>
      </c>
      <c r="AC20" s="81">
        <f t="shared" ca="1" si="19"/>
        <v>377.11382101028659</v>
      </c>
      <c r="AD20" s="81">
        <f t="shared" ca="1" si="19"/>
        <v>377.11382101028659</v>
      </c>
      <c r="AE20" s="81">
        <f t="shared" ca="1" si="19"/>
        <v>377.11382101028659</v>
      </c>
      <c r="AF20" s="81">
        <f t="shared" ca="1" si="19"/>
        <v>219.03597275118014</v>
      </c>
      <c r="AG20" s="81">
        <f t="shared" ca="1" si="19"/>
        <v>107.22947373576052</v>
      </c>
      <c r="AH20" s="81">
        <f t="shared" ca="1" si="19"/>
        <v>125.79905718628663</v>
      </c>
      <c r="AI20" s="81">
        <f t="shared" ca="1" si="19"/>
        <v>124.49564466284944</v>
      </c>
      <c r="AJ20" s="81">
        <f t="shared" ca="1" si="19"/>
        <v>119.68456171460711</v>
      </c>
      <c r="AK20" s="81">
        <f t="shared" ca="1" si="19"/>
        <v>117.390883132024</v>
      </c>
      <c r="AL20" s="81">
        <f t="shared" ca="1" si="19"/>
        <v>110.49004460371935</v>
      </c>
      <c r="AM20" s="81">
        <f t="shared" ref="AM20:AQ51" ca="1" si="20">IF($B20&gt;AM$3,"",MAX(0,(AM$3-MAX(AM$2,$B20+1)+1)/AM$6*AM$7*MAX($J20,0)))</f>
        <v>108.04397070990603</v>
      </c>
      <c r="AN20" s="81">
        <f t="shared" ca="1" si="20"/>
        <v>13.514106243327529</v>
      </c>
      <c r="AO20" s="81">
        <f t="shared" ca="1" si="20"/>
        <v>0</v>
      </c>
      <c r="AP20" s="81">
        <f t="shared" ca="1" si="20"/>
        <v>0</v>
      </c>
      <c r="AQ20" s="81">
        <f t="shared" ca="1" si="20"/>
        <v>0</v>
      </c>
    </row>
    <row r="21" spans="1:43" x14ac:dyDescent="0.2">
      <c r="A21" s="22">
        <f t="shared" si="16"/>
        <v>13</v>
      </c>
      <c r="B21" s="34">
        <f t="shared" si="17"/>
        <v>39670</v>
      </c>
      <c r="C21" s="24">
        <f ca="1">IF(B21&gt;datum_obracuna,"",VLOOKUP(B21,'HNB tečaj'!A:D,2))</f>
        <v>7.2178490000000002</v>
      </c>
      <c r="D21" s="24">
        <f ca="1">IF(B21&gt;datum_obracuna,"",VLOOKUP(B21,'HNB tečaj'!A:D,3+(Podaci!$B$11="ne")))</f>
        <v>4.4384759999999996</v>
      </c>
      <c r="F21" s="68">
        <f>IF($A20&gt;=rok*12,"",VLOOKUP($B21,Podaci!$F:$G,2,TRUE))</f>
        <v>5.8000000000000003E-2</v>
      </c>
      <c r="G21" s="28" t="str">
        <f>IF($A20&gt;=rok*12,"",VLOOKUP($B21,Podaci!$F:$H,3,TRUE))</f>
        <v>ENG proporcionalna</v>
      </c>
      <c r="H21" s="33">
        <f>IF(A20&gt;=rok*12,"",VLOOKUP(B21,Podaci!F:J,5,TRUE))</f>
        <v>1.0048333333333332</v>
      </c>
      <c r="I21" s="33">
        <f t="shared" si="7"/>
        <v>3.0022000913170923</v>
      </c>
      <c r="J21" s="102">
        <f t="shared" ca="1" si="8"/>
        <v>3123.2556002957849</v>
      </c>
      <c r="K21" s="71">
        <f t="shared" si="9"/>
        <v>703.67747855249979</v>
      </c>
      <c r="L21" s="73">
        <f t="shared" ca="1" si="10"/>
        <v>1040.3222654375395</v>
      </c>
      <c r="M21" s="71">
        <f t="shared" si="11"/>
        <v>234.38726838616219</v>
      </c>
      <c r="N21" s="73">
        <f t="shared" ca="1" si="12"/>
        <v>2082.9333348582454</v>
      </c>
      <c r="O21" s="71">
        <f t="shared" si="13"/>
        <v>469.2902101663376</v>
      </c>
      <c r="P21" s="72">
        <f>IF($A20&gt;=rok*12,"",P20*H21-K21-SUMPRODUCT(--(MONTH(Podaci!$L$5:$L$25)=MONTH($B21)),--(YEAR(Podaci!$L$5:$L$25)=YEAR($B21)),Podaci!$M$5:$M$25))</f>
        <v>96860.138972926827</v>
      </c>
      <c r="R21" s="108">
        <f t="shared" ca="1" si="14"/>
        <v>3614.7324295089106</v>
      </c>
      <c r="T21" s="81" t="str">
        <f t="shared" ca="1" si="18"/>
        <v/>
      </c>
      <c r="U21" s="81" t="str">
        <f t="shared" ca="1" si="18"/>
        <v/>
      </c>
      <c r="V21" s="81" t="str">
        <f t="shared" ca="1" si="18"/>
        <v/>
      </c>
      <c r="W21" s="81" t="str">
        <f t="shared" ca="1" si="18"/>
        <v/>
      </c>
      <c r="X21" s="81">
        <f t="shared" ca="1" si="18"/>
        <v>170.84037463913012</v>
      </c>
      <c r="Y21" s="81">
        <f t="shared" ca="1" si="18"/>
        <v>437.25578404140992</v>
      </c>
      <c r="Z21" s="81">
        <f t="shared" ca="1" si="18"/>
        <v>437.25578404140992</v>
      </c>
      <c r="AA21" s="81">
        <f t="shared" ca="1" si="18"/>
        <v>216.83095044245258</v>
      </c>
      <c r="AB21" s="81">
        <f t="shared" ca="1" si="18"/>
        <v>188.93557165624912</v>
      </c>
      <c r="AC21" s="81">
        <f t="shared" ca="1" si="18"/>
        <v>374.7906720354942</v>
      </c>
      <c r="AD21" s="81">
        <f t="shared" ca="1" si="18"/>
        <v>374.7906720354942</v>
      </c>
      <c r="AE21" s="81">
        <f t="shared" ca="1" si="18"/>
        <v>374.7906720354942</v>
      </c>
      <c r="AF21" s="81">
        <f t="shared" ca="1" si="18"/>
        <v>217.68663690828703</v>
      </c>
      <c r="AG21" s="81">
        <f t="shared" ca="1" si="18"/>
        <v>106.56890382795551</v>
      </c>
      <c r="AH21" s="81">
        <f t="shared" ca="1" si="18"/>
        <v>125.0240923495452</v>
      </c>
      <c r="AI21" s="81">
        <f t="shared" ca="1" si="18"/>
        <v>123.72870928909465</v>
      </c>
      <c r="AJ21" s="81">
        <f t="shared" ca="1" si="19"/>
        <v>118.94726424271684</v>
      </c>
      <c r="AK21" s="81">
        <f t="shared" ca="1" si="19"/>
        <v>116.66771549773384</v>
      </c>
      <c r="AL21" s="81">
        <f t="shared" ca="1" si="19"/>
        <v>109.80938847407064</v>
      </c>
      <c r="AM21" s="81">
        <f t="shared" ca="1" si="20"/>
        <v>107.37838322463492</v>
      </c>
      <c r="AN21" s="81">
        <f t="shared" ca="1" si="20"/>
        <v>13.430854767737708</v>
      </c>
      <c r="AO21" s="81">
        <f t="shared" ca="1" si="20"/>
        <v>0</v>
      </c>
      <c r="AP21" s="81">
        <f t="shared" ca="1" si="20"/>
        <v>0</v>
      </c>
      <c r="AQ21" s="81">
        <f t="shared" ca="1" si="20"/>
        <v>0</v>
      </c>
    </row>
    <row r="22" spans="1:43" x14ac:dyDescent="0.2">
      <c r="A22" s="22">
        <f t="shared" si="16"/>
        <v>14</v>
      </c>
      <c r="B22" s="34">
        <f t="shared" si="17"/>
        <v>39701</v>
      </c>
      <c r="C22" s="24">
        <f ca="1">IF(B22&gt;datum_obracuna,"",VLOOKUP(B22,'HNB tečaj'!A:D,2))</f>
        <v>7.1343519999999998</v>
      </c>
      <c r="D22" s="24">
        <f ca="1">IF(B22&gt;datum_obracuna,"",VLOOKUP(B22,'HNB tečaj'!A:D,3+(Podaci!$B$11="ne")))</f>
        <v>4.4581340000000003</v>
      </c>
      <c r="F22" s="68">
        <f>IF($A21&gt;=rok*12,"",VLOOKUP($B22,Podaci!$F:$G,2,TRUE))</f>
        <v>5.8000000000000003E-2</v>
      </c>
      <c r="G22" s="28" t="str">
        <f>IF($A21&gt;=rok*12,"",VLOOKUP($B22,Podaci!$F:$H,3,TRUE))</f>
        <v>ENG proporcionalna</v>
      </c>
      <c r="H22" s="33">
        <f>IF(A21&gt;=rok*12,"",VLOOKUP(B22,Podaci!F:J,5,TRUE))</f>
        <v>1.0048333333333332</v>
      </c>
      <c r="I22" s="33">
        <f t="shared" si="7"/>
        <v>2.9877592549183207</v>
      </c>
      <c r="J22" s="102">
        <f t="shared" ca="1" si="8"/>
        <v>3137.08849216917</v>
      </c>
      <c r="K22" s="71">
        <f t="shared" si="9"/>
        <v>703.67747855249968</v>
      </c>
      <c r="L22" s="73">
        <f t="shared" ca="1" si="10"/>
        <v>1049.9803446362118</v>
      </c>
      <c r="M22" s="71">
        <f t="shared" si="11"/>
        <v>235.52014018336189</v>
      </c>
      <c r="N22" s="73">
        <f t="shared" ca="1" si="12"/>
        <v>2087.1081475329579</v>
      </c>
      <c r="O22" s="71">
        <f t="shared" si="13"/>
        <v>468.15733836913779</v>
      </c>
      <c r="P22" s="72">
        <f>IF($A21&gt;=rok*12,"",P21*H22-K22-SUMPRODUCT(--(MONTH(Podaci!$L$5:$L$25)=MONTH($B22)),--(YEAR(Podaci!$L$5:$L$25)=YEAR($B22)),Podaci!$M$5:$M$25))</f>
        <v>96624.618832743465</v>
      </c>
      <c r="R22" s="108">
        <f t="shared" ca="1" si="14"/>
        <v>3593.5427157846807</v>
      </c>
      <c r="T22" s="81" t="str">
        <f t="shared" ca="1" si="18"/>
        <v/>
      </c>
      <c r="U22" s="81" t="str">
        <f t="shared" ca="1" si="18"/>
        <v/>
      </c>
      <c r="V22" s="81" t="str">
        <f t="shared" ca="1" si="18"/>
        <v/>
      </c>
      <c r="W22" s="81" t="str">
        <f t="shared" ca="1" si="18"/>
        <v/>
      </c>
      <c r="X22" s="81">
        <f t="shared" ca="1" si="18"/>
        <v>134.39767092134588</v>
      </c>
      <c r="Y22" s="81">
        <f t="shared" ca="1" si="18"/>
        <v>439.19238890368382</v>
      </c>
      <c r="Z22" s="81">
        <f t="shared" ca="1" si="18"/>
        <v>439.19238890368382</v>
      </c>
      <c r="AA22" s="81">
        <f t="shared" ca="1" si="18"/>
        <v>217.7912942234706</v>
      </c>
      <c r="AB22" s="81">
        <f t="shared" ca="1" si="18"/>
        <v>189.77236686875418</v>
      </c>
      <c r="AC22" s="81">
        <f t="shared" ca="1" si="18"/>
        <v>376.45061906030037</v>
      </c>
      <c r="AD22" s="81">
        <f t="shared" ca="1" si="18"/>
        <v>376.45061906030037</v>
      </c>
      <c r="AE22" s="81">
        <f t="shared" ca="1" si="18"/>
        <v>376.45061906030037</v>
      </c>
      <c r="AF22" s="81">
        <f t="shared" ca="1" si="18"/>
        <v>218.65077052269501</v>
      </c>
      <c r="AG22" s="81">
        <f t="shared" ca="1" si="18"/>
        <v>107.04089725800897</v>
      </c>
      <c r="AH22" s="81">
        <f t="shared" ca="1" si="18"/>
        <v>125.57782376713254</v>
      </c>
      <c r="AI22" s="81">
        <f t="shared" ca="1" si="18"/>
        <v>124.27670345808532</v>
      </c>
      <c r="AJ22" s="81">
        <f t="shared" ca="1" si="19"/>
        <v>119.47408140258958</v>
      </c>
      <c r="AK22" s="81">
        <f t="shared" ca="1" si="19"/>
        <v>117.1844365414557</v>
      </c>
      <c r="AL22" s="81">
        <f t="shared" ca="1" si="19"/>
        <v>110.29573400317192</v>
      </c>
      <c r="AM22" s="81">
        <f t="shared" ca="1" si="20"/>
        <v>107.85396183707527</v>
      </c>
      <c r="AN22" s="81">
        <f t="shared" ca="1" si="20"/>
        <v>13.490339992626653</v>
      </c>
      <c r="AO22" s="81">
        <f t="shared" ca="1" si="20"/>
        <v>0</v>
      </c>
      <c r="AP22" s="81">
        <f t="shared" ca="1" si="20"/>
        <v>0</v>
      </c>
      <c r="AQ22" s="81">
        <f t="shared" ca="1" si="20"/>
        <v>0</v>
      </c>
    </row>
    <row r="23" spans="1:43" x14ac:dyDescent="0.2">
      <c r="A23" s="22">
        <f t="shared" si="16"/>
        <v>15</v>
      </c>
      <c r="B23" s="34">
        <f t="shared" si="17"/>
        <v>39731</v>
      </c>
      <c r="C23" s="24">
        <f ca="1">IF(B23&gt;datum_obracuna,"",VLOOKUP(B23,'HNB tečaj'!A:D,2))</f>
        <v>7.125146</v>
      </c>
      <c r="D23" s="24">
        <f ca="1">IF(B23&gt;datum_obracuna,"",VLOOKUP(B23,'HNB tečaj'!A:D,3+(Podaci!$B$11="ne")))</f>
        <v>4.6028070000000003</v>
      </c>
      <c r="F23" s="68">
        <f>IF($A22&gt;=rok*12,"",VLOOKUP($B23,Podaci!$F:$G,2,TRUE))</f>
        <v>5.8000000000000003E-2</v>
      </c>
      <c r="G23" s="28" t="str">
        <f>IF($A22&gt;=rok*12,"",VLOOKUP($B23,Podaci!$F:$H,3,TRUE))</f>
        <v>ENG proporcionalna</v>
      </c>
      <c r="H23" s="33">
        <f>IF(A22&gt;=rok*12,"",VLOOKUP(B23,Podaci!F:J,5,TRUE))</f>
        <v>1.0048333333333332</v>
      </c>
      <c r="I23" s="33">
        <f t="shared" si="7"/>
        <v>2.9733878801641938</v>
      </c>
      <c r="J23" s="102">
        <f t="shared" ca="1" si="8"/>
        <v>3238.8916240237954</v>
      </c>
      <c r="K23" s="71">
        <f t="shared" si="9"/>
        <v>703.67747855249968</v>
      </c>
      <c r="L23" s="73">
        <f t="shared" ca="1" si="10"/>
        <v>1089.2933430013647</v>
      </c>
      <c r="M23" s="71">
        <f t="shared" si="11"/>
        <v>236.65848752758149</v>
      </c>
      <c r="N23" s="73">
        <f t="shared" ca="1" si="12"/>
        <v>2149.5982810224309</v>
      </c>
      <c r="O23" s="71">
        <f t="shared" si="13"/>
        <v>467.01899102491819</v>
      </c>
      <c r="P23" s="72">
        <f>IF($A22&gt;=rok*12,"",P22*H23-K23-SUMPRODUCT(--(MONTH(Podaci!$L$5:$L$25)=MONTH($B23)),--(YEAR(Podaci!$L$5:$L$25)=YEAR($B23)),Podaci!$M$5:$M$25))</f>
        <v>96387.960345215877</v>
      </c>
      <c r="R23" s="108">
        <f t="shared" ca="1" si="14"/>
        <v>3672.9908492031727</v>
      </c>
      <c r="T23" s="81" t="str">
        <f t="shared" ca="1" si="18"/>
        <v/>
      </c>
      <c r="U23" s="81" t="str">
        <f t="shared" ca="1" si="18"/>
        <v/>
      </c>
      <c r="V23" s="81" t="str">
        <f t="shared" ca="1" si="18"/>
        <v/>
      </c>
      <c r="W23" s="81" t="str">
        <f t="shared" ca="1" si="18"/>
        <v/>
      </c>
      <c r="X23" s="81">
        <f t="shared" ca="1" si="18"/>
        <v>101.59146405407971</v>
      </c>
      <c r="Y23" s="81">
        <f t="shared" ca="1" si="18"/>
        <v>453.4448273633314</v>
      </c>
      <c r="Z23" s="81">
        <f t="shared" ca="1" si="18"/>
        <v>453.4448273633314</v>
      </c>
      <c r="AA23" s="81">
        <f t="shared" ca="1" si="18"/>
        <v>224.85894178839172</v>
      </c>
      <c r="AB23" s="81">
        <f t="shared" ca="1" si="18"/>
        <v>195.930759064234</v>
      </c>
      <c r="AC23" s="81">
        <f t="shared" ca="1" si="18"/>
        <v>388.66699488285542</v>
      </c>
      <c r="AD23" s="81">
        <f t="shared" ca="1" si="18"/>
        <v>388.66699488285542</v>
      </c>
      <c r="AE23" s="81">
        <f t="shared" ca="1" si="18"/>
        <v>388.66699488285542</v>
      </c>
      <c r="AF23" s="81">
        <f t="shared" ca="1" si="18"/>
        <v>225.74630935661739</v>
      </c>
      <c r="AG23" s="81">
        <f t="shared" ca="1" si="18"/>
        <v>110.5145316819648</v>
      </c>
      <c r="AH23" s="81">
        <f t="shared" ca="1" si="18"/>
        <v>129.65300869828587</v>
      </c>
      <c r="AI23" s="81">
        <f t="shared" ca="1" si="18"/>
        <v>128.309665123076</v>
      </c>
      <c r="AJ23" s="81">
        <f t="shared" ca="1" si="19"/>
        <v>123.35119092391774</v>
      </c>
      <c r="AK23" s="81">
        <f t="shared" ca="1" si="19"/>
        <v>120.98724372216448</v>
      </c>
      <c r="AL23" s="81">
        <f t="shared" ca="1" si="19"/>
        <v>113.87499266283554</v>
      </c>
      <c r="AM23" s="81">
        <f t="shared" ca="1" si="20"/>
        <v>111.3539814015063</v>
      </c>
      <c r="AN23" s="81">
        <f t="shared" ca="1" si="20"/>
        <v>13.928121350870544</v>
      </c>
      <c r="AO23" s="81">
        <f t="shared" ca="1" si="20"/>
        <v>0</v>
      </c>
      <c r="AP23" s="81">
        <f t="shared" ca="1" si="20"/>
        <v>0</v>
      </c>
      <c r="AQ23" s="81">
        <f t="shared" ca="1" si="20"/>
        <v>0</v>
      </c>
    </row>
    <row r="24" spans="1:43" x14ac:dyDescent="0.2">
      <c r="A24" s="22">
        <f t="shared" si="16"/>
        <v>16</v>
      </c>
      <c r="B24" s="34">
        <f t="shared" si="17"/>
        <v>39762</v>
      </c>
      <c r="C24" s="24">
        <f ca="1">IF(B24&gt;datum_obracuna,"",VLOOKUP(B24,'HNB tečaj'!A:D,2))</f>
        <v>7.1421900000000003</v>
      </c>
      <c r="D24" s="24">
        <f ca="1">IF(B24&gt;datum_obracuna,"",VLOOKUP(B24,'HNB tečaj'!A:D,3+(Podaci!$B$11="ne")))</f>
        <v>4.7573369999999997</v>
      </c>
      <c r="F24" s="68">
        <f>IF($A23&gt;=rok*12,"",VLOOKUP($B24,Podaci!$F:$G,2,TRUE))</f>
        <v>5.8000000000000003E-2</v>
      </c>
      <c r="G24" s="28" t="str">
        <f>IF($A23&gt;=rok*12,"",VLOOKUP($B24,Podaci!$F:$H,3,TRUE))</f>
        <v>ENG proporcionalna</v>
      </c>
      <c r="H24" s="33">
        <f>IF(A23&gt;=rok*12,"",VLOOKUP(B24,Podaci!F:J,5,TRUE))</f>
        <v>1.0048333333333332</v>
      </c>
      <c r="I24" s="33">
        <f t="shared" si="7"/>
        <v>2.9590856329383257</v>
      </c>
      <c r="J24" s="102">
        <f t="shared" ca="1" si="8"/>
        <v>3347.6309047845125</v>
      </c>
      <c r="K24" s="71">
        <f t="shared" si="9"/>
        <v>703.67747855249957</v>
      </c>
      <c r="L24" s="73">
        <f t="shared" ca="1" si="10"/>
        <v>1131.3058559445496</v>
      </c>
      <c r="M24" s="71">
        <f t="shared" si="11"/>
        <v>237.80233688396464</v>
      </c>
      <c r="N24" s="73">
        <f t="shared" ca="1" si="12"/>
        <v>2216.3250488399626</v>
      </c>
      <c r="O24" s="71">
        <f t="shared" si="13"/>
        <v>465.87514166853492</v>
      </c>
      <c r="P24" s="72">
        <f>IF($A23&gt;=rok*12,"",P23*H24-K24-SUMPRODUCT(--(MONTH(Podaci!$L$5:$L$25)=MONTH($B24)),--(YEAR(Podaci!$L$5:$L$25)=YEAR($B24)),Podaci!$M$5:$M$25))</f>
        <v>96150.158008331913</v>
      </c>
      <c r="R24" s="108">
        <f t="shared" ca="1" si="14"/>
        <v>3756.6081883678894</v>
      </c>
      <c r="T24" s="81" t="str">
        <f t="shared" ca="1" si="18"/>
        <v/>
      </c>
      <c r="U24" s="81" t="str">
        <f t="shared" ca="1" si="18"/>
        <v/>
      </c>
      <c r="V24" s="81" t="str">
        <f t="shared" ca="1" si="18"/>
        <v/>
      </c>
      <c r="W24" s="81" t="str">
        <f t="shared" ca="1" si="18"/>
        <v/>
      </c>
      <c r="X24" s="81">
        <f t="shared" ca="1" si="18"/>
        <v>65.306242240878191</v>
      </c>
      <c r="Y24" s="81">
        <f t="shared" ca="1" si="18"/>
        <v>468.6683266698318</v>
      </c>
      <c r="Z24" s="81">
        <f t="shared" ca="1" si="18"/>
        <v>468.6683266698318</v>
      </c>
      <c r="AA24" s="81">
        <f t="shared" ca="1" si="18"/>
        <v>232.40812911572479</v>
      </c>
      <c r="AB24" s="81">
        <f t="shared" ca="1" si="18"/>
        <v>202.50874076066313</v>
      </c>
      <c r="AC24" s="81">
        <f t="shared" ca="1" si="18"/>
        <v>401.7157085741415</v>
      </c>
      <c r="AD24" s="81">
        <f t="shared" ca="1" si="18"/>
        <v>401.7157085741415</v>
      </c>
      <c r="AE24" s="81">
        <f t="shared" ca="1" si="18"/>
        <v>401.7157085741415</v>
      </c>
      <c r="AF24" s="81">
        <f t="shared" ca="1" si="18"/>
        <v>233.32528826772051</v>
      </c>
      <c r="AG24" s="81">
        <f t="shared" ca="1" si="18"/>
        <v>114.22483510785554</v>
      </c>
      <c r="AH24" s="81">
        <f t="shared" ca="1" si="18"/>
        <v>134.00584804917457</v>
      </c>
      <c r="AI24" s="81">
        <f t="shared" ca="1" si="18"/>
        <v>132.61740441161641</v>
      </c>
      <c r="AJ24" s="81">
        <f t="shared" ca="1" si="19"/>
        <v>127.49245940062616</v>
      </c>
      <c r="AK24" s="81">
        <f t="shared" ca="1" si="19"/>
        <v>125.04914741970947</v>
      </c>
      <c r="AL24" s="81">
        <f t="shared" ca="1" si="19"/>
        <v>117.6981168164635</v>
      </c>
      <c r="AM24" s="81">
        <f t="shared" ca="1" si="20"/>
        <v>115.09246766564353</v>
      </c>
      <c r="AN24" s="81">
        <f t="shared" ca="1" si="20"/>
        <v>14.395730049725397</v>
      </c>
      <c r="AO24" s="81">
        <f t="shared" ca="1" si="20"/>
        <v>0</v>
      </c>
      <c r="AP24" s="81">
        <f t="shared" ca="1" si="20"/>
        <v>0</v>
      </c>
      <c r="AQ24" s="81">
        <f t="shared" ca="1" si="20"/>
        <v>0</v>
      </c>
    </row>
    <row r="25" spans="1:43" x14ac:dyDescent="0.2">
      <c r="A25" s="22">
        <f t="shared" si="16"/>
        <v>17</v>
      </c>
      <c r="B25" s="34">
        <f t="shared" si="17"/>
        <v>39792</v>
      </c>
      <c r="C25" s="24">
        <f ca="1">IF(B25&gt;datum_obracuna,"",VLOOKUP(B25,'HNB tečaj'!A:D,2))</f>
        <v>7.1929340000000002</v>
      </c>
      <c r="D25" s="24">
        <f ca="1">IF(B25&gt;datum_obracuna,"",VLOOKUP(B25,'HNB tečaj'!A:D,3+(Podaci!$B$11="ne")))</f>
        <v>4.6117419999999996</v>
      </c>
      <c r="F25" s="68">
        <f>IF($A24&gt;=rok*12,"",VLOOKUP($B25,Podaci!$F:$G,2,TRUE))</f>
        <v>5.8000000000000003E-2</v>
      </c>
      <c r="G25" s="28" t="str">
        <f>IF($A24&gt;=rok*12,"",VLOOKUP($B25,Podaci!$F:$H,3,TRUE))</f>
        <v>ENG proporcionalna</v>
      </c>
      <c r="H25" s="33">
        <f>IF(A24&gt;=rok*12,"",VLOOKUP(B25,Podaci!F:J,5,TRUE))</f>
        <v>1.0048333333333332</v>
      </c>
      <c r="I25" s="33">
        <f t="shared" si="7"/>
        <v>2.9448521807314569</v>
      </c>
      <c r="J25" s="102">
        <f t="shared" ca="1" si="8"/>
        <v>3245.1789822946612</v>
      </c>
      <c r="K25" s="71">
        <f t="shared" si="9"/>
        <v>703.67747855249957</v>
      </c>
      <c r="L25" s="73">
        <f t="shared" ca="1" si="10"/>
        <v>1101.9836593253406</v>
      </c>
      <c r="M25" s="71">
        <f t="shared" si="11"/>
        <v>238.95171484557045</v>
      </c>
      <c r="N25" s="73">
        <f t="shared" ca="1" si="12"/>
        <v>2143.1953229693204</v>
      </c>
      <c r="O25" s="71">
        <f t="shared" si="13"/>
        <v>464.72576370692911</v>
      </c>
      <c r="P25" s="72">
        <f>IF($A24&gt;=rok*12,"",P24*H25-K25-SUMPRODUCT(--(MONTH(Podaci!$L$5:$L$25)=MONTH($B25)),--(YEAR(Podaci!$L$5:$L$25)=YEAR($B25)),Podaci!$M$5:$M$25))</f>
        <v>95911.206293486335</v>
      </c>
      <c r="R25" s="108">
        <f t="shared" ca="1" si="14"/>
        <v>3604.4000408982829</v>
      </c>
      <c r="T25" s="81" t="str">
        <f t="shared" ca="1" si="18"/>
        <v/>
      </c>
      <c r="U25" s="81" t="str">
        <f t="shared" ca="1" si="18"/>
        <v/>
      </c>
      <c r="V25" s="81" t="str">
        <f t="shared" ca="1" si="18"/>
        <v/>
      </c>
      <c r="W25" s="81" t="str">
        <f t="shared" ca="1" si="18"/>
        <v/>
      </c>
      <c r="X25" s="81">
        <f t="shared" ca="1" si="18"/>
        <v>26.067831169252202</v>
      </c>
      <c r="Y25" s="81">
        <f t="shared" ca="1" si="18"/>
        <v>454.32505752125263</v>
      </c>
      <c r="Z25" s="81">
        <f t="shared" ca="1" si="18"/>
        <v>454.32505752125263</v>
      </c>
      <c r="AA25" s="81">
        <f t="shared" ca="1" si="18"/>
        <v>225.29543948314171</v>
      </c>
      <c r="AB25" s="81">
        <f t="shared" ca="1" si="18"/>
        <v>196.31110117552362</v>
      </c>
      <c r="AC25" s="81">
        <f t="shared" ca="1" si="18"/>
        <v>389.4214778753593</v>
      </c>
      <c r="AD25" s="81">
        <f t="shared" ca="1" si="18"/>
        <v>389.4214778753593</v>
      </c>
      <c r="AE25" s="81">
        <f t="shared" ca="1" si="18"/>
        <v>389.4214778753593</v>
      </c>
      <c r="AF25" s="81">
        <f t="shared" ca="1" si="18"/>
        <v>226.1845296152772</v>
      </c>
      <c r="AG25" s="81">
        <f t="shared" ca="1" si="18"/>
        <v>110.72906323642238</v>
      </c>
      <c r="AH25" s="81">
        <f t="shared" ca="1" si="18"/>
        <v>129.90469199344011</v>
      </c>
      <c r="AI25" s="81">
        <f t="shared" ca="1" si="18"/>
        <v>128.55874071061953</v>
      </c>
      <c r="AJ25" s="81">
        <f t="shared" ca="1" si="19"/>
        <v>123.59064108789487</v>
      </c>
      <c r="AK25" s="81">
        <f t="shared" ca="1" si="19"/>
        <v>121.22210497588583</v>
      </c>
      <c r="AL25" s="81">
        <f t="shared" ca="1" si="19"/>
        <v>114.09604756681964</v>
      </c>
      <c r="AM25" s="81">
        <f t="shared" ca="1" si="20"/>
        <v>111.57014250142258</v>
      </c>
      <c r="AN25" s="81">
        <f t="shared" ca="1" si="20"/>
        <v>13.955158713999177</v>
      </c>
      <c r="AO25" s="81">
        <f t="shared" ca="1" si="20"/>
        <v>0</v>
      </c>
      <c r="AP25" s="81">
        <f t="shared" ca="1" si="20"/>
        <v>0</v>
      </c>
      <c r="AQ25" s="81">
        <f t="shared" ca="1" si="20"/>
        <v>0</v>
      </c>
    </row>
    <row r="26" spans="1:43" x14ac:dyDescent="0.2">
      <c r="A26" s="22">
        <f t="shared" si="16"/>
        <v>18</v>
      </c>
      <c r="B26" s="34">
        <f t="shared" si="17"/>
        <v>39823</v>
      </c>
      <c r="C26" s="24">
        <f ca="1">IF(B26&gt;datum_obracuna,"",VLOOKUP(B26,'HNB tečaj'!A:D,2))</f>
        <v>7.3080449999999999</v>
      </c>
      <c r="D26" s="24">
        <f ca="1">IF(B26&gt;datum_obracuna,"",VLOOKUP(B26,'HNB tečaj'!A:D,3+(Podaci!$B$11="ne")))</f>
        <v>4.8879970000000004</v>
      </c>
      <c r="F26" s="68">
        <f>IF($A25&gt;=rok*12,"",VLOOKUP($B26,Podaci!$F:$G,2,TRUE))</f>
        <v>5.8000000000000003E-2</v>
      </c>
      <c r="G26" s="28" t="str">
        <f>IF($A25&gt;=rok*12,"",VLOOKUP($B26,Podaci!$F:$H,3,TRUE))</f>
        <v>ENG proporcionalna</v>
      </c>
      <c r="H26" s="33">
        <f>IF(A25&gt;=rok*12,"",VLOOKUP(B26,Podaci!F:J,5,TRUE))</f>
        <v>1.0048333333333332</v>
      </c>
      <c r="I26" s="33">
        <f t="shared" si="7"/>
        <v>2.9306871926337279</v>
      </c>
      <c r="J26" s="102">
        <f t="shared" ca="1" si="8"/>
        <v>3439.5734041321825</v>
      </c>
      <c r="K26" s="71">
        <f t="shared" si="9"/>
        <v>703.67747855249957</v>
      </c>
      <c r="L26" s="73">
        <f t="shared" ca="1" si="10"/>
        <v>1173.6405757590026</v>
      </c>
      <c r="M26" s="71">
        <f t="shared" si="11"/>
        <v>240.10664813399075</v>
      </c>
      <c r="N26" s="73">
        <f t="shared" ca="1" si="12"/>
        <v>2265.9328283731802</v>
      </c>
      <c r="O26" s="71">
        <f t="shared" si="13"/>
        <v>463.57083041850882</v>
      </c>
      <c r="P26" s="72">
        <f>IF($A25&gt;=rok*12,"",P25*H26-K26-SUMPRODUCT(--(MONTH(Podaci!$L$5:$L$25)=MONTH($B26)),--(YEAR(Podaci!$L$5:$L$25)=YEAR($B26)),Podaci!$M$5:$M$25))</f>
        <v>95671.09964535234</v>
      </c>
      <c r="R26" s="108">
        <f t="shared" ca="1" si="14"/>
        <v>3779.4904675019457</v>
      </c>
      <c r="T26" s="81" t="str">
        <f t="shared" ca="1" si="18"/>
        <v/>
      </c>
      <c r="U26" s="81" t="str">
        <f t="shared" ca="1" si="18"/>
        <v/>
      </c>
      <c r="V26" s="81" t="str">
        <f t="shared" ca="1" si="18"/>
        <v/>
      </c>
      <c r="W26" s="81" t="str">
        <f t="shared" ca="1" si="18"/>
        <v/>
      </c>
      <c r="X26" s="81" t="str">
        <f t="shared" ca="1" si="18"/>
        <v/>
      </c>
      <c r="Y26" s="81">
        <f t="shared" ca="1" si="18"/>
        <v>468.34739228868352</v>
      </c>
      <c r="Z26" s="81">
        <f t="shared" ca="1" si="18"/>
        <v>481.5402765785056</v>
      </c>
      <c r="AA26" s="81">
        <f t="shared" ca="1" si="18"/>
        <v>238.79120564577948</v>
      </c>
      <c r="AB26" s="81">
        <f t="shared" ca="1" si="18"/>
        <v>208.07063222805095</v>
      </c>
      <c r="AC26" s="81">
        <f t="shared" ca="1" si="18"/>
        <v>412.74880849586191</v>
      </c>
      <c r="AD26" s="81">
        <f t="shared" ca="1" si="18"/>
        <v>412.74880849586191</v>
      </c>
      <c r="AE26" s="81">
        <f t="shared" ca="1" si="18"/>
        <v>412.74880849586191</v>
      </c>
      <c r="AF26" s="81">
        <f t="shared" ca="1" si="18"/>
        <v>239.73355452362387</v>
      </c>
      <c r="AG26" s="81">
        <f t="shared" ca="1" si="18"/>
        <v>117.36201394450144</v>
      </c>
      <c r="AH26" s="81">
        <f t="shared" ca="1" si="18"/>
        <v>137.68631132224209</v>
      </c>
      <c r="AI26" s="81">
        <f t="shared" ca="1" si="18"/>
        <v>136.25973415626595</v>
      </c>
      <c r="AJ26" s="81">
        <f t="shared" ca="1" si="19"/>
        <v>130.99403281139902</v>
      </c>
      <c r="AK26" s="81">
        <f t="shared" ca="1" si="19"/>
        <v>128.48361540082146</v>
      </c>
      <c r="AL26" s="81">
        <f t="shared" ca="1" si="19"/>
        <v>120.93068914489834</v>
      </c>
      <c r="AM26" s="81">
        <f t="shared" ca="1" si="20"/>
        <v>118.25347598294228</v>
      </c>
      <c r="AN26" s="81">
        <f t="shared" ca="1" si="20"/>
        <v>14.791107986646226</v>
      </c>
      <c r="AO26" s="81">
        <f t="shared" ca="1" si="20"/>
        <v>0</v>
      </c>
      <c r="AP26" s="81">
        <f t="shared" ca="1" si="20"/>
        <v>0</v>
      </c>
      <c r="AQ26" s="81">
        <f t="shared" ca="1" si="20"/>
        <v>0</v>
      </c>
    </row>
    <row r="27" spans="1:43" x14ac:dyDescent="0.2">
      <c r="A27" s="22">
        <f t="shared" si="16"/>
        <v>19</v>
      </c>
      <c r="B27" s="34">
        <f t="shared" si="17"/>
        <v>39854</v>
      </c>
      <c r="C27" s="24">
        <f ca="1">IF(B27&gt;datum_obracuna,"",VLOOKUP(B27,'HNB tečaj'!A:D,2))</f>
        <v>7.4227340000000002</v>
      </c>
      <c r="D27" s="24">
        <f ca="1">IF(B27&gt;datum_obracuna,"",VLOOKUP(B27,'HNB tečaj'!A:D,3+(Podaci!$B$11="ne")))</f>
        <v>4.9291020000000003</v>
      </c>
      <c r="F27" s="68">
        <f>IF($A26&gt;=rok*12,"",VLOOKUP($B27,Podaci!$F:$G,2,TRUE))</f>
        <v>5.8000000000000003E-2</v>
      </c>
      <c r="G27" s="28" t="str">
        <f>IF($A26&gt;=rok*12,"",VLOOKUP($B27,Podaci!$F:$H,3,TRUE))</f>
        <v>ENG proporcionalna</v>
      </c>
      <c r="H27" s="33">
        <f>IF(A26&gt;=rok*12,"",VLOOKUP(B27,Podaci!F:J,5,TRUE))</f>
        <v>1.0048333333333332</v>
      </c>
      <c r="I27" s="33">
        <f t="shared" si="7"/>
        <v>2.9165903393269805</v>
      </c>
      <c r="J27" s="102">
        <f t="shared" ca="1" si="8"/>
        <v>3468.498066888083</v>
      </c>
      <c r="K27" s="71">
        <f t="shared" si="9"/>
        <v>703.67747855249957</v>
      </c>
      <c r="L27" s="73">
        <f t="shared" ca="1" si="10"/>
        <v>1189.2304586349478</v>
      </c>
      <c r="M27" s="71">
        <f t="shared" si="11"/>
        <v>241.2671635999717</v>
      </c>
      <c r="N27" s="73">
        <f t="shared" ca="1" si="12"/>
        <v>2279.2676082531352</v>
      </c>
      <c r="O27" s="71">
        <f t="shared" si="13"/>
        <v>462.41031495252787</v>
      </c>
      <c r="P27" s="72">
        <f>IF($A26&gt;=rok*12,"",P26*H27-K27-SUMPRODUCT(--(MONTH(Podaci!$L$5:$L$25)=MONTH($B27)),--(YEAR(Podaci!$L$5:$L$25)=YEAR($B27)),Podaci!$M$5:$M$25))</f>
        <v>95429.832481752368</v>
      </c>
      <c r="R27" s="108">
        <f t="shared" ca="1" si="14"/>
        <v>3770.0317529030222</v>
      </c>
      <c r="T27" s="81" t="str">
        <f t="shared" ca="1" si="18"/>
        <v/>
      </c>
      <c r="U27" s="81" t="str">
        <f t="shared" ca="1" si="18"/>
        <v/>
      </c>
      <c r="V27" s="81" t="str">
        <f t="shared" ca="1" si="18"/>
        <v/>
      </c>
      <c r="W27" s="81" t="str">
        <f t="shared" ca="1" si="18"/>
        <v/>
      </c>
      <c r="X27" s="81" t="str">
        <f t="shared" ca="1" si="18"/>
        <v/>
      </c>
      <c r="Y27" s="81">
        <f t="shared" ca="1" si="18"/>
        <v>431.04403373710539</v>
      </c>
      <c r="Z27" s="81">
        <f t="shared" ca="1" si="18"/>
        <v>485.58972936433167</v>
      </c>
      <c r="AA27" s="81">
        <f t="shared" ca="1" si="18"/>
        <v>240.79929045190144</v>
      </c>
      <c r="AB27" s="81">
        <f t="shared" ca="1" si="18"/>
        <v>209.82037621065444</v>
      </c>
      <c r="AC27" s="81">
        <f t="shared" ca="1" si="18"/>
        <v>416.21976802656997</v>
      </c>
      <c r="AD27" s="81">
        <f t="shared" ca="1" si="18"/>
        <v>416.21976802656997</v>
      </c>
      <c r="AE27" s="81">
        <f t="shared" ca="1" si="18"/>
        <v>416.21976802656997</v>
      </c>
      <c r="AF27" s="81">
        <f t="shared" ca="1" si="18"/>
        <v>241.74956389488446</v>
      </c>
      <c r="AG27" s="81">
        <f t="shared" ca="1" si="18"/>
        <v>118.34895513599332</v>
      </c>
      <c r="AH27" s="81">
        <f t="shared" ca="1" si="18"/>
        <v>138.84416715294347</v>
      </c>
      <c r="AI27" s="81">
        <f t="shared" ca="1" si="18"/>
        <v>137.40559336454561</v>
      </c>
      <c r="AJ27" s="81">
        <f t="shared" ca="1" si="19"/>
        <v>132.09561076218594</v>
      </c>
      <c r="AK27" s="81">
        <f t="shared" ca="1" si="19"/>
        <v>129.56408231007913</v>
      </c>
      <c r="AL27" s="81">
        <f t="shared" ca="1" si="19"/>
        <v>121.9476406645701</v>
      </c>
      <c r="AM27" s="81">
        <f t="shared" ca="1" si="20"/>
        <v>119.24791381305526</v>
      </c>
      <c r="AN27" s="81">
        <f t="shared" ca="1" si="20"/>
        <v>14.915491961061738</v>
      </c>
      <c r="AO27" s="81">
        <f t="shared" ca="1" si="20"/>
        <v>0</v>
      </c>
      <c r="AP27" s="81">
        <f t="shared" ca="1" si="20"/>
        <v>0</v>
      </c>
      <c r="AQ27" s="81">
        <f t="shared" ca="1" si="20"/>
        <v>0</v>
      </c>
    </row>
    <row r="28" spans="1:43" x14ac:dyDescent="0.2">
      <c r="A28" s="22">
        <f t="shared" si="16"/>
        <v>20</v>
      </c>
      <c r="B28" s="34">
        <f t="shared" si="17"/>
        <v>39882</v>
      </c>
      <c r="C28" s="24">
        <f ca="1">IF(B28&gt;datum_obracuna,"",VLOOKUP(B28,'HNB tečaj'!A:D,2))</f>
        <v>7.4102899999999998</v>
      </c>
      <c r="D28" s="24">
        <f ca="1">IF(B28&gt;datum_obracuna,"",VLOOKUP(B28,'HNB tečaj'!A:D,3+(Podaci!$B$11="ne")))</f>
        <v>5.0644410000000004</v>
      </c>
      <c r="F28" s="68">
        <f>IF($A27&gt;=rok*12,"",VLOOKUP($B28,Podaci!$F:$G,2,TRUE))</f>
        <v>5.8000000000000003E-2</v>
      </c>
      <c r="G28" s="28" t="str">
        <f>IF($A27&gt;=rok*12,"",VLOOKUP($B28,Podaci!$F:$H,3,TRUE))</f>
        <v>ENG proporcionalna</v>
      </c>
      <c r="H28" s="33">
        <f>IF(A27&gt;=rok*12,"",VLOOKUP(B28,Podaci!F:J,5,TRUE))</f>
        <v>1.0048333333333332</v>
      </c>
      <c r="I28" s="33">
        <f t="shared" si="7"/>
        <v>2.9025612930771083</v>
      </c>
      <c r="J28" s="102">
        <f t="shared" ca="1" si="8"/>
        <v>3563.7330731578995</v>
      </c>
      <c r="K28" s="71">
        <f t="shared" si="9"/>
        <v>703.67747855249957</v>
      </c>
      <c r="L28" s="73">
        <f t="shared" ca="1" si="10"/>
        <v>1227.7890846466364</v>
      </c>
      <c r="M28" s="71">
        <f t="shared" si="11"/>
        <v>242.43328822403822</v>
      </c>
      <c r="N28" s="73">
        <f t="shared" ca="1" si="12"/>
        <v>2335.9439885112633</v>
      </c>
      <c r="O28" s="71">
        <f t="shared" si="13"/>
        <v>461.24419032846134</v>
      </c>
      <c r="P28" s="72">
        <f>IF($A27&gt;=rok*12,"",P27*H28-K28-SUMPRODUCT(--(MONTH(Podaci!$L$5:$L$25)=MONTH($B28)),--(YEAR(Podaci!$L$5:$L$25)=YEAR($B28)),Podaci!$M$5:$M$25))</f>
        <v>95187.399193528327</v>
      </c>
      <c r="R28" s="108">
        <f t="shared" ca="1" si="14"/>
        <v>3835.2724922913812</v>
      </c>
      <c r="T28" s="81" t="str">
        <f t="shared" ca="1" si="18"/>
        <v/>
      </c>
      <c r="U28" s="81" t="str">
        <f t="shared" ca="1" si="18"/>
        <v/>
      </c>
      <c r="V28" s="81" t="str">
        <f t="shared" ca="1" si="18"/>
        <v/>
      </c>
      <c r="W28" s="81" t="str">
        <f t="shared" ca="1" si="18"/>
        <v/>
      </c>
      <c r="X28" s="81" t="str">
        <f t="shared" ca="1" si="18"/>
        <v/>
      </c>
      <c r="Y28" s="81">
        <f t="shared" ca="1" si="18"/>
        <v>404.60574945661199</v>
      </c>
      <c r="Z28" s="81">
        <f t="shared" ca="1" si="18"/>
        <v>498.92263024210598</v>
      </c>
      <c r="AA28" s="81">
        <f t="shared" ca="1" si="18"/>
        <v>247.41094814745529</v>
      </c>
      <c r="AB28" s="81">
        <f t="shared" ca="1" si="18"/>
        <v>215.58144179541486</v>
      </c>
      <c r="AC28" s="81">
        <f t="shared" ca="1" si="18"/>
        <v>427.64796877894793</v>
      </c>
      <c r="AD28" s="81">
        <f t="shared" ca="1" si="18"/>
        <v>427.64796877894793</v>
      </c>
      <c r="AE28" s="81">
        <f t="shared" ca="1" si="18"/>
        <v>427.64796877894793</v>
      </c>
      <c r="AF28" s="81">
        <f t="shared" ca="1" si="18"/>
        <v>248.38731337297796</v>
      </c>
      <c r="AG28" s="81">
        <f t="shared" ca="1" si="18"/>
        <v>121.59847791704962</v>
      </c>
      <c r="AH28" s="81">
        <f t="shared" ca="1" si="18"/>
        <v>142.65642965802292</v>
      </c>
      <c r="AI28" s="81">
        <f t="shared" ca="1" si="18"/>
        <v>141.17835676046727</v>
      </c>
      <c r="AJ28" s="81">
        <f t="shared" ca="1" si="19"/>
        <v>135.72257726946117</v>
      </c>
      <c r="AK28" s="81">
        <f t="shared" ca="1" si="19"/>
        <v>133.12154030866867</v>
      </c>
      <c r="AL28" s="81">
        <f t="shared" ca="1" si="19"/>
        <v>125.29597302610415</v>
      </c>
      <c r="AM28" s="81">
        <f t="shared" ca="1" si="20"/>
        <v>122.52211942039411</v>
      </c>
      <c r="AN28" s="81">
        <f t="shared" ca="1" si="20"/>
        <v>15.325028579804489</v>
      </c>
      <c r="AO28" s="81">
        <f t="shared" ca="1" si="20"/>
        <v>0</v>
      </c>
      <c r="AP28" s="81">
        <f t="shared" ca="1" si="20"/>
        <v>0</v>
      </c>
      <c r="AQ28" s="81">
        <f t="shared" ca="1" si="20"/>
        <v>0</v>
      </c>
    </row>
    <row r="29" spans="1:43" x14ac:dyDescent="0.2">
      <c r="A29" s="22">
        <f t="shared" si="16"/>
        <v>21</v>
      </c>
      <c r="B29" s="34">
        <f t="shared" si="17"/>
        <v>39913</v>
      </c>
      <c r="C29" s="24">
        <f ca="1">IF(B29&gt;datum_obracuna,"",VLOOKUP(B29,'HNB tečaj'!A:D,2))</f>
        <v>7.4149929999999999</v>
      </c>
      <c r="D29" s="24">
        <f ca="1">IF(B29&gt;datum_obracuna,"",VLOOKUP(B29,'HNB tečaj'!A:D,3+(Podaci!$B$11="ne")))</f>
        <v>4.8677169999999998</v>
      </c>
      <c r="F29" s="68">
        <f>IF($A28&gt;=rok*12,"",VLOOKUP($B29,Podaci!$F:$G,2,TRUE))</f>
        <v>5.8000000000000003E-2</v>
      </c>
      <c r="G29" s="28" t="str">
        <f>IF($A28&gt;=rok*12,"",VLOOKUP($B29,Podaci!$F:$H,3,TRUE))</f>
        <v>ENG proporcionalna</v>
      </c>
      <c r="H29" s="33">
        <f>IF(A28&gt;=rok*12,"",VLOOKUP(B29,Podaci!F:J,5,TRUE))</f>
        <v>1.0048333333333332</v>
      </c>
      <c r="I29" s="33">
        <f t="shared" si="7"/>
        <v>2.8885997277264308</v>
      </c>
      <c r="J29" s="102">
        <f t="shared" ca="1" si="8"/>
        <v>3425.3028248671367</v>
      </c>
      <c r="K29" s="71">
        <f t="shared" si="9"/>
        <v>703.67747855249945</v>
      </c>
      <c r="L29" s="73">
        <f t="shared" ca="1" si="10"/>
        <v>1185.8004388732445</v>
      </c>
      <c r="M29" s="71">
        <f t="shared" si="11"/>
        <v>243.60504911712093</v>
      </c>
      <c r="N29" s="73">
        <f t="shared" ca="1" si="12"/>
        <v>2239.5023859938924</v>
      </c>
      <c r="O29" s="71">
        <f t="shared" si="13"/>
        <v>460.07242943537852</v>
      </c>
      <c r="P29" s="72">
        <f>IF($A28&gt;=rok*12,"",P28*H29-K29-SUMPRODUCT(--(MONTH(Podaci!$L$5:$L$25)=MONTH($B29)),--(YEAR(Podaci!$L$5:$L$25)=YEAR($B29)),Podaci!$M$5:$M$25))</f>
        <v>94943.794144411193</v>
      </c>
      <c r="R29" s="108">
        <f t="shared" ca="1" si="14"/>
        <v>3645.5662627795723</v>
      </c>
      <c r="T29" s="81" t="str">
        <f t="shared" ca="1" si="18"/>
        <v/>
      </c>
      <c r="U29" s="81" t="str">
        <f t="shared" ca="1" si="18"/>
        <v/>
      </c>
      <c r="V29" s="81" t="str">
        <f t="shared" ca="1" si="18"/>
        <v/>
      </c>
      <c r="W29" s="81" t="str">
        <f t="shared" ca="1" si="18"/>
        <v/>
      </c>
      <c r="X29" s="81" t="str">
        <f t="shared" ca="1" si="18"/>
        <v/>
      </c>
      <c r="Y29" s="81">
        <f t="shared" ca="1" si="18"/>
        <v>348.16091726731725</v>
      </c>
      <c r="Z29" s="81">
        <f t="shared" ca="1" si="18"/>
        <v>479.54239548139918</v>
      </c>
      <c r="AA29" s="81">
        <f t="shared" ca="1" si="18"/>
        <v>237.80047556748835</v>
      </c>
      <c r="AB29" s="81">
        <f t="shared" ca="1" si="18"/>
        <v>207.20735992620928</v>
      </c>
      <c r="AC29" s="81">
        <f t="shared" ca="1" si="18"/>
        <v>411.03633898405639</v>
      </c>
      <c r="AD29" s="81">
        <f t="shared" ca="1" si="18"/>
        <v>411.03633898405639</v>
      </c>
      <c r="AE29" s="81">
        <f t="shared" ca="1" si="18"/>
        <v>411.03633898405639</v>
      </c>
      <c r="AF29" s="81">
        <f t="shared" ca="1" si="18"/>
        <v>238.73891469758891</v>
      </c>
      <c r="AG29" s="81">
        <f t="shared" ca="1" si="18"/>
        <v>116.87508614098709</v>
      </c>
      <c r="AH29" s="81">
        <f t="shared" ca="1" si="18"/>
        <v>137.11505925444922</v>
      </c>
      <c r="AI29" s="81">
        <f t="shared" ca="1" si="18"/>
        <v>135.69440086970926</v>
      </c>
      <c r="AJ29" s="81">
        <f t="shared" ca="1" si="19"/>
        <v>130.45054659702217</v>
      </c>
      <c r="AK29" s="81">
        <f t="shared" ca="1" si="19"/>
        <v>127.95054475443422</v>
      </c>
      <c r="AL29" s="81">
        <f t="shared" ca="1" si="19"/>
        <v>120.42895512667805</v>
      </c>
      <c r="AM29" s="81">
        <f t="shared" ca="1" si="20"/>
        <v>117.76284955806226</v>
      </c>
      <c r="AN29" s="81">
        <f t="shared" ca="1" si="20"/>
        <v>14.729740586058787</v>
      </c>
      <c r="AO29" s="81">
        <f t="shared" ca="1" si="20"/>
        <v>0</v>
      </c>
      <c r="AP29" s="81">
        <f t="shared" ca="1" si="20"/>
        <v>0</v>
      </c>
      <c r="AQ29" s="81">
        <f t="shared" ca="1" si="20"/>
        <v>0</v>
      </c>
    </row>
    <row r="30" spans="1:43" x14ac:dyDescent="0.2">
      <c r="A30" s="22">
        <f t="shared" si="16"/>
        <v>22</v>
      </c>
      <c r="B30" s="34">
        <f t="shared" si="17"/>
        <v>39943</v>
      </c>
      <c r="C30" s="24">
        <f ca="1">IF(B30&gt;datum_obracuna,"",VLOOKUP(B30,'HNB tečaj'!A:D,2))</f>
        <v>7.360716</v>
      </c>
      <c r="D30" s="24">
        <f ca="1">IF(B30&gt;datum_obracuna,"",VLOOKUP(B30,'HNB tečaj'!A:D,3+(Podaci!$B$11="ne")))</f>
        <v>4.8643380000000001</v>
      </c>
      <c r="F30" s="68">
        <f>IF($A29&gt;=rok*12,"",VLOOKUP($B30,Podaci!$F:$G,2,TRUE))</f>
        <v>5.8000000000000003E-2</v>
      </c>
      <c r="G30" s="28" t="str">
        <f>IF($A29&gt;=rok*12,"",VLOOKUP($B30,Podaci!$F:$H,3,TRUE))</f>
        <v>ENG proporcionalna</v>
      </c>
      <c r="H30" s="33">
        <f>IF(A29&gt;=rok*12,"",VLOOKUP(B30,Podaci!F:J,5,TRUE))</f>
        <v>1.0048333333333332</v>
      </c>
      <c r="I30" s="33">
        <f t="shared" si="7"/>
        <v>2.8747053186861145</v>
      </c>
      <c r="J30" s="102">
        <f t="shared" ca="1" si="8"/>
        <v>3422.9250986671082</v>
      </c>
      <c r="K30" s="71">
        <f t="shared" si="9"/>
        <v>703.67747855249945</v>
      </c>
      <c r="L30" s="73">
        <f t="shared" ca="1" si="10"/>
        <v>1190.7046876831041</v>
      </c>
      <c r="M30" s="71">
        <f t="shared" si="11"/>
        <v>244.78247352118706</v>
      </c>
      <c r="N30" s="73">
        <f t="shared" ca="1" si="12"/>
        <v>2232.220410984004</v>
      </c>
      <c r="O30" s="71">
        <f t="shared" si="13"/>
        <v>458.89500503131239</v>
      </c>
      <c r="P30" s="72">
        <f>IF($A29&gt;=rok*12,"",P29*H30-K30-SUMPRODUCT(--(MONTH(Podaci!$L$5:$L$25)=MONTH($B30)),--(YEAR(Podaci!$L$5:$L$25)=YEAR($B30)),Podaci!$M$5:$M$25))</f>
        <v>94699.011670890002</v>
      </c>
      <c r="R30" s="108">
        <f t="shared" ca="1" si="14"/>
        <v>3603.6485540274389</v>
      </c>
      <c r="T30" s="81" t="str">
        <f t="shared" ca="1" si="18"/>
        <v/>
      </c>
      <c r="U30" s="81" t="str">
        <f t="shared" ca="1" si="18"/>
        <v/>
      </c>
      <c r="V30" s="81" t="str">
        <f t="shared" ca="1" si="18"/>
        <v/>
      </c>
      <c r="W30" s="81" t="str">
        <f t="shared" ca="1" si="18"/>
        <v/>
      </c>
      <c r="X30" s="81" t="str">
        <f t="shared" ca="1" si="18"/>
        <v/>
      </c>
      <c r="Y30" s="81">
        <f t="shared" ca="1" si="18"/>
        <v>308.53215272917225</v>
      </c>
      <c r="Z30" s="81">
        <f t="shared" ca="1" si="18"/>
        <v>479.20951381339518</v>
      </c>
      <c r="AA30" s="81">
        <f t="shared" ca="1" si="18"/>
        <v>237.63540274034116</v>
      </c>
      <c r="AB30" s="81">
        <f t="shared" ca="1" si="18"/>
        <v>207.06352377690342</v>
      </c>
      <c r="AC30" s="81">
        <f t="shared" ca="1" si="18"/>
        <v>410.75101184005297</v>
      </c>
      <c r="AD30" s="81">
        <f t="shared" ca="1" si="18"/>
        <v>410.75101184005297</v>
      </c>
      <c r="AE30" s="81">
        <f t="shared" ca="1" si="18"/>
        <v>410.75101184005297</v>
      </c>
      <c r="AF30" s="81">
        <f t="shared" ca="1" si="18"/>
        <v>238.5731904386061</v>
      </c>
      <c r="AG30" s="81">
        <f t="shared" ca="1" si="18"/>
        <v>116.79395551731479</v>
      </c>
      <c r="AH30" s="81">
        <f t="shared" ca="1" si="18"/>
        <v>137.0198787447317</v>
      </c>
      <c r="AI30" s="81">
        <f t="shared" ca="1" si="18"/>
        <v>135.60020653167797</v>
      </c>
      <c r="AJ30" s="81">
        <f t="shared" ca="1" si="19"/>
        <v>130.3599923604157</v>
      </c>
      <c r="AK30" s="81">
        <f t="shared" ca="1" si="19"/>
        <v>127.86172593223786</v>
      </c>
      <c r="AL30" s="81">
        <f t="shared" ca="1" si="19"/>
        <v>120.34535753064422</v>
      </c>
      <c r="AM30" s="81">
        <f t="shared" ca="1" si="20"/>
        <v>117.68110267987343</v>
      </c>
      <c r="AN30" s="81">
        <f t="shared" ca="1" si="20"/>
        <v>14.719515711966828</v>
      </c>
      <c r="AO30" s="81">
        <f t="shared" ca="1" si="20"/>
        <v>0</v>
      </c>
      <c r="AP30" s="81">
        <f t="shared" ca="1" si="20"/>
        <v>0</v>
      </c>
      <c r="AQ30" s="81">
        <f t="shared" ca="1" si="20"/>
        <v>0</v>
      </c>
    </row>
    <row r="31" spans="1:43" x14ac:dyDescent="0.2">
      <c r="A31" s="22">
        <f t="shared" si="16"/>
        <v>23</v>
      </c>
      <c r="B31" s="34">
        <f t="shared" si="17"/>
        <v>39974</v>
      </c>
      <c r="C31" s="24">
        <f ca="1">IF(B31&gt;datum_obracuna,"",VLOOKUP(B31,'HNB tečaj'!A:D,2))</f>
        <v>7.321491</v>
      </c>
      <c r="D31" s="24">
        <f ca="1">IF(B31&gt;datum_obracuna,"",VLOOKUP(B31,'HNB tečaj'!A:D,3+(Podaci!$B$11="ne")))</f>
        <v>4.8294800000000002</v>
      </c>
      <c r="F31" s="68">
        <f>IF($A30&gt;=rok*12,"",VLOOKUP($B31,Podaci!$F:$G,2,TRUE))</f>
        <v>5.8000000000000003E-2</v>
      </c>
      <c r="G31" s="28" t="str">
        <f>IF($A30&gt;=rok*12,"",VLOOKUP($B31,Podaci!$F:$H,3,TRUE))</f>
        <v>ENG proporcionalna</v>
      </c>
      <c r="H31" s="33">
        <f>IF(A30&gt;=rok*12,"",VLOOKUP(B31,Podaci!F:J,5,TRUE))</f>
        <v>1.0048333333333332</v>
      </c>
      <c r="I31" s="33">
        <f t="shared" si="7"/>
        <v>2.8608777429286265</v>
      </c>
      <c r="J31" s="102">
        <f t="shared" ca="1" si="8"/>
        <v>3398.3963091197252</v>
      </c>
      <c r="K31" s="71">
        <f t="shared" si="9"/>
        <v>703.67747855249945</v>
      </c>
      <c r="L31" s="73">
        <f t="shared" ca="1" si="10"/>
        <v>1187.8858918455044</v>
      </c>
      <c r="M31" s="71">
        <f t="shared" si="11"/>
        <v>245.96558880987277</v>
      </c>
      <c r="N31" s="73">
        <f t="shared" ca="1" si="12"/>
        <v>2210.5104172742208</v>
      </c>
      <c r="O31" s="71">
        <f t="shared" si="13"/>
        <v>457.71188974262668</v>
      </c>
      <c r="P31" s="72">
        <f>IF($A30&gt;=rok*12,"",P30*H31-K31-SUMPRODUCT(--(MONTH(Podaci!$L$5:$L$25)=MONTH($B31)),--(YEAR(Podaci!$L$5:$L$25)=YEAR($B31)),Podaci!$M$5:$M$25))</f>
        <v>94453.046082080124</v>
      </c>
      <c r="R31" s="108">
        <f t="shared" ca="1" si="14"/>
        <v>3537.4163657647791</v>
      </c>
      <c r="T31" s="81" t="str">
        <f t="shared" ca="1" si="18"/>
        <v/>
      </c>
      <c r="U31" s="81" t="str">
        <f t="shared" ca="1" si="18"/>
        <v/>
      </c>
      <c r="V31" s="81" t="str">
        <f t="shared" ca="1" si="18"/>
        <v/>
      </c>
      <c r="W31" s="81" t="str">
        <f t="shared" ca="1" si="18"/>
        <v/>
      </c>
      <c r="X31" s="81" t="str">
        <f t="shared" ca="1" si="18"/>
        <v/>
      </c>
      <c r="Y31" s="81">
        <f t="shared" ca="1" si="18"/>
        <v>265.91287284509417</v>
      </c>
      <c r="Z31" s="81">
        <f t="shared" ca="1" si="18"/>
        <v>475.77548327676158</v>
      </c>
      <c r="AA31" s="81">
        <f t="shared" ca="1" si="18"/>
        <v>235.93249992628449</v>
      </c>
      <c r="AB31" s="81">
        <f t="shared" ca="1" si="18"/>
        <v>205.57970001469462</v>
      </c>
      <c r="AC31" s="81">
        <f t="shared" ca="1" si="18"/>
        <v>407.80755709436698</v>
      </c>
      <c r="AD31" s="81">
        <f t="shared" ca="1" si="18"/>
        <v>407.80755709436698</v>
      </c>
      <c r="AE31" s="81">
        <f t="shared" ca="1" si="18"/>
        <v>407.80755709436698</v>
      </c>
      <c r="AF31" s="81">
        <f t="shared" ca="1" si="18"/>
        <v>236.86356740823507</v>
      </c>
      <c r="AG31" s="81">
        <f t="shared" ca="1" si="18"/>
        <v>115.95700633709282</v>
      </c>
      <c r="AH31" s="81">
        <f t="shared" ca="1" si="18"/>
        <v>136.03798995877895</v>
      </c>
      <c r="AI31" s="81">
        <f t="shared" ca="1" si="18"/>
        <v>134.62849116171782</v>
      </c>
      <c r="AJ31" s="81">
        <f t="shared" ca="1" si="19"/>
        <v>129.42582853099034</v>
      </c>
      <c r="AK31" s="81">
        <f t="shared" ca="1" si="19"/>
        <v>126.94546475907391</v>
      </c>
      <c r="AL31" s="81">
        <f t="shared" ca="1" si="19"/>
        <v>119.4829588912398</v>
      </c>
      <c r="AM31" s="81">
        <f t="shared" ca="1" si="20"/>
        <v>116.8377961750181</v>
      </c>
      <c r="AN31" s="81">
        <f t="shared" ca="1" si="20"/>
        <v>14.614035196696767</v>
      </c>
      <c r="AO31" s="81">
        <f t="shared" ca="1" si="20"/>
        <v>0</v>
      </c>
      <c r="AP31" s="81">
        <f t="shared" ca="1" si="20"/>
        <v>0</v>
      </c>
      <c r="AQ31" s="81">
        <f t="shared" ca="1" si="20"/>
        <v>0</v>
      </c>
    </row>
    <row r="32" spans="1:43" x14ac:dyDescent="0.2">
      <c r="A32" s="22">
        <f t="shared" si="16"/>
        <v>24</v>
      </c>
      <c r="B32" s="34">
        <f t="shared" si="17"/>
        <v>40004</v>
      </c>
      <c r="C32" s="24">
        <f ca="1">IF(B32&gt;datum_obracuna,"",VLOOKUP(B32,'HNB tečaj'!A:D,2))</f>
        <v>7.3372089999999996</v>
      </c>
      <c r="D32" s="24">
        <f ca="1">IF(B32&gt;datum_obracuna,"",VLOOKUP(B32,'HNB tečaj'!A:D,3+(Podaci!$B$11="ne")))</f>
        <v>4.8494440000000001</v>
      </c>
      <c r="F32" s="68">
        <f>IF($A31&gt;=rok*12,"",VLOOKUP($B32,Podaci!$F:$G,2,TRUE))</f>
        <v>5.8000000000000003E-2</v>
      </c>
      <c r="G32" s="28" t="str">
        <f>IF($A31&gt;=rok*12,"",VLOOKUP($B32,Podaci!$F:$H,3,TRUE))</f>
        <v>ENG proporcionalna</v>
      </c>
      <c r="H32" s="33">
        <f>IF(A31&gt;=rok*12,"",VLOOKUP(B32,Podaci!F:J,5,TRUE))</f>
        <v>1.0048333333333332</v>
      </c>
      <c r="I32" s="33">
        <f t="shared" si="7"/>
        <v>2.8471166789802225</v>
      </c>
      <c r="J32" s="102">
        <f t="shared" ca="1" si="8"/>
        <v>3412.4445263015473</v>
      </c>
      <c r="K32" s="71">
        <f t="shared" si="9"/>
        <v>703.67747855249945</v>
      </c>
      <c r="L32" s="73">
        <f t="shared" ca="1" si="10"/>
        <v>1198.5615312133307</v>
      </c>
      <c r="M32" s="71">
        <f t="shared" si="11"/>
        <v>247.15442248912052</v>
      </c>
      <c r="N32" s="73">
        <f t="shared" ca="1" si="12"/>
        <v>2213.8829950882168</v>
      </c>
      <c r="O32" s="71">
        <f t="shared" si="13"/>
        <v>456.52305606337893</v>
      </c>
      <c r="P32" s="72">
        <f>IF($A31&gt;=rok*12,"",P31*H32-K32-SUMPRODUCT(--(MONTH(Podaci!$L$5:$L$25)=MONTH($B32)),--(YEAR(Podaci!$L$5:$L$25)=YEAR($B32)),Podaci!$M$5:$M$25))</f>
        <v>94205.891659590998</v>
      </c>
      <c r="R32" s="108">
        <f t="shared" ca="1" si="14"/>
        <v>3512.7727760906587</v>
      </c>
      <c r="T32" s="81" t="str">
        <f t="shared" ca="1" si="18"/>
        <v/>
      </c>
      <c r="U32" s="81" t="str">
        <f t="shared" ca="1" si="18"/>
        <v/>
      </c>
      <c r="V32" s="81" t="str">
        <f t="shared" ca="1" si="18"/>
        <v/>
      </c>
      <c r="W32" s="81" t="str">
        <f t="shared" ca="1" si="18"/>
        <v/>
      </c>
      <c r="X32" s="81" t="str">
        <f t="shared" ca="1" si="18"/>
        <v/>
      </c>
      <c r="Y32" s="81">
        <f t="shared" ca="1" si="18"/>
        <v>227.74561276905669</v>
      </c>
      <c r="Z32" s="81">
        <f t="shared" ca="1" si="18"/>
        <v>477.74223368221669</v>
      </c>
      <c r="AA32" s="81">
        <f t="shared" ca="1" si="18"/>
        <v>236.9077925930992</v>
      </c>
      <c r="AB32" s="81">
        <f t="shared" ca="1" si="18"/>
        <v>206.42952093352923</v>
      </c>
      <c r="AC32" s="81">
        <f t="shared" ca="1" si="18"/>
        <v>409.49334315618563</v>
      </c>
      <c r="AD32" s="81">
        <f t="shared" ca="1" si="18"/>
        <v>409.49334315618563</v>
      </c>
      <c r="AE32" s="81">
        <f t="shared" ca="1" si="18"/>
        <v>409.49334315618563</v>
      </c>
      <c r="AF32" s="81">
        <f t="shared" ca="1" si="18"/>
        <v>237.84270890167494</v>
      </c>
      <c r="AG32" s="81">
        <f t="shared" ca="1" si="18"/>
        <v>116.43634690264309</v>
      </c>
      <c r="AH32" s="81">
        <f t="shared" ca="1" si="18"/>
        <v>136.60034086022944</v>
      </c>
      <c r="AI32" s="81">
        <f t="shared" ca="1" si="18"/>
        <v>135.18501550751748</v>
      </c>
      <c r="AJ32" s="81">
        <f t="shared" ca="1" si="19"/>
        <v>129.96084622250012</v>
      </c>
      <c r="AK32" s="81">
        <f t="shared" ca="1" si="19"/>
        <v>127.4702291764543</v>
      </c>
      <c r="AL32" s="81">
        <f t="shared" ca="1" si="19"/>
        <v>119.97687496321954</v>
      </c>
      <c r="AM32" s="81">
        <f t="shared" ca="1" si="20"/>
        <v>117.32077773055576</v>
      </c>
      <c r="AN32" s="81">
        <f t="shared" ca="1" si="20"/>
        <v>14.674446379405227</v>
      </c>
      <c r="AO32" s="81">
        <f t="shared" ca="1" si="20"/>
        <v>0</v>
      </c>
      <c r="AP32" s="81">
        <f t="shared" ca="1" si="20"/>
        <v>0</v>
      </c>
      <c r="AQ32" s="81">
        <f t="shared" ca="1" si="20"/>
        <v>0</v>
      </c>
    </row>
    <row r="33" spans="1:43" x14ac:dyDescent="0.2">
      <c r="A33" s="22">
        <f t="shared" si="16"/>
        <v>25</v>
      </c>
      <c r="B33" s="34">
        <f t="shared" si="17"/>
        <v>40035</v>
      </c>
      <c r="C33" s="24">
        <f ca="1">IF(B33&gt;datum_obracuna,"",VLOOKUP(B33,'HNB tečaj'!A:D,2))</f>
        <v>7.3369900000000001</v>
      </c>
      <c r="D33" s="24">
        <f ca="1">IF(B33&gt;datum_obracuna,"",VLOOKUP(B33,'HNB tečaj'!A:D,3+(Podaci!$B$11="ne")))</f>
        <v>4.7976130000000001</v>
      </c>
      <c r="F33" s="68">
        <f>IF($A32&gt;=rok*12,"",VLOOKUP($B33,Podaci!$F:$G,2,TRUE))</f>
        <v>6.3E-2</v>
      </c>
      <c r="G33" s="28" t="str">
        <f>IF($A32&gt;=rok*12,"",VLOOKUP($B33,Podaci!$F:$H,3,TRUE))</f>
        <v>ENG proporcionalna</v>
      </c>
      <c r="H33" s="33">
        <f>IF(A32&gt;=rok*12,"",VLOOKUP(B33,Podaci!F:J,5,TRUE))</f>
        <v>1.00525</v>
      </c>
      <c r="I33" s="33">
        <f t="shared" si="7"/>
        <v>3.0988579109080541</v>
      </c>
      <c r="J33" s="102">
        <f t="shared" ca="1" si="8"/>
        <v>3503.3312687296516</v>
      </c>
      <c r="K33" s="71">
        <f t="shared" si="9"/>
        <v>730.22381520344629</v>
      </c>
      <c r="L33" s="73">
        <f t="shared" ca="1" si="10"/>
        <v>1130.5233635907741</v>
      </c>
      <c r="M33" s="71">
        <f t="shared" si="11"/>
        <v>235.64288399059575</v>
      </c>
      <c r="N33" s="73">
        <f t="shared" ca="1" si="12"/>
        <v>2372.8079051388777</v>
      </c>
      <c r="O33" s="71">
        <f t="shared" si="13"/>
        <v>494.58093121285054</v>
      </c>
      <c r="P33" s="72">
        <f>IF($A32&gt;=rok*12,"",P32*H33-K33-SUMPRODUCT(--(MONTH(Podaci!$L$5:$L$25)=MONTH($B33)),--(YEAR(Podaci!$L$5:$L$25)=YEAR($B33)),Podaci!$M$5:$M$25))</f>
        <v>93970.248775600412</v>
      </c>
      <c r="R33" s="108">
        <f t="shared" ca="1" si="14"/>
        <v>3564.6756036435477</v>
      </c>
      <c r="T33" s="81" t="str">
        <f t="shared" ca="1" si="18"/>
        <v/>
      </c>
      <c r="U33" s="81" t="str">
        <f t="shared" ca="1" si="18"/>
        <v/>
      </c>
      <c r="V33" s="81" t="str">
        <f t="shared" ca="1" si="18"/>
        <v/>
      </c>
      <c r="W33" s="81" t="str">
        <f t="shared" ca="1" si="18"/>
        <v/>
      </c>
      <c r="X33" s="81" t="str">
        <f t="shared" ca="1" si="18"/>
        <v/>
      </c>
      <c r="Y33" s="81">
        <f t="shared" ca="1" si="18"/>
        <v>192.15532054785652</v>
      </c>
      <c r="Z33" s="81">
        <f t="shared" ca="1" si="18"/>
        <v>490.46637762215124</v>
      </c>
      <c r="AA33" s="81">
        <f t="shared" ca="1" si="18"/>
        <v>243.21757356057364</v>
      </c>
      <c r="AB33" s="81">
        <f t="shared" ca="1" si="18"/>
        <v>211.92754633849509</v>
      </c>
      <c r="AC33" s="81">
        <f t="shared" ca="1" si="18"/>
        <v>420.39975224755818</v>
      </c>
      <c r="AD33" s="81">
        <f t="shared" ca="1" si="18"/>
        <v>420.39975224755818</v>
      </c>
      <c r="AE33" s="81">
        <f t="shared" ca="1" si="18"/>
        <v>420.39975224755818</v>
      </c>
      <c r="AF33" s="81">
        <f t="shared" ca="1" si="18"/>
        <v>244.17739034652692</v>
      </c>
      <c r="AG33" s="81">
        <f t="shared" ca="1" si="18"/>
        <v>119.53750215619952</v>
      </c>
      <c r="AH33" s="81">
        <f t="shared" ca="1" si="18"/>
        <v>140.23854212611511</v>
      </c>
      <c r="AI33" s="81">
        <f t="shared" ca="1" si="18"/>
        <v>138.78552112449444</v>
      </c>
      <c r="AJ33" s="81">
        <f t="shared" ca="1" si="19"/>
        <v>133.42221178180037</v>
      </c>
      <c r="AK33" s="81">
        <f t="shared" ca="1" si="19"/>
        <v>130.86525986402071</v>
      </c>
      <c r="AL33" s="81">
        <f t="shared" ca="1" si="19"/>
        <v>123.17232832460481</v>
      </c>
      <c r="AM33" s="81">
        <f t="shared" ca="1" si="20"/>
        <v>120.44548883571137</v>
      </c>
      <c r="AN33" s="81">
        <f t="shared" ca="1" si="20"/>
        <v>15.065284272323453</v>
      </c>
      <c r="AO33" s="81">
        <f t="shared" ca="1" si="20"/>
        <v>0</v>
      </c>
      <c r="AP33" s="81">
        <f t="shared" ca="1" si="20"/>
        <v>0</v>
      </c>
      <c r="AQ33" s="81">
        <f t="shared" ca="1" si="20"/>
        <v>0</v>
      </c>
    </row>
    <row r="34" spans="1:43" x14ac:dyDescent="0.2">
      <c r="A34" s="22">
        <f t="shared" si="16"/>
        <v>26</v>
      </c>
      <c r="B34" s="34">
        <f t="shared" si="17"/>
        <v>40066</v>
      </c>
      <c r="C34" s="24">
        <f ca="1">IF(B34&gt;datum_obracuna,"",VLOOKUP(B34,'HNB tečaj'!A:D,2))</f>
        <v>7.3284330000000004</v>
      </c>
      <c r="D34" s="24">
        <f ca="1">IF(B34&gt;datum_obracuna,"",VLOOKUP(B34,'HNB tečaj'!A:D,3+(Podaci!$B$11="ne")))</f>
        <v>4.832465</v>
      </c>
      <c r="F34" s="68">
        <f>IF($A33&gt;=rok*12,"",VLOOKUP($B34,Podaci!$F:$G,2,TRUE))</f>
        <v>6.3E-2</v>
      </c>
      <c r="G34" s="28" t="str">
        <f>IF($A33&gt;=rok*12,"",VLOOKUP($B34,Podaci!$F:$H,3,TRUE))</f>
        <v>ENG proporcionalna</v>
      </c>
      <c r="H34" s="33">
        <f>IF(A33&gt;=rok*12,"",VLOOKUP(B34,Podaci!F:J,5,TRUE))</f>
        <v>1.00525</v>
      </c>
      <c r="I34" s="33">
        <f t="shared" si="7"/>
        <v>3.0826738730744139</v>
      </c>
      <c r="J34" s="102">
        <f t="shared" ca="1" si="8"/>
        <v>3528.781029137122</v>
      </c>
      <c r="K34" s="71">
        <f t="shared" si="9"/>
        <v>730.22381520344629</v>
      </c>
      <c r="L34" s="73">
        <f t="shared" ca="1" si="10"/>
        <v>1144.7143533278777</v>
      </c>
      <c r="M34" s="71">
        <f t="shared" si="11"/>
        <v>236.88000913154627</v>
      </c>
      <c r="N34" s="73">
        <f t="shared" ca="1" si="12"/>
        <v>2384.0666758092443</v>
      </c>
      <c r="O34" s="71">
        <f t="shared" si="13"/>
        <v>493.34380607190002</v>
      </c>
      <c r="P34" s="72">
        <f>IF($A33&gt;=rok*12,"",P33*H34-K34-SUMPRODUCT(--(MONTH(Podaci!$L$5:$L$25)=MONTH($B34)),--(YEAR(Podaci!$L$5:$L$25)=YEAR($B34)),Podaci!$M$5:$M$25))</f>
        <v>93733.368766468877</v>
      </c>
      <c r="R34" s="108">
        <f t="shared" ca="1" si="14"/>
        <v>3548.612340031726</v>
      </c>
      <c r="T34" s="81" t="str">
        <f t="shared" ca="1" si="18"/>
        <v/>
      </c>
      <c r="U34" s="81" t="str">
        <f t="shared" ca="1" si="18"/>
        <v/>
      </c>
      <c r="V34" s="81" t="str">
        <f t="shared" ca="1" si="18"/>
        <v/>
      </c>
      <c r="W34" s="81" t="str">
        <f t="shared" ca="1" si="18"/>
        <v/>
      </c>
      <c r="X34" s="81" t="str">
        <f t="shared" ca="1" si="18"/>
        <v/>
      </c>
      <c r="Y34" s="81">
        <f t="shared" ca="1" si="18"/>
        <v>151.59256585443856</v>
      </c>
      <c r="Z34" s="81">
        <f t="shared" ca="1" si="18"/>
        <v>494.02934407919713</v>
      </c>
      <c r="AA34" s="81">
        <f t="shared" ca="1" si="18"/>
        <v>244.98441446119088</v>
      </c>
      <c r="AB34" s="81">
        <f t="shared" ca="1" si="18"/>
        <v>213.46708252971962</v>
      </c>
      <c r="AC34" s="81">
        <f t="shared" ca="1" si="18"/>
        <v>423.45372349645464</v>
      </c>
      <c r="AD34" s="81">
        <f t="shared" ca="1" si="18"/>
        <v>423.45372349645464</v>
      </c>
      <c r="AE34" s="81">
        <f t="shared" ca="1" si="18"/>
        <v>423.45372349645464</v>
      </c>
      <c r="AF34" s="81">
        <f t="shared" ca="1" si="18"/>
        <v>245.95120378424213</v>
      </c>
      <c r="AG34" s="81">
        <f t="shared" ca="1" si="18"/>
        <v>120.4058758714508</v>
      </c>
      <c r="AH34" s="81">
        <f t="shared" ca="1" si="18"/>
        <v>141.25729742592344</v>
      </c>
      <c r="AI34" s="81">
        <f t="shared" ca="1" si="18"/>
        <v>139.79372103187148</v>
      </c>
      <c r="AJ34" s="81">
        <f t="shared" ca="1" si="19"/>
        <v>134.39145021871042</v>
      </c>
      <c r="AK34" s="81">
        <f t="shared" ca="1" si="19"/>
        <v>131.81592346210186</v>
      </c>
      <c r="AL34" s="81">
        <f t="shared" ca="1" si="19"/>
        <v>124.06710703784597</v>
      </c>
      <c r="AM34" s="81">
        <f t="shared" ca="1" si="20"/>
        <v>121.3204585710573</v>
      </c>
      <c r="AN34" s="81">
        <f t="shared" ca="1" si="20"/>
        <v>15.174725214612673</v>
      </c>
      <c r="AO34" s="81">
        <f t="shared" ca="1" si="20"/>
        <v>0</v>
      </c>
      <c r="AP34" s="81">
        <f t="shared" ca="1" si="20"/>
        <v>0</v>
      </c>
      <c r="AQ34" s="81">
        <f t="shared" ca="1" si="20"/>
        <v>0</v>
      </c>
    </row>
    <row r="35" spans="1:43" x14ac:dyDescent="0.2">
      <c r="A35" s="22">
        <f t="shared" si="16"/>
        <v>27</v>
      </c>
      <c r="B35" s="34">
        <f t="shared" si="17"/>
        <v>40096</v>
      </c>
      <c r="C35" s="24">
        <f ca="1">IF(B35&gt;datum_obracuna,"",VLOOKUP(B35,'HNB tečaj'!A:D,2))</f>
        <v>7.2541669999999998</v>
      </c>
      <c r="D35" s="24">
        <f ca="1">IF(B35&gt;datum_obracuna,"",VLOOKUP(B35,'HNB tečaj'!A:D,3+(Podaci!$B$11="ne")))</f>
        <v>4.776878</v>
      </c>
      <c r="F35" s="68">
        <f>IF($A34&gt;=rok*12,"",VLOOKUP($B35,Podaci!$F:$G,2,TRUE))</f>
        <v>6.3E-2</v>
      </c>
      <c r="G35" s="28" t="str">
        <f>IF($A34&gt;=rok*12,"",VLOOKUP($B35,Podaci!$F:$H,3,TRUE))</f>
        <v>ENG proporcionalna</v>
      </c>
      <c r="H35" s="33">
        <f>IF(A34&gt;=rok*12,"",VLOOKUP(B35,Podaci!F:J,5,TRUE))</f>
        <v>1.00525</v>
      </c>
      <c r="I35" s="33">
        <f t="shared" si="7"/>
        <v>3.0665743576965063</v>
      </c>
      <c r="J35" s="102">
        <f t="shared" ca="1" si="8"/>
        <v>3488.1900779214088</v>
      </c>
      <c r="K35" s="71">
        <f t="shared" si="9"/>
        <v>730.22381520344641</v>
      </c>
      <c r="L35" s="73">
        <f t="shared" ca="1" si="10"/>
        <v>1137.4875255076493</v>
      </c>
      <c r="M35" s="71">
        <f t="shared" si="11"/>
        <v>238.12362917948695</v>
      </c>
      <c r="N35" s="73">
        <f t="shared" ca="1" si="12"/>
        <v>2350.7025524137593</v>
      </c>
      <c r="O35" s="71">
        <f t="shared" si="13"/>
        <v>492.10018602395945</v>
      </c>
      <c r="P35" s="72">
        <f>IF($A34&gt;=rok*12,"",P34*H35-K35-SUMPRODUCT(--(MONTH(Podaci!$L$5:$L$25)=MONTH($B35)),--(YEAR(Podaci!$L$5:$L$25)=YEAR($B35)),Podaci!$M$5:$M$25))</f>
        <v>93495.245137289399</v>
      </c>
      <c r="R35" s="108">
        <f t="shared" ca="1" si="14"/>
        <v>3467.6551951050851</v>
      </c>
      <c r="T35" s="81" t="str">
        <f t="shared" ca="1" si="18"/>
        <v/>
      </c>
      <c r="U35" s="81" t="str">
        <f t="shared" ca="1" si="18"/>
        <v/>
      </c>
      <c r="V35" s="81" t="str">
        <f t="shared" ca="1" si="18"/>
        <v/>
      </c>
      <c r="W35" s="81" t="str">
        <f t="shared" ca="1" si="18"/>
        <v/>
      </c>
      <c r="X35" s="81" t="str">
        <f t="shared" ca="1" si="18"/>
        <v/>
      </c>
      <c r="Y35" s="81">
        <f t="shared" ca="1" si="18"/>
        <v>109.71074546448705</v>
      </c>
      <c r="Z35" s="81">
        <f t="shared" ca="1" si="18"/>
        <v>488.34661090899726</v>
      </c>
      <c r="AA35" s="81">
        <f t="shared" ca="1" si="18"/>
        <v>242.1664015740507</v>
      </c>
      <c r="AB35" s="81">
        <f t="shared" ca="1" si="18"/>
        <v>211.01160800138277</v>
      </c>
      <c r="AC35" s="81">
        <f t="shared" ca="1" si="18"/>
        <v>418.58280935056905</v>
      </c>
      <c r="AD35" s="81">
        <f t="shared" ca="1" si="18"/>
        <v>418.58280935056905</v>
      </c>
      <c r="AE35" s="81">
        <f t="shared" ca="1" si="18"/>
        <v>418.58280935056905</v>
      </c>
      <c r="AF35" s="81">
        <f t="shared" ca="1" si="18"/>
        <v>243.12207008854969</v>
      </c>
      <c r="AG35" s="81">
        <f t="shared" ca="1" si="18"/>
        <v>119.02086813273645</v>
      </c>
      <c r="AH35" s="81">
        <f t="shared" ca="1" si="18"/>
        <v>139.63243943067366</v>
      </c>
      <c r="AI35" s="81">
        <f t="shared" ca="1" si="18"/>
        <v>138.18569829999478</v>
      </c>
      <c r="AJ35" s="81">
        <f t="shared" ca="1" si="19"/>
        <v>132.84556886347923</v>
      </c>
      <c r="AK35" s="81">
        <f t="shared" ca="1" si="19"/>
        <v>130.29966794085385</v>
      </c>
      <c r="AL35" s="81">
        <f t="shared" ca="1" si="19"/>
        <v>122.63998479714427</v>
      </c>
      <c r="AM35" s="81">
        <f t="shared" ca="1" si="20"/>
        <v>119.92493054745253</v>
      </c>
      <c r="AN35" s="81">
        <f t="shared" ca="1" si="20"/>
        <v>15.000173003576554</v>
      </c>
      <c r="AO35" s="81">
        <f t="shared" ca="1" si="20"/>
        <v>0</v>
      </c>
      <c r="AP35" s="81">
        <f t="shared" ca="1" si="20"/>
        <v>0</v>
      </c>
      <c r="AQ35" s="81">
        <f t="shared" ca="1" si="20"/>
        <v>0</v>
      </c>
    </row>
    <row r="36" spans="1:43" x14ac:dyDescent="0.2">
      <c r="A36" s="22">
        <f t="shared" si="16"/>
        <v>28</v>
      </c>
      <c r="B36" s="34">
        <f t="shared" si="17"/>
        <v>40127</v>
      </c>
      <c r="C36" s="24">
        <f ca="1">IF(B36&gt;datum_obracuna,"",VLOOKUP(B36,'HNB tečaj'!A:D,2))</f>
        <v>7.2648919999999997</v>
      </c>
      <c r="D36" s="24">
        <f ca="1">IF(B36&gt;datum_obracuna,"",VLOOKUP(B36,'HNB tečaj'!A:D,3+(Podaci!$B$11="ne")))</f>
        <v>4.8105500000000001</v>
      </c>
      <c r="F36" s="68">
        <f>IF($A35&gt;=rok*12,"",VLOOKUP($B36,Podaci!$F:$G,2,TRUE))</f>
        <v>6.3E-2</v>
      </c>
      <c r="G36" s="28" t="str">
        <f>IF($A35&gt;=rok*12,"",VLOOKUP($B36,Podaci!$F:$H,3,TRUE))</f>
        <v>ENG proporcionalna</v>
      </c>
      <c r="H36" s="33">
        <f>IF(A35&gt;=rok*12,"",VLOOKUP(B36,Podaci!F:J,5,TRUE))</f>
        <v>1.00525</v>
      </c>
      <c r="I36" s="33">
        <f t="shared" si="7"/>
        <v>3.0505589233489245</v>
      </c>
      <c r="J36" s="102">
        <f t="shared" ca="1" si="8"/>
        <v>3512.7781742269399</v>
      </c>
      <c r="K36" s="71">
        <f t="shared" si="9"/>
        <v>730.22381520344652</v>
      </c>
      <c r="L36" s="73">
        <f t="shared" ca="1" si="10"/>
        <v>1151.5195288772156</v>
      </c>
      <c r="M36" s="71">
        <f t="shared" si="11"/>
        <v>239.37377823267934</v>
      </c>
      <c r="N36" s="73">
        <f t="shared" ca="1" si="12"/>
        <v>2361.2586453497242</v>
      </c>
      <c r="O36" s="71">
        <f t="shared" si="13"/>
        <v>490.85003697076718</v>
      </c>
      <c r="P36" s="72">
        <f>IF($A35&gt;=rok*12,"",P35*H36-K36-SUMPRODUCT(--(MONTH(Podaci!$L$5:$L$25)=MONTH($B36)),--(YEAR(Podaci!$L$5:$L$25)=YEAR($B36)),Podaci!$M$5:$M$25))</f>
        <v>93255.87135905672</v>
      </c>
      <c r="R36" s="108">
        <f t="shared" ca="1" si="14"/>
        <v>3450.330165838358</v>
      </c>
      <c r="T36" s="81" t="str">
        <f t="shared" ca="1" si="18"/>
        <v/>
      </c>
      <c r="U36" s="81" t="str">
        <f t="shared" ca="1" si="18"/>
        <v/>
      </c>
      <c r="V36" s="81" t="str">
        <f t="shared" ca="1" si="18"/>
        <v/>
      </c>
      <c r="W36" s="81" t="str">
        <f t="shared" ca="1" si="18"/>
        <v/>
      </c>
      <c r="X36" s="81" t="str">
        <f t="shared" ref="X36:AM51" ca="1" si="21">IF($B36&gt;X$3,"",MAX(0,(X$3-MAX(X$2,$B36+1)+1)/X$6*X$7*MAX($J36,0)))</f>
        <v/>
      </c>
      <c r="Y36" s="81">
        <f t="shared" ca="1" si="21"/>
        <v>68.71571551775439</v>
      </c>
      <c r="Z36" s="81">
        <f t="shared" ca="1" si="21"/>
        <v>491.78894439177162</v>
      </c>
      <c r="AA36" s="81">
        <f t="shared" ca="1" si="21"/>
        <v>243.87342173948127</v>
      </c>
      <c r="AB36" s="81">
        <f t="shared" ca="1" si="21"/>
        <v>212.49901941624887</v>
      </c>
      <c r="AC36" s="81">
        <f t="shared" ca="1" si="21"/>
        <v>421.53338090723275</v>
      </c>
      <c r="AD36" s="81">
        <f t="shared" ca="1" si="21"/>
        <v>421.53338090723275</v>
      </c>
      <c r="AE36" s="81">
        <f t="shared" ca="1" si="21"/>
        <v>421.53338090723275</v>
      </c>
      <c r="AF36" s="81">
        <f t="shared" ca="1" si="21"/>
        <v>244.83582671872148</v>
      </c>
      <c r="AG36" s="81">
        <f t="shared" ca="1" si="21"/>
        <v>119.85984092454015</v>
      </c>
      <c r="AH36" s="81">
        <f t="shared" ca="1" si="21"/>
        <v>140.61670226939589</v>
      </c>
      <c r="AI36" s="81">
        <f t="shared" ca="1" si="21"/>
        <v>139.15976312500339</v>
      </c>
      <c r="AJ36" s="81">
        <f t="shared" ca="1" si="21"/>
        <v>133.78199135422972</v>
      </c>
      <c r="AK36" s="81">
        <f t="shared" ca="1" si="21"/>
        <v>131.21814448953367</v>
      </c>
      <c r="AL36" s="81">
        <f t="shared" ca="1" si="21"/>
        <v>123.50446858092303</v>
      </c>
      <c r="AM36" s="81">
        <f t="shared" ca="1" si="21"/>
        <v>120.77027603490143</v>
      </c>
      <c r="AN36" s="81">
        <f t="shared" ca="1" si="20"/>
        <v>15.10590855415508</v>
      </c>
      <c r="AO36" s="81">
        <f t="shared" ca="1" si="20"/>
        <v>0</v>
      </c>
      <c r="AP36" s="81">
        <f t="shared" ca="1" si="20"/>
        <v>0</v>
      </c>
      <c r="AQ36" s="81">
        <f t="shared" ca="1" si="20"/>
        <v>0</v>
      </c>
    </row>
    <row r="37" spans="1:43" x14ac:dyDescent="0.2">
      <c r="A37" s="22">
        <f t="shared" si="16"/>
        <v>29</v>
      </c>
      <c r="B37" s="34">
        <f t="shared" si="17"/>
        <v>40157</v>
      </c>
      <c r="C37" s="24">
        <f ca="1">IF(B37&gt;datum_obracuna,"",VLOOKUP(B37,'HNB tečaj'!A:D,2))</f>
        <v>7.2762099999999998</v>
      </c>
      <c r="D37" s="24">
        <f ca="1">IF(B37&gt;datum_obracuna,"",VLOOKUP(B37,'HNB tečaj'!A:D,3+(Podaci!$B$11="ne")))</f>
        <v>4.8167679999999997</v>
      </c>
      <c r="F37" s="68">
        <f>IF($A36&gt;=rok*12,"",VLOOKUP($B37,Podaci!$F:$G,2,TRUE))</f>
        <v>6.3E-2</v>
      </c>
      <c r="G37" s="28" t="str">
        <f>IF($A36&gt;=rok*12,"",VLOOKUP($B37,Podaci!$F:$H,3,TRUE))</f>
        <v>ENG proporcionalna</v>
      </c>
      <c r="H37" s="33">
        <f>IF(A36&gt;=rok*12,"",VLOOKUP(B37,Podaci!F:J,5,TRUE))</f>
        <v>1.00525</v>
      </c>
      <c r="I37" s="33">
        <f t="shared" si="7"/>
        <v>3.0346271309116393</v>
      </c>
      <c r="J37" s="102">
        <f t="shared" ca="1" si="8"/>
        <v>3517.3187059098741</v>
      </c>
      <c r="K37" s="71">
        <f t="shared" si="9"/>
        <v>730.22381520344641</v>
      </c>
      <c r="L37" s="73">
        <f t="shared" ca="1" si="10"/>
        <v>1159.0612467941746</v>
      </c>
      <c r="M37" s="71">
        <f t="shared" si="11"/>
        <v>240.63049056840077</v>
      </c>
      <c r="N37" s="73">
        <f t="shared" ca="1" si="12"/>
        <v>2358.2574591156995</v>
      </c>
      <c r="O37" s="71">
        <f t="shared" si="13"/>
        <v>489.59332463504563</v>
      </c>
      <c r="P37" s="72">
        <f>IF($A36&gt;=rok*12,"",P36*H37-K37-SUMPRODUCT(--(MONTH(Podaci!$L$5:$L$25)=MONTH($B37)),--(YEAR(Podaci!$L$5:$L$25)=YEAR($B37)),Podaci!$M$5:$M$25))</f>
        <v>93015.240868488327</v>
      </c>
      <c r="R37" s="108">
        <f t="shared" ca="1" si="14"/>
        <v>3414.3167224015956</v>
      </c>
      <c r="T37" s="81" t="str">
        <f t="shared" ref="T37:AI52" ca="1" si="22">IF($B37&gt;T$3,"",MAX(0,(T$3-MAX(T$2,$B37+1)+1)/T$6*T$7*MAX($J37,0)))</f>
        <v/>
      </c>
      <c r="U37" s="81" t="str">
        <f t="shared" ca="1" si="22"/>
        <v/>
      </c>
      <c r="V37" s="81" t="str">
        <f t="shared" ca="1" si="22"/>
        <v/>
      </c>
      <c r="W37" s="81" t="str">
        <f t="shared" ca="1" si="22"/>
        <v/>
      </c>
      <c r="X37" s="81" t="str">
        <f t="shared" ca="1" si="22"/>
        <v/>
      </c>
      <c r="Y37" s="81">
        <f t="shared" ca="1" si="22"/>
        <v>28.331279439383646</v>
      </c>
      <c r="Z37" s="81">
        <f t="shared" ca="1" si="22"/>
        <v>492.4246188273824</v>
      </c>
      <c r="AA37" s="81">
        <f t="shared" ca="1" si="22"/>
        <v>244.18864659659238</v>
      </c>
      <c r="AB37" s="81">
        <f t="shared" ca="1" si="22"/>
        <v>212.77369048353432</v>
      </c>
      <c r="AC37" s="81">
        <f t="shared" ca="1" si="22"/>
        <v>422.0782447091849</v>
      </c>
      <c r="AD37" s="81">
        <f t="shared" ca="1" si="22"/>
        <v>422.0782447091849</v>
      </c>
      <c r="AE37" s="81">
        <f t="shared" ca="1" si="22"/>
        <v>422.0782447091849</v>
      </c>
      <c r="AF37" s="81">
        <f t="shared" ca="1" si="22"/>
        <v>245.15229555711559</v>
      </c>
      <c r="AG37" s="81">
        <f t="shared" ca="1" si="22"/>
        <v>120.014768841487</v>
      </c>
      <c r="AH37" s="81">
        <f t="shared" ca="1" si="22"/>
        <v>140.79846000078024</v>
      </c>
      <c r="AI37" s="81">
        <f t="shared" ca="1" si="22"/>
        <v>139.33963765226352</v>
      </c>
      <c r="AJ37" s="81">
        <f t="shared" ca="1" si="21"/>
        <v>133.95491470441638</v>
      </c>
      <c r="AK37" s="81">
        <f t="shared" ca="1" si="21"/>
        <v>131.38775387358243</v>
      </c>
      <c r="AL37" s="81">
        <f t="shared" ca="1" si="21"/>
        <v>123.66410745498858</v>
      </c>
      <c r="AM37" s="81">
        <f t="shared" ca="1" si="21"/>
        <v>120.92638075814199</v>
      </c>
      <c r="AN37" s="81">
        <f t="shared" ca="1" si="20"/>
        <v>15.12543408437298</v>
      </c>
      <c r="AO37" s="81">
        <f t="shared" ca="1" si="20"/>
        <v>0</v>
      </c>
      <c r="AP37" s="81">
        <f t="shared" ca="1" si="20"/>
        <v>0</v>
      </c>
      <c r="AQ37" s="81">
        <f t="shared" ca="1" si="20"/>
        <v>0</v>
      </c>
    </row>
    <row r="38" spans="1:43" x14ac:dyDescent="0.2">
      <c r="A38" s="22">
        <f t="shared" si="16"/>
        <v>30</v>
      </c>
      <c r="B38" s="34">
        <f t="shared" si="17"/>
        <v>40188</v>
      </c>
      <c r="C38" s="24">
        <f ca="1">IF(B38&gt;datum_obracuna,"",VLOOKUP(B38,'HNB tečaj'!A:D,2))</f>
        <v>7.2888419999999998</v>
      </c>
      <c r="D38" s="24">
        <f ca="1">IF(B38&gt;datum_obracuna,"",VLOOKUP(B38,'HNB tečaj'!A:D,3+(Podaci!$B$11="ne")))</f>
        <v>4.9205709999999998</v>
      </c>
      <c r="F38" s="68">
        <f>IF($A37&gt;=rok*12,"",VLOOKUP($B38,Podaci!$F:$G,2,TRUE))</f>
        <v>6.3E-2</v>
      </c>
      <c r="G38" s="28" t="str">
        <f>IF($A37&gt;=rok*12,"",VLOOKUP($B38,Podaci!$F:$H,3,TRUE))</f>
        <v>ENG proporcionalna</v>
      </c>
      <c r="H38" s="33">
        <f>IF(A37&gt;=rok*12,"",VLOOKUP(B38,Podaci!F:J,5,TRUE))</f>
        <v>1.00525</v>
      </c>
      <c r="I38" s="33">
        <f t="shared" si="7"/>
        <v>3.0187785435579602</v>
      </c>
      <c r="J38" s="102">
        <f t="shared" ca="1" si="8"/>
        <v>3593.1181285994376</v>
      </c>
      <c r="K38" s="71">
        <f t="shared" si="9"/>
        <v>730.22381520344641</v>
      </c>
      <c r="L38" s="73">
        <f t="shared" ca="1" si="10"/>
        <v>1190.255620528081</v>
      </c>
      <c r="M38" s="71">
        <f t="shared" si="11"/>
        <v>241.89380064388484</v>
      </c>
      <c r="N38" s="73">
        <f t="shared" ca="1" si="12"/>
        <v>2402.8625080713564</v>
      </c>
      <c r="O38" s="71">
        <f t="shared" si="13"/>
        <v>488.33001455956156</v>
      </c>
      <c r="P38" s="72">
        <f>IF($A37&gt;=rok*12,"",P37*H38-K38-SUMPRODUCT(--(MONTH(Podaci!$L$5:$L$25)=MONTH($B38)),--(YEAR(Podaci!$L$5:$L$25)=YEAR($B38)),Podaci!$M$5:$M$25))</f>
        <v>92773.347067844443</v>
      </c>
      <c r="R38" s="108">
        <f t="shared" ca="1" si="14"/>
        <v>3445.1727658984996</v>
      </c>
      <c r="T38" s="81" t="str">
        <f t="shared" ca="1" si="22"/>
        <v/>
      </c>
      <c r="U38" s="81" t="str">
        <f t="shared" ca="1" si="22"/>
        <v/>
      </c>
      <c r="V38" s="81" t="str">
        <f t="shared" ca="1" si="22"/>
        <v/>
      </c>
      <c r="W38" s="81" t="str">
        <f t="shared" ca="1" si="22"/>
        <v/>
      </c>
      <c r="X38" s="81" t="str">
        <f t="shared" ca="1" si="22"/>
        <v/>
      </c>
      <c r="Y38" s="81" t="str">
        <f t="shared" ca="1" si="22"/>
        <v/>
      </c>
      <c r="Z38" s="81">
        <f t="shared" ca="1" si="22"/>
        <v>489.25471504490974</v>
      </c>
      <c r="AA38" s="81">
        <f t="shared" ca="1" si="22"/>
        <v>249.4509955581089</v>
      </c>
      <c r="AB38" s="81">
        <f t="shared" ca="1" si="22"/>
        <v>217.35903638212488</v>
      </c>
      <c r="AC38" s="81">
        <f t="shared" ca="1" si="22"/>
        <v>431.1741754319325</v>
      </c>
      <c r="AD38" s="81">
        <f t="shared" ca="1" si="22"/>
        <v>431.1741754319325</v>
      </c>
      <c r="AE38" s="81">
        <f t="shared" ca="1" si="22"/>
        <v>431.1741754319325</v>
      </c>
      <c r="AF38" s="81">
        <f t="shared" ca="1" si="22"/>
        <v>250.43541148375255</v>
      </c>
      <c r="AG38" s="81">
        <f t="shared" ca="1" si="22"/>
        <v>122.60112821151537</v>
      </c>
      <c r="AH38" s="81">
        <f t="shared" ca="1" si="22"/>
        <v>143.83271503308842</v>
      </c>
      <c r="AI38" s="81">
        <f t="shared" ca="1" si="22"/>
        <v>142.34245456335782</v>
      </c>
      <c r="AJ38" s="81">
        <f t="shared" ca="1" si="21"/>
        <v>136.84168899187688</v>
      </c>
      <c r="AK38" s="81">
        <f t="shared" ca="1" si="21"/>
        <v>134.21920496596212</v>
      </c>
      <c r="AL38" s="81">
        <f t="shared" ca="1" si="21"/>
        <v>126.32911132192802</v>
      </c>
      <c r="AM38" s="81">
        <f t="shared" ca="1" si="21"/>
        <v>123.5323856771743</v>
      </c>
      <c r="AN38" s="81">
        <f t="shared" ca="1" si="20"/>
        <v>15.451392368903223</v>
      </c>
      <c r="AO38" s="81">
        <f t="shared" ca="1" si="20"/>
        <v>0</v>
      </c>
      <c r="AP38" s="81">
        <f t="shared" ca="1" si="20"/>
        <v>0</v>
      </c>
      <c r="AQ38" s="81">
        <f t="shared" ca="1" si="20"/>
        <v>0</v>
      </c>
    </row>
    <row r="39" spans="1:43" x14ac:dyDescent="0.2">
      <c r="A39" s="22">
        <f t="shared" si="16"/>
        <v>31</v>
      </c>
      <c r="B39" s="34">
        <f t="shared" si="17"/>
        <v>40219</v>
      </c>
      <c r="C39" s="24">
        <f ca="1">IF(B39&gt;datum_obracuna,"",VLOOKUP(B39,'HNB tečaj'!A:D,2))</f>
        <v>7.3186900000000001</v>
      </c>
      <c r="D39" s="24">
        <f ca="1">IF(B39&gt;datum_obracuna,"",VLOOKUP(B39,'HNB tečaj'!A:D,3+(Podaci!$B$11="ne")))</f>
        <v>4.989903</v>
      </c>
      <c r="F39" s="68">
        <f>IF($A38&gt;=rok*12,"",VLOOKUP($B39,Podaci!$F:$G,2,TRUE))</f>
        <v>6.3E-2</v>
      </c>
      <c r="G39" s="28" t="str">
        <f>IF($A38&gt;=rok*12,"",VLOOKUP($B39,Podaci!$F:$H,3,TRUE))</f>
        <v>ENG proporcionalna</v>
      </c>
      <c r="H39" s="33">
        <f>IF(A38&gt;=rok*12,"",VLOOKUP(B39,Podaci!F:J,5,TRUE))</f>
        <v>1.00525</v>
      </c>
      <c r="I39" s="33">
        <f t="shared" si="7"/>
        <v>3.0030127267425617</v>
      </c>
      <c r="J39" s="102">
        <f t="shared" ca="1" si="8"/>
        <v>3643.7460061551233</v>
      </c>
      <c r="K39" s="71">
        <f t="shared" si="9"/>
        <v>730.22381520344652</v>
      </c>
      <c r="L39" s="73">
        <f t="shared" ca="1" si="10"/>
        <v>1213.3634911722736</v>
      </c>
      <c r="M39" s="71">
        <f t="shared" si="11"/>
        <v>243.16374309726535</v>
      </c>
      <c r="N39" s="73">
        <f t="shared" ca="1" si="12"/>
        <v>2430.3825149828499</v>
      </c>
      <c r="O39" s="71">
        <f t="shared" si="13"/>
        <v>487.06007210618117</v>
      </c>
      <c r="P39" s="72">
        <f>IF($A38&gt;=rok*12,"",P38*H39-K39-SUMPRODUCT(--(MONTH(Podaci!$L$5:$L$25)=MONTH($B39)),--(YEAR(Podaci!$L$5:$L$25)=YEAR($B39)),Podaci!$M$5:$M$25))</f>
        <v>92530.18332474718</v>
      </c>
      <c r="R39" s="108">
        <f t="shared" ca="1" si="14"/>
        <v>3450.3904211353602</v>
      </c>
      <c r="T39" s="81" t="str">
        <f t="shared" ca="1" si="22"/>
        <v/>
      </c>
      <c r="U39" s="81" t="str">
        <f t="shared" ca="1" si="22"/>
        <v/>
      </c>
      <c r="V39" s="81" t="str">
        <f t="shared" ca="1" si="22"/>
        <v/>
      </c>
      <c r="W39" s="81" t="str">
        <f t="shared" ca="1" si="22"/>
        <v/>
      </c>
      <c r="X39" s="81" t="str">
        <f t="shared" ca="1" si="22"/>
        <v/>
      </c>
      <c r="Y39" s="81" t="str">
        <f t="shared" ca="1" si="22"/>
        <v/>
      </c>
      <c r="Z39" s="81">
        <f t="shared" ca="1" si="22"/>
        <v>452.82279134026413</v>
      </c>
      <c r="AA39" s="81">
        <f t="shared" ca="1" si="22"/>
        <v>252.96581861909814</v>
      </c>
      <c r="AB39" s="81">
        <f t="shared" ca="1" si="22"/>
        <v>220.42167620795925</v>
      </c>
      <c r="AC39" s="81">
        <f t="shared" ca="1" si="22"/>
        <v>437.24952073861476</v>
      </c>
      <c r="AD39" s="81">
        <f t="shared" ca="1" si="22"/>
        <v>437.24952073861476</v>
      </c>
      <c r="AE39" s="81">
        <f t="shared" ca="1" si="22"/>
        <v>437.24952073861476</v>
      </c>
      <c r="AF39" s="81">
        <f t="shared" ca="1" si="22"/>
        <v>253.96410519612692</v>
      </c>
      <c r="AG39" s="81">
        <f t="shared" ca="1" si="22"/>
        <v>124.32860687632092</v>
      </c>
      <c r="AH39" s="81">
        <f t="shared" ca="1" si="22"/>
        <v>145.8593517381932</v>
      </c>
      <c r="AI39" s="81">
        <f t="shared" ca="1" si="22"/>
        <v>144.34809314875508</v>
      </c>
      <c r="AJ39" s="81">
        <f t="shared" ca="1" si="21"/>
        <v>138.76982049961956</v>
      </c>
      <c r="AK39" s="81">
        <f t="shared" ca="1" si="21"/>
        <v>136.11038505841483</v>
      </c>
      <c r="AL39" s="81">
        <f t="shared" ca="1" si="21"/>
        <v>128.109118143529</v>
      </c>
      <c r="AM39" s="81">
        <f t="shared" ca="1" si="21"/>
        <v>125.27298597819016</v>
      </c>
      <c r="AN39" s="81">
        <f t="shared" ca="1" si="20"/>
        <v>15.669106113044057</v>
      </c>
      <c r="AO39" s="81">
        <f t="shared" ca="1" si="20"/>
        <v>0</v>
      </c>
      <c r="AP39" s="81">
        <f t="shared" ca="1" si="20"/>
        <v>0</v>
      </c>
      <c r="AQ39" s="81">
        <f t="shared" ca="1" si="20"/>
        <v>0</v>
      </c>
    </row>
    <row r="40" spans="1:43" x14ac:dyDescent="0.2">
      <c r="A40" s="22">
        <f t="shared" si="16"/>
        <v>32</v>
      </c>
      <c r="B40" s="34">
        <f t="shared" si="17"/>
        <v>40247</v>
      </c>
      <c r="C40" s="24">
        <f ca="1">IF(B40&gt;datum_obracuna,"",VLOOKUP(B40,'HNB tečaj'!A:D,2))</f>
        <v>7.258216</v>
      </c>
      <c r="D40" s="24">
        <f ca="1">IF(B40&gt;datum_obracuna,"",VLOOKUP(B40,'HNB tečaj'!A:D,3+(Podaci!$B$11="ne")))</f>
        <v>4.9635619999999996</v>
      </c>
      <c r="F40" s="68">
        <f>IF($A39&gt;=rok*12,"",VLOOKUP($B40,Podaci!$F:$G,2,TRUE))</f>
        <v>6.3E-2</v>
      </c>
      <c r="G40" s="28" t="str">
        <f>IF($A39&gt;=rok*12,"",VLOOKUP($B40,Podaci!$F:$H,3,TRUE))</f>
        <v>ENG proporcionalna</v>
      </c>
      <c r="H40" s="33">
        <f>IF(A39&gt;=rok*12,"",VLOOKUP(B40,Podaci!F:J,5,TRUE))</f>
        <v>1.00525</v>
      </c>
      <c r="I40" s="33">
        <f t="shared" si="7"/>
        <v>2.987329248189567</v>
      </c>
      <c r="J40" s="102">
        <f t="shared" ca="1" si="8"/>
        <v>3624.5111806388491</v>
      </c>
      <c r="K40" s="71">
        <f t="shared" si="9"/>
        <v>730.22381520344652</v>
      </c>
      <c r="L40" s="73">
        <f t="shared" ca="1" si="10"/>
        <v>1213.294846169179</v>
      </c>
      <c r="M40" s="71">
        <f t="shared" si="11"/>
        <v>244.44035274852598</v>
      </c>
      <c r="N40" s="73">
        <f t="shared" ca="1" si="12"/>
        <v>2411.2163344696701</v>
      </c>
      <c r="O40" s="71">
        <f t="shared" si="13"/>
        <v>485.78346245492054</v>
      </c>
      <c r="P40" s="72">
        <f>IF($A39&gt;=rok*12,"",P39*H40-K40-SUMPRODUCT(--(MONTH(Podaci!$L$5:$L$25)=MONTH($B40)),--(YEAR(Podaci!$L$5:$L$25)=YEAR($B40)),Podaci!$M$5:$M$25))</f>
        <v>92285.742971998654</v>
      </c>
      <c r="R40" s="108">
        <f t="shared" ca="1" si="14"/>
        <v>3393.250035644488</v>
      </c>
      <c r="T40" s="81" t="str">
        <f t="shared" ca="1" si="22"/>
        <v/>
      </c>
      <c r="U40" s="81" t="str">
        <f t="shared" ca="1" si="22"/>
        <v/>
      </c>
      <c r="V40" s="81" t="str">
        <f t="shared" ca="1" si="22"/>
        <v/>
      </c>
      <c r="W40" s="81" t="str">
        <f t="shared" ca="1" si="22"/>
        <v/>
      </c>
      <c r="X40" s="81" t="str">
        <f t="shared" ca="1" si="22"/>
        <v/>
      </c>
      <c r="Y40" s="81" t="str">
        <f t="shared" ca="1" si="22"/>
        <v/>
      </c>
      <c r="Z40" s="81">
        <f t="shared" ca="1" si="22"/>
        <v>411.50614609773675</v>
      </c>
      <c r="AA40" s="81">
        <f t="shared" ca="1" si="22"/>
        <v>251.63044744489983</v>
      </c>
      <c r="AB40" s="81">
        <f t="shared" ca="1" si="22"/>
        <v>219.2581010096049</v>
      </c>
      <c r="AC40" s="81">
        <f t="shared" ca="1" si="22"/>
        <v>434.94134167666186</v>
      </c>
      <c r="AD40" s="81">
        <f t="shared" ca="1" si="22"/>
        <v>434.94134167666186</v>
      </c>
      <c r="AE40" s="81">
        <f t="shared" ca="1" si="22"/>
        <v>434.94134167666186</v>
      </c>
      <c r="AF40" s="81">
        <f t="shared" ca="1" si="22"/>
        <v>252.62346420671867</v>
      </c>
      <c r="AG40" s="81">
        <f t="shared" ca="1" si="22"/>
        <v>123.67229355044481</v>
      </c>
      <c r="AH40" s="81">
        <f t="shared" ca="1" si="22"/>
        <v>145.08938062169338</v>
      </c>
      <c r="AI40" s="81">
        <f t="shared" ca="1" si="22"/>
        <v>143.58609975496941</v>
      </c>
      <c r="AJ40" s="81">
        <f t="shared" ca="1" si="21"/>
        <v>138.03727402691646</v>
      </c>
      <c r="AK40" s="81">
        <f t="shared" ca="1" si="21"/>
        <v>135.39187737343102</v>
      </c>
      <c r="AL40" s="81">
        <f t="shared" ca="1" si="21"/>
        <v>127.43284802745286</v>
      </c>
      <c r="AM40" s="81">
        <f t="shared" ca="1" si="21"/>
        <v>124.61168740712544</v>
      </c>
      <c r="AN40" s="81">
        <f t="shared" ca="1" si="20"/>
        <v>15.586391093508867</v>
      </c>
      <c r="AO40" s="81">
        <f t="shared" ca="1" si="20"/>
        <v>0</v>
      </c>
      <c r="AP40" s="81">
        <f t="shared" ca="1" si="20"/>
        <v>0</v>
      </c>
      <c r="AQ40" s="81">
        <f t="shared" ca="1" si="20"/>
        <v>0</v>
      </c>
    </row>
    <row r="41" spans="1:43" x14ac:dyDescent="0.2">
      <c r="A41" s="22">
        <f t="shared" si="16"/>
        <v>33</v>
      </c>
      <c r="B41" s="34">
        <f t="shared" si="17"/>
        <v>40278</v>
      </c>
      <c r="C41" s="24">
        <f ca="1">IF(B41&gt;datum_obracuna,"",VLOOKUP(B41,'HNB tečaj'!A:D,2))</f>
        <v>7.2660289999999996</v>
      </c>
      <c r="D41" s="24">
        <f ca="1">IF(B41&gt;datum_obracuna,"",VLOOKUP(B41,'HNB tečaj'!A:D,3+(Podaci!$B$11="ne")))</f>
        <v>5.0669659999999999</v>
      </c>
      <c r="F41" s="68">
        <f>IF($A40&gt;=rok*12,"",VLOOKUP($B41,Podaci!$F:$G,2,TRUE))</f>
        <v>6.3E-2</v>
      </c>
      <c r="G41" s="28" t="str">
        <f>IF($A40&gt;=rok*12,"",VLOOKUP($B41,Podaci!$F:$H,3,TRUE))</f>
        <v>ENG proporcionalna</v>
      </c>
      <c r="H41" s="33">
        <f>IF(A40&gt;=rok*12,"",VLOOKUP(B41,Podaci!F:J,5,TRUE))</f>
        <v>1.00525</v>
      </c>
      <c r="I41" s="33">
        <f t="shared" si="7"/>
        <v>2.9717276778806929</v>
      </c>
      <c r="J41" s="102">
        <f t="shared" ca="1" si="8"/>
        <v>3700.0192440261458</v>
      </c>
      <c r="K41" s="71">
        <f t="shared" si="9"/>
        <v>730.22381520344641</v>
      </c>
      <c r="L41" s="73">
        <f t="shared" ca="1" si="10"/>
        <v>1245.0734539259122</v>
      </c>
      <c r="M41" s="71">
        <f t="shared" si="11"/>
        <v>245.72366460045561</v>
      </c>
      <c r="N41" s="73">
        <f t="shared" ca="1" si="12"/>
        <v>2454.9457901002338</v>
      </c>
      <c r="O41" s="71">
        <f t="shared" si="13"/>
        <v>484.5001506029908</v>
      </c>
      <c r="P41" s="72">
        <f>IF($A40&gt;=rok*12,"",P40*H41-K41-SUMPRODUCT(--(MONTH(Podaci!$L$5:$L$25)=MONTH($B41)),--(YEAR(Podaci!$L$5:$L$25)=YEAR($B41)),Podaci!$M$5:$M$25))</f>
        <v>92040.019307398208</v>
      </c>
      <c r="R41" s="108">
        <f t="shared" ca="1" si="14"/>
        <v>3419.9455741562674</v>
      </c>
      <c r="T41" s="81" t="str">
        <f t="shared" ca="1" si="22"/>
        <v/>
      </c>
      <c r="U41" s="81" t="str">
        <f t="shared" ca="1" si="22"/>
        <v/>
      </c>
      <c r="V41" s="81" t="str">
        <f t="shared" ca="1" si="22"/>
        <v/>
      </c>
      <c r="W41" s="81" t="str">
        <f t="shared" ca="1" si="22"/>
        <v/>
      </c>
      <c r="X41" s="81" t="str">
        <f t="shared" ca="1" si="22"/>
        <v/>
      </c>
      <c r="Y41" s="81" t="str">
        <f t="shared" ca="1" si="22"/>
        <v/>
      </c>
      <c r="Z41" s="81">
        <f t="shared" ca="1" si="22"/>
        <v>376.08414781745216</v>
      </c>
      <c r="AA41" s="81">
        <f t="shared" ca="1" si="22"/>
        <v>256.87256888663711</v>
      </c>
      <c r="AB41" s="81">
        <f t="shared" ca="1" si="22"/>
        <v>223.82582166602</v>
      </c>
      <c r="AC41" s="81">
        <f t="shared" ca="1" si="22"/>
        <v>444.00230928313749</v>
      </c>
      <c r="AD41" s="81">
        <f t="shared" ca="1" si="22"/>
        <v>444.00230928313749</v>
      </c>
      <c r="AE41" s="81">
        <f t="shared" ca="1" si="22"/>
        <v>444.00230928313749</v>
      </c>
      <c r="AF41" s="81">
        <f t="shared" ca="1" si="22"/>
        <v>257.88627278910997</v>
      </c>
      <c r="AG41" s="81">
        <f t="shared" ca="1" si="22"/>
        <v>126.24871142178198</v>
      </c>
      <c r="AH41" s="81">
        <f t="shared" ca="1" si="22"/>
        <v>148.11197252521055</v>
      </c>
      <c r="AI41" s="81">
        <f t="shared" ca="1" si="22"/>
        <v>146.57737437973742</v>
      </c>
      <c r="AJ41" s="81">
        <f t="shared" ca="1" si="21"/>
        <v>140.9129520749552</v>
      </c>
      <c r="AK41" s="81">
        <f t="shared" ca="1" si="21"/>
        <v>138.21244487876734</v>
      </c>
      <c r="AL41" s="81">
        <f t="shared" ca="1" si="21"/>
        <v>130.08760810044694</v>
      </c>
      <c r="AM41" s="81">
        <f t="shared" ca="1" si="21"/>
        <v>127.20767531352135</v>
      </c>
      <c r="AN41" s="81">
        <f t="shared" ca="1" si="20"/>
        <v>15.911096453214897</v>
      </c>
      <c r="AO41" s="81">
        <f t="shared" ca="1" si="20"/>
        <v>0</v>
      </c>
      <c r="AP41" s="81">
        <f t="shared" ca="1" si="20"/>
        <v>0</v>
      </c>
      <c r="AQ41" s="81">
        <f t="shared" ca="1" si="20"/>
        <v>0</v>
      </c>
    </row>
    <row r="42" spans="1:43" x14ac:dyDescent="0.2">
      <c r="A42" s="22">
        <f t="shared" si="16"/>
        <v>34</v>
      </c>
      <c r="B42" s="34">
        <f t="shared" si="17"/>
        <v>40308</v>
      </c>
      <c r="C42" s="24">
        <f ca="1">IF(B42&gt;datum_obracuna,"",VLOOKUP(B42,'HNB tečaj'!A:D,2))</f>
        <v>7.2485530000000002</v>
      </c>
      <c r="D42" s="24">
        <f ca="1">IF(B42&gt;datum_obracuna,"",VLOOKUP(B42,'HNB tečaj'!A:D,3+(Podaci!$B$11="ne")))</f>
        <v>5.1168659999999999</v>
      </c>
      <c r="F42" s="68">
        <f>IF($A41&gt;=rok*12,"",VLOOKUP($B42,Podaci!$F:$G,2,TRUE))</f>
        <v>6.3E-2</v>
      </c>
      <c r="G42" s="28" t="str">
        <f>IF($A41&gt;=rok*12,"",VLOOKUP($B42,Podaci!$F:$H,3,TRUE))</f>
        <v>ENG proporcionalna</v>
      </c>
      <c r="H42" s="33">
        <f>IF(A41&gt;=rok*12,"",VLOOKUP(B42,Podaci!F:J,5,TRUE))</f>
        <v>1.00525</v>
      </c>
      <c r="I42" s="33">
        <f t="shared" si="7"/>
        <v>2.9562075880434646</v>
      </c>
      <c r="J42" s="102">
        <f t="shared" ca="1" si="8"/>
        <v>3736.457412404799</v>
      </c>
      <c r="K42" s="71">
        <f t="shared" si="9"/>
        <v>730.22381520344663</v>
      </c>
      <c r="L42" s="73">
        <f t="shared" ca="1" si="10"/>
        <v>1263.9360738796204</v>
      </c>
      <c r="M42" s="71">
        <f t="shared" si="11"/>
        <v>247.01371383960816</v>
      </c>
      <c r="N42" s="73">
        <f t="shared" ca="1" si="12"/>
        <v>2472.5213385251786</v>
      </c>
      <c r="O42" s="71">
        <f t="shared" si="13"/>
        <v>483.21010136383848</v>
      </c>
      <c r="P42" s="72">
        <f>IF($A41&gt;=rok*12,"",P41*H42-K42-SUMPRODUCT(--(MONTH(Podaci!$L$5:$L$25)=MONTH($B42)),--(YEAR(Podaci!$L$5:$L$25)=YEAR($B42)),Podaci!$M$5:$M$25))</f>
        <v>91793.005593558599</v>
      </c>
      <c r="R42" s="108">
        <f t="shared" ca="1" si="14"/>
        <v>3410.630695939185</v>
      </c>
      <c r="T42" s="81" t="str">
        <f t="shared" ca="1" si="22"/>
        <v/>
      </c>
      <c r="U42" s="81" t="str">
        <f t="shared" ca="1" si="22"/>
        <v/>
      </c>
      <c r="V42" s="81" t="str">
        <f t="shared" ca="1" si="22"/>
        <v/>
      </c>
      <c r="W42" s="81" t="str">
        <f t="shared" ca="1" si="22"/>
        <v/>
      </c>
      <c r="X42" s="81" t="str">
        <f t="shared" ca="1" si="22"/>
        <v/>
      </c>
      <c r="Y42" s="81" t="str">
        <f t="shared" ca="1" si="22"/>
        <v/>
      </c>
      <c r="Z42" s="81">
        <f t="shared" ca="1" si="22"/>
        <v>336.7930105975833</v>
      </c>
      <c r="AA42" s="81">
        <f t="shared" ca="1" si="22"/>
        <v>259.40227624750031</v>
      </c>
      <c r="AB42" s="81">
        <f t="shared" ca="1" si="22"/>
        <v>226.03008127643278</v>
      </c>
      <c r="AC42" s="81">
        <f t="shared" ca="1" si="22"/>
        <v>448.37488948857589</v>
      </c>
      <c r="AD42" s="81">
        <f t="shared" ca="1" si="22"/>
        <v>448.37488948857589</v>
      </c>
      <c r="AE42" s="81">
        <f t="shared" ca="1" si="22"/>
        <v>448.37488948857589</v>
      </c>
      <c r="AF42" s="81">
        <f t="shared" ca="1" si="22"/>
        <v>260.42596320980294</v>
      </c>
      <c r="AG42" s="81">
        <f t="shared" ca="1" si="22"/>
        <v>127.49202165910094</v>
      </c>
      <c r="AH42" s="81">
        <f t="shared" ca="1" si="22"/>
        <v>149.57059439656479</v>
      </c>
      <c r="AI42" s="81">
        <f t="shared" ca="1" si="22"/>
        <v>148.02088337141984</v>
      </c>
      <c r="AJ42" s="81">
        <f t="shared" ca="1" si="21"/>
        <v>142.30067725577157</v>
      </c>
      <c r="AK42" s="81">
        <f t="shared" ca="1" si="21"/>
        <v>139.57357518819722</v>
      </c>
      <c r="AL42" s="81">
        <f t="shared" ca="1" si="21"/>
        <v>131.36872418534125</v>
      </c>
      <c r="AM42" s="81">
        <f t="shared" ca="1" si="21"/>
        <v>128.46042952543928</v>
      </c>
      <c r="AN42" s="81">
        <f t="shared" ca="1" si="20"/>
        <v>16.067790560302935</v>
      </c>
      <c r="AO42" s="81">
        <f t="shared" ca="1" si="20"/>
        <v>0</v>
      </c>
      <c r="AP42" s="81">
        <f t="shared" ca="1" si="20"/>
        <v>0</v>
      </c>
      <c r="AQ42" s="81">
        <f t="shared" ca="1" si="20"/>
        <v>0</v>
      </c>
    </row>
    <row r="43" spans="1:43" x14ac:dyDescent="0.2">
      <c r="A43" s="22">
        <f t="shared" si="16"/>
        <v>35</v>
      </c>
      <c r="B43" s="34">
        <f t="shared" si="17"/>
        <v>40339</v>
      </c>
      <c r="C43" s="24">
        <f ca="1">IF(B43&gt;datum_obracuna,"",VLOOKUP(B43,'HNB tečaj'!A:D,2))</f>
        <v>7.2475250000000004</v>
      </c>
      <c r="D43" s="24">
        <f ca="1">IF(B43&gt;datum_obracuna,"",VLOOKUP(B43,'HNB tečaj'!A:D,3+(Podaci!$B$11="ne")))</f>
        <v>5.2674789999999998</v>
      </c>
      <c r="F43" s="68">
        <f>IF($A42&gt;=rok*12,"",VLOOKUP($B43,Podaci!$F:$G,2,TRUE))</f>
        <v>6.0499999999999998E-2</v>
      </c>
      <c r="G43" s="28" t="str">
        <f>IF($A42&gt;=rok*12,"",VLOOKUP($B43,Podaci!$F:$H,3,TRUE))</f>
        <v>ENG proporcionalna</v>
      </c>
      <c r="H43" s="33">
        <f>IF(A42&gt;=rok*12,"",VLOOKUP(B43,Podaci!F:J,5,TRUE))</f>
        <v>1.0050416666666666</v>
      </c>
      <c r="I43" s="33">
        <f t="shared" si="7"/>
        <v>2.8178494972888681</v>
      </c>
      <c r="J43" s="102">
        <f t="shared" ca="1" si="8"/>
        <v>3778.7346920228533</v>
      </c>
      <c r="K43" s="71">
        <f t="shared" si="9"/>
        <v>717.37062302912898</v>
      </c>
      <c r="L43" s="73">
        <f t="shared" ca="1" si="10"/>
        <v>1340.999473413495</v>
      </c>
      <c r="M43" s="71">
        <f t="shared" si="11"/>
        <v>254.58088649494283</v>
      </c>
      <c r="N43" s="73">
        <f t="shared" ca="1" si="12"/>
        <v>2437.7352186093581</v>
      </c>
      <c r="O43" s="71">
        <f t="shared" si="13"/>
        <v>462.78973653418615</v>
      </c>
      <c r="P43" s="72">
        <f>IF($A42&gt;=rok*12,"",P42*H43-K43-SUMPRODUCT(--(MONTH(Podaci!$L$5:$L$25)=MONTH($B43)),--(YEAR(Podaci!$L$5:$L$25)=YEAR($B43)),Podaci!$M$5:$M$25))</f>
        <v>91538.424707063663</v>
      </c>
      <c r="R43" s="108">
        <f t="shared" ca="1" si="14"/>
        <v>3404.2906020486021</v>
      </c>
      <c r="T43" s="81" t="str">
        <f t="shared" ca="1" si="22"/>
        <v/>
      </c>
      <c r="U43" s="81" t="str">
        <f t="shared" ca="1" si="22"/>
        <v/>
      </c>
      <c r="V43" s="81" t="str">
        <f t="shared" ca="1" si="22"/>
        <v/>
      </c>
      <c r="W43" s="81" t="str">
        <f t="shared" ca="1" si="22"/>
        <v/>
      </c>
      <c r="X43" s="81" t="str">
        <f t="shared" ca="1" si="22"/>
        <v/>
      </c>
      <c r="Y43" s="81" t="str">
        <f t="shared" ca="1" si="22"/>
        <v/>
      </c>
      <c r="Z43" s="81">
        <f t="shared" ca="1" si="22"/>
        <v>295.67304877855537</v>
      </c>
      <c r="AA43" s="81">
        <f t="shared" ca="1" si="22"/>
        <v>262.33736190646329</v>
      </c>
      <c r="AB43" s="81">
        <f t="shared" ca="1" si="22"/>
        <v>228.58756712291674</v>
      </c>
      <c r="AC43" s="81">
        <f t="shared" ca="1" si="22"/>
        <v>453.44816304274241</v>
      </c>
      <c r="AD43" s="81">
        <f t="shared" ca="1" si="22"/>
        <v>453.44816304274241</v>
      </c>
      <c r="AE43" s="81">
        <f t="shared" ca="1" si="22"/>
        <v>453.44816304274241</v>
      </c>
      <c r="AF43" s="81">
        <f t="shared" ca="1" si="22"/>
        <v>263.37263168509969</v>
      </c>
      <c r="AG43" s="81">
        <f t="shared" ca="1" si="22"/>
        <v>128.93456877093431</v>
      </c>
      <c r="AH43" s="81">
        <f t="shared" ca="1" si="22"/>
        <v>151.26295620990936</v>
      </c>
      <c r="AI43" s="81">
        <f t="shared" ca="1" si="22"/>
        <v>149.6957105097753</v>
      </c>
      <c r="AJ43" s="81">
        <f t="shared" ca="1" si="21"/>
        <v>143.91078138868843</v>
      </c>
      <c r="AK43" s="81">
        <f t="shared" ca="1" si="21"/>
        <v>141.15282269840108</v>
      </c>
      <c r="AL43" s="81">
        <f t="shared" ca="1" si="21"/>
        <v>132.85513542263035</v>
      </c>
      <c r="AM43" s="81">
        <f t="shared" ca="1" si="21"/>
        <v>129.91393398152434</v>
      </c>
      <c r="AN43" s="81">
        <f t="shared" ca="1" si="20"/>
        <v>16.249594445476902</v>
      </c>
      <c r="AO43" s="81">
        <f t="shared" ca="1" si="20"/>
        <v>0</v>
      </c>
      <c r="AP43" s="81">
        <f t="shared" ca="1" si="20"/>
        <v>0</v>
      </c>
      <c r="AQ43" s="81">
        <f t="shared" ca="1" si="20"/>
        <v>0</v>
      </c>
    </row>
    <row r="44" spans="1:43" x14ac:dyDescent="0.2">
      <c r="A44" s="22">
        <f t="shared" si="16"/>
        <v>36</v>
      </c>
      <c r="B44" s="34">
        <f t="shared" si="17"/>
        <v>40369</v>
      </c>
      <c r="C44" s="24">
        <f ca="1">IF(B44&gt;datum_obracuna,"",VLOOKUP(B44,'HNB tečaj'!A:D,2))</f>
        <v>7.1849509999999999</v>
      </c>
      <c r="D44" s="24">
        <f ca="1">IF(B44&gt;datum_obracuna,"",VLOOKUP(B44,'HNB tečaj'!A:D,3+(Podaci!$B$11="ne")))</f>
        <v>5.3739350000000004</v>
      </c>
      <c r="F44" s="68">
        <f>IF($A43&gt;=rok*12,"",VLOOKUP($B44,Podaci!$F:$G,2,TRUE))</f>
        <v>6.0499999999999998E-2</v>
      </c>
      <c r="G44" s="28" t="str">
        <f>IF($A43&gt;=rok*12,"",VLOOKUP($B44,Podaci!$F:$H,3,TRUE))</f>
        <v>ENG proporcionalna</v>
      </c>
      <c r="H44" s="33">
        <f>IF(A43&gt;=rok*12,"",VLOOKUP(B44,Podaci!F:J,5,TRUE))</f>
        <v>1.0050416666666666</v>
      </c>
      <c r="I44" s="33">
        <f t="shared" si="7"/>
        <v>2.8037141053411059</v>
      </c>
      <c r="J44" s="102">
        <f t="shared" ca="1" si="8"/>
        <v>3855.1030990680438</v>
      </c>
      <c r="K44" s="71">
        <f t="shared" si="9"/>
        <v>717.37062302912921</v>
      </c>
      <c r="L44" s="73">
        <f t="shared" ca="1" si="10"/>
        <v>1374.9986461615438</v>
      </c>
      <c r="M44" s="71">
        <f t="shared" si="11"/>
        <v>255.86439846435502</v>
      </c>
      <c r="N44" s="73">
        <f t="shared" ca="1" si="12"/>
        <v>2480.1044529064998</v>
      </c>
      <c r="O44" s="71">
        <f t="shared" si="13"/>
        <v>461.50622456477419</v>
      </c>
      <c r="P44" s="72">
        <f>IF($A43&gt;=rok*12,"",P43*H44-K44-SUMPRODUCT(--(MONTH(Podaci!$L$5:$L$25)=MONTH($B44)),--(YEAR(Podaci!$L$5:$L$25)=YEAR($B44)),Podaci!$M$5:$M$25))</f>
        <v>91282.560308599306</v>
      </c>
      <c r="R44" s="108">
        <f t="shared" ca="1" si="14"/>
        <v>3428.7313858508205</v>
      </c>
      <c r="T44" s="81" t="str">
        <f t="shared" ca="1" si="22"/>
        <v/>
      </c>
      <c r="U44" s="81" t="str">
        <f t="shared" ca="1" si="22"/>
        <v/>
      </c>
      <c r="V44" s="81" t="str">
        <f t="shared" ca="1" si="22"/>
        <v/>
      </c>
      <c r="W44" s="81" t="str">
        <f t="shared" ca="1" si="22"/>
        <v/>
      </c>
      <c r="X44" s="81" t="str">
        <f t="shared" ca="1" si="22"/>
        <v/>
      </c>
      <c r="Y44" s="81" t="str">
        <f t="shared" ca="1" si="22"/>
        <v/>
      </c>
      <c r="Z44" s="81">
        <f t="shared" ca="1" si="22"/>
        <v>257.28852463917138</v>
      </c>
      <c r="AA44" s="81">
        <f t="shared" ca="1" si="22"/>
        <v>267.6392124120116</v>
      </c>
      <c r="AB44" s="81">
        <f t="shared" ca="1" si="22"/>
        <v>233.20733267786963</v>
      </c>
      <c r="AC44" s="81">
        <f t="shared" ca="1" si="22"/>
        <v>462.61237188816523</v>
      </c>
      <c r="AD44" s="81">
        <f t="shared" ca="1" si="22"/>
        <v>462.61237188816523</v>
      </c>
      <c r="AE44" s="81">
        <f t="shared" ca="1" si="22"/>
        <v>462.61237188816523</v>
      </c>
      <c r="AF44" s="81">
        <f t="shared" ca="1" si="22"/>
        <v>268.6954050418932</v>
      </c>
      <c r="AG44" s="81">
        <f t="shared" ca="1" si="22"/>
        <v>131.54034251072116</v>
      </c>
      <c r="AH44" s="81">
        <f t="shared" ca="1" si="22"/>
        <v>154.31998771706532</v>
      </c>
      <c r="AI44" s="81">
        <f t="shared" ca="1" si="22"/>
        <v>152.721067907124</v>
      </c>
      <c r="AJ44" s="81">
        <f t="shared" ca="1" si="21"/>
        <v>146.8192250945892</v>
      </c>
      <c r="AK44" s="81">
        <f t="shared" ca="1" si="21"/>
        <v>144.00552792858448</v>
      </c>
      <c r="AL44" s="81">
        <f t="shared" ca="1" si="21"/>
        <v>135.54014400008305</v>
      </c>
      <c r="AM44" s="81">
        <f t="shared" ca="1" si="21"/>
        <v>132.53950073858923</v>
      </c>
      <c r="AN44" s="81">
        <f t="shared" ca="1" si="20"/>
        <v>16.577999518622466</v>
      </c>
      <c r="AO44" s="81">
        <f t="shared" ca="1" si="20"/>
        <v>0</v>
      </c>
      <c r="AP44" s="81">
        <f t="shared" ca="1" si="20"/>
        <v>0</v>
      </c>
      <c r="AQ44" s="81">
        <f t="shared" ca="1" si="20"/>
        <v>0</v>
      </c>
    </row>
    <row r="45" spans="1:43" x14ac:dyDescent="0.2">
      <c r="A45" s="22">
        <f t="shared" si="16"/>
        <v>37</v>
      </c>
      <c r="B45" s="34">
        <f t="shared" si="17"/>
        <v>40400</v>
      </c>
      <c r="C45" s="24">
        <f ca="1">IF(B45&gt;datum_obracuna,"",VLOOKUP(B45,'HNB tečaj'!A:D,2))</f>
        <v>7.2219990000000003</v>
      </c>
      <c r="D45" s="24">
        <f ca="1">IF(B45&gt;datum_obracuna,"",VLOOKUP(B45,'HNB tečaj'!A:D,3+(Podaci!$B$11="ne")))</f>
        <v>5.235989</v>
      </c>
      <c r="F45" s="68">
        <f>IF($A44&gt;=rok*12,"",VLOOKUP($B45,Podaci!$F:$G,2,TRUE))</f>
        <v>6.0499999999999998E-2</v>
      </c>
      <c r="G45" s="28" t="str">
        <f>IF($A44&gt;=rok*12,"",VLOOKUP($B45,Podaci!$F:$H,3,TRUE))</f>
        <v>ENG proporcionalna</v>
      </c>
      <c r="H45" s="33">
        <f>IF(A44&gt;=rok*12,"",VLOOKUP(B45,Podaci!F:J,5,TRUE))</f>
        <v>1.0050416666666666</v>
      </c>
      <c r="I45" s="33">
        <f t="shared" si="7"/>
        <v>2.789649621831042</v>
      </c>
      <c r="J45" s="102">
        <f t="shared" ca="1" si="8"/>
        <v>3756.1446911036664</v>
      </c>
      <c r="K45" s="71">
        <f t="shared" si="9"/>
        <v>717.37062302912909</v>
      </c>
      <c r="L45" s="73">
        <f t="shared" ca="1" si="10"/>
        <v>1346.4575126958944</v>
      </c>
      <c r="M45" s="71">
        <f t="shared" si="11"/>
        <v>257.15438147327933</v>
      </c>
      <c r="N45" s="73">
        <f t="shared" ca="1" si="12"/>
        <v>2409.6871784077721</v>
      </c>
      <c r="O45" s="71">
        <f t="shared" si="13"/>
        <v>460.21624155584976</v>
      </c>
      <c r="P45" s="72">
        <f>IF($A44&gt;=rok*12,"",P44*H45-K45-SUMPRODUCT(--(MONTH(Podaci!$L$5:$L$25)=MONTH($B45)),--(YEAR(Podaci!$L$5:$L$25)=YEAR($B45)),Podaci!$M$5:$M$25))</f>
        <v>91025.405927126034</v>
      </c>
      <c r="R45" s="108">
        <f t="shared" ca="1" si="14"/>
        <v>3296.0556047699474</v>
      </c>
      <c r="T45" s="81" t="str">
        <f t="shared" ca="1" si="22"/>
        <v/>
      </c>
      <c r="U45" s="81" t="str">
        <f t="shared" ca="1" si="22"/>
        <v/>
      </c>
      <c r="V45" s="81" t="str">
        <f t="shared" ca="1" si="22"/>
        <v/>
      </c>
      <c r="W45" s="81" t="str">
        <f t="shared" ca="1" si="22"/>
        <v/>
      </c>
      <c r="X45" s="81" t="str">
        <f t="shared" ca="1" si="22"/>
        <v/>
      </c>
      <c r="Y45" s="81" t="str">
        <f t="shared" ca="1" si="22"/>
        <v/>
      </c>
      <c r="Z45" s="81">
        <f t="shared" ca="1" si="22"/>
        <v>206.02196360519292</v>
      </c>
      <c r="AA45" s="81">
        <f t="shared" ca="1" si="22"/>
        <v>260.76905882895045</v>
      </c>
      <c r="AB45" s="81">
        <f t="shared" ca="1" si="22"/>
        <v>227.2210267933396</v>
      </c>
      <c r="AC45" s="81">
        <f t="shared" ca="1" si="22"/>
        <v>450.73736293243996</v>
      </c>
      <c r="AD45" s="81">
        <f t="shared" ca="1" si="22"/>
        <v>450.73736293243996</v>
      </c>
      <c r="AE45" s="81">
        <f t="shared" ca="1" si="22"/>
        <v>450.73736293243996</v>
      </c>
      <c r="AF45" s="81">
        <f t="shared" ca="1" si="22"/>
        <v>261.79813956623906</v>
      </c>
      <c r="AG45" s="81">
        <f t="shared" ca="1" si="22"/>
        <v>128.16377318340625</v>
      </c>
      <c r="AH45" s="81">
        <f t="shared" ca="1" si="22"/>
        <v>150.35867723868802</v>
      </c>
      <c r="AI45" s="81">
        <f t="shared" ca="1" si="22"/>
        <v>148.80080083401717</v>
      </c>
      <c r="AJ45" s="81">
        <f t="shared" ca="1" si="21"/>
        <v>143.05045512902424</v>
      </c>
      <c r="AK45" s="81">
        <f t="shared" ca="1" si="21"/>
        <v>140.30898404488721</v>
      </c>
      <c r="AL45" s="81">
        <f t="shared" ca="1" si="21"/>
        <v>132.0609019355185</v>
      </c>
      <c r="AM45" s="81">
        <f t="shared" ca="1" si="21"/>
        <v>129.13728356088134</v>
      </c>
      <c r="AN45" s="81">
        <f t="shared" ca="1" si="20"/>
        <v>16.152451252483051</v>
      </c>
      <c r="AO45" s="81">
        <f t="shared" ca="1" si="20"/>
        <v>0</v>
      </c>
      <c r="AP45" s="81">
        <f t="shared" ca="1" si="20"/>
        <v>0</v>
      </c>
      <c r="AQ45" s="81">
        <f t="shared" ca="1" si="20"/>
        <v>0</v>
      </c>
    </row>
    <row r="46" spans="1:43" x14ac:dyDescent="0.2">
      <c r="A46" s="22">
        <f t="shared" si="16"/>
        <v>38</v>
      </c>
      <c r="B46" s="34">
        <f t="shared" si="17"/>
        <v>40431</v>
      </c>
      <c r="C46" s="24">
        <f ca="1">IF(B46&gt;datum_obracuna,"",VLOOKUP(B46,'HNB tečaj'!A:D,2))</f>
        <v>7.2798230000000004</v>
      </c>
      <c r="D46" s="24">
        <f ca="1">IF(B46&gt;datum_obracuna,"",VLOOKUP(B46,'HNB tečaj'!A:D,3+(Podaci!$B$11="ne")))</f>
        <v>5.6380290000000004</v>
      </c>
      <c r="F46" s="68">
        <f>IF($A45&gt;=rok*12,"",VLOOKUP($B46,Podaci!$F:$G,2,TRUE))</f>
        <v>6.0499999999999998E-2</v>
      </c>
      <c r="G46" s="28" t="str">
        <f>IF($A45&gt;=rok*12,"",VLOOKUP($B46,Podaci!$F:$H,3,TRUE))</f>
        <v>ENG proporcionalna</v>
      </c>
      <c r="H46" s="33">
        <f>IF(A45&gt;=rok*12,"",VLOOKUP(B46,Podaci!F:J,5,TRUE))</f>
        <v>1.0050416666666666</v>
      </c>
      <c r="I46" s="33">
        <f t="shared" si="7"/>
        <v>2.775655691055305</v>
      </c>
      <c r="J46" s="102">
        <f t="shared" ca="1" si="8"/>
        <v>4044.5563763862979</v>
      </c>
      <c r="K46" s="71">
        <f t="shared" si="9"/>
        <v>717.37062302912909</v>
      </c>
      <c r="L46" s="73">
        <f t="shared" ca="1" si="10"/>
        <v>1457.1534896853711</v>
      </c>
      <c r="M46" s="71">
        <f t="shared" si="11"/>
        <v>258.45086814654042</v>
      </c>
      <c r="N46" s="73">
        <f t="shared" ca="1" si="12"/>
        <v>2587.402886700927</v>
      </c>
      <c r="O46" s="71">
        <f t="shared" si="13"/>
        <v>458.91975488258868</v>
      </c>
      <c r="P46" s="72">
        <f>IF($A45&gt;=rok*12,"",P45*H46-K46-SUMPRODUCT(--(MONTH(Podaci!$L$5:$L$25)=MONTH($B46)),--(YEAR(Podaci!$L$5:$L$25)=YEAR($B46)),Podaci!$M$5:$M$25))</f>
        <v>90766.955058979496</v>
      </c>
      <c r="R46" s="108">
        <f t="shared" ca="1" si="14"/>
        <v>3501.0483879477042</v>
      </c>
      <c r="T46" s="81" t="str">
        <f t="shared" ca="1" si="22"/>
        <v/>
      </c>
      <c r="U46" s="81" t="str">
        <f t="shared" ca="1" si="22"/>
        <v/>
      </c>
      <c r="V46" s="81" t="str">
        <f t="shared" ca="1" si="22"/>
        <v/>
      </c>
      <c r="W46" s="81" t="str">
        <f t="shared" ca="1" si="22"/>
        <v/>
      </c>
      <c r="X46" s="81" t="str">
        <f t="shared" ca="1" si="22"/>
        <v/>
      </c>
      <c r="Y46" s="81" t="str">
        <f t="shared" ca="1" si="22"/>
        <v/>
      </c>
      <c r="Z46" s="81">
        <f t="shared" ca="1" si="22"/>
        <v>173.74970953900592</v>
      </c>
      <c r="AA46" s="81">
        <f t="shared" ca="1" si="22"/>
        <v>280.79194130857201</v>
      </c>
      <c r="AB46" s="81">
        <f t="shared" ca="1" si="22"/>
        <v>244.66795833043687</v>
      </c>
      <c r="AC46" s="81">
        <f t="shared" ca="1" si="22"/>
        <v>485.34676516635574</v>
      </c>
      <c r="AD46" s="81">
        <f t="shared" ca="1" si="22"/>
        <v>485.34676516635574</v>
      </c>
      <c r="AE46" s="81">
        <f t="shared" ca="1" si="22"/>
        <v>485.34676516635574</v>
      </c>
      <c r="AF46" s="81">
        <f t="shared" ca="1" si="22"/>
        <v>281.90003894593809</v>
      </c>
      <c r="AG46" s="81">
        <f t="shared" ca="1" si="22"/>
        <v>138.00469595284994</v>
      </c>
      <c r="AH46" s="81">
        <f t="shared" ca="1" si="22"/>
        <v>161.90381276075314</v>
      </c>
      <c r="AI46" s="81">
        <f t="shared" ca="1" si="22"/>
        <v>160.2263164275962</v>
      </c>
      <c r="AJ46" s="81">
        <f t="shared" ca="1" si="21"/>
        <v>154.03443637498808</v>
      </c>
      <c r="AK46" s="81">
        <f t="shared" ca="1" si="21"/>
        <v>151.08246426904478</v>
      </c>
      <c r="AL46" s="81">
        <f t="shared" ca="1" si="21"/>
        <v>142.20106170555542</v>
      </c>
      <c r="AM46" s="81">
        <f t="shared" ca="1" si="21"/>
        <v>139.05295631779828</v>
      </c>
      <c r="AN46" s="81">
        <f t="shared" ca="1" si="20"/>
        <v>17.392700516098444</v>
      </c>
      <c r="AO46" s="81">
        <f t="shared" ca="1" si="20"/>
        <v>0</v>
      </c>
      <c r="AP46" s="81">
        <f t="shared" ca="1" si="20"/>
        <v>0</v>
      </c>
      <c r="AQ46" s="81">
        <f t="shared" ca="1" si="20"/>
        <v>0</v>
      </c>
    </row>
    <row r="47" spans="1:43" x14ac:dyDescent="0.2">
      <c r="A47" s="22">
        <f t="shared" si="16"/>
        <v>39</v>
      </c>
      <c r="B47" s="34">
        <f t="shared" si="17"/>
        <v>40461</v>
      </c>
      <c r="C47" s="24">
        <f ca="1">IF(B47&gt;datum_obracuna,"",VLOOKUP(B47,'HNB tečaj'!A:D,2))</f>
        <v>7.3135969999999997</v>
      </c>
      <c r="D47" s="24">
        <f ca="1">IF(B47&gt;datum_obracuna,"",VLOOKUP(B47,'HNB tečaj'!A:D,3+(Podaci!$B$11="ne")))</f>
        <v>5.463616</v>
      </c>
      <c r="F47" s="68">
        <f>IF($A46&gt;=rok*12,"",VLOOKUP($B47,Podaci!$F:$G,2,TRUE))</f>
        <v>6.0499999999999998E-2</v>
      </c>
      <c r="G47" s="28" t="str">
        <f>IF($A46&gt;=rok*12,"",VLOOKUP($B47,Podaci!$F:$H,3,TRUE))</f>
        <v>ENG proporcionalna</v>
      </c>
      <c r="H47" s="33">
        <f>IF(A46&gt;=rok*12,"",VLOOKUP(B47,Podaci!F:J,5,TRUE))</f>
        <v>1.0050416666666666</v>
      </c>
      <c r="I47" s="33">
        <f t="shared" si="7"/>
        <v>2.7617319590948681</v>
      </c>
      <c r="J47" s="102">
        <f t="shared" ca="1" si="8"/>
        <v>3919.437613911919</v>
      </c>
      <c r="K47" s="71">
        <f t="shared" si="9"/>
        <v>717.37062302912921</v>
      </c>
      <c r="L47" s="73">
        <f t="shared" ca="1" si="10"/>
        <v>1419.1955164238598</v>
      </c>
      <c r="M47" s="71">
        <f t="shared" si="11"/>
        <v>259.75389127344596</v>
      </c>
      <c r="N47" s="73">
        <f t="shared" ca="1" si="12"/>
        <v>2500.2420974880592</v>
      </c>
      <c r="O47" s="71">
        <f t="shared" si="13"/>
        <v>457.61673175568325</v>
      </c>
      <c r="P47" s="72">
        <f>IF($A46&gt;=rok*12,"",P46*H47-K47-SUMPRODUCT(--(MONTH(Podaci!$L$5:$L$25)=MONTH($B47)),--(YEAR(Podaci!$L$5:$L$25)=YEAR($B47)),Podaci!$M$5:$M$25))</f>
        <v>90507.201167706051</v>
      </c>
      <c r="R47" s="108">
        <f t="shared" ca="1" si="14"/>
        <v>3347.6427222988937</v>
      </c>
      <c r="T47" s="81" t="str">
        <f t="shared" ca="1" si="22"/>
        <v/>
      </c>
      <c r="U47" s="81" t="str">
        <f t="shared" ca="1" si="22"/>
        <v/>
      </c>
      <c r="V47" s="81" t="str">
        <f t="shared" ca="1" si="22"/>
        <v/>
      </c>
      <c r="W47" s="81" t="str">
        <f t="shared" ca="1" si="22"/>
        <v/>
      </c>
      <c r="X47" s="81" t="str">
        <f t="shared" ca="1" si="22"/>
        <v/>
      </c>
      <c r="Y47" s="81" t="str">
        <f t="shared" ca="1" si="22"/>
        <v/>
      </c>
      <c r="Z47" s="81">
        <f t="shared" ca="1" si="22"/>
        <v>123.27436659646254</v>
      </c>
      <c r="AA47" s="81">
        <f t="shared" ca="1" si="22"/>
        <v>272.10561407267954</v>
      </c>
      <c r="AB47" s="81">
        <f t="shared" ca="1" si="22"/>
        <v>237.09913017856212</v>
      </c>
      <c r="AC47" s="81">
        <f t="shared" ca="1" si="22"/>
        <v>470.33251366943028</v>
      </c>
      <c r="AD47" s="81">
        <f t="shared" ca="1" si="22"/>
        <v>470.33251366943028</v>
      </c>
      <c r="AE47" s="81">
        <f t="shared" ca="1" si="22"/>
        <v>470.33251366943028</v>
      </c>
      <c r="AF47" s="81">
        <f t="shared" ca="1" si="22"/>
        <v>273.17943259703895</v>
      </c>
      <c r="AG47" s="81">
        <f t="shared" ca="1" si="22"/>
        <v>133.7355066607721</v>
      </c>
      <c r="AH47" s="81">
        <f t="shared" ca="1" si="22"/>
        <v>156.89530186181292</v>
      </c>
      <c r="AI47" s="81">
        <f t="shared" ca="1" si="22"/>
        <v>155.26969904817403</v>
      </c>
      <c r="AJ47" s="81">
        <f t="shared" ca="1" si="21"/>
        <v>149.26936543415562</v>
      </c>
      <c r="AK47" s="81">
        <f t="shared" ca="1" si="21"/>
        <v>146.4087128852621</v>
      </c>
      <c r="AL47" s="81">
        <f t="shared" ca="1" si="21"/>
        <v>137.80205741252129</v>
      </c>
      <c r="AM47" s="81">
        <f t="shared" ca="1" si="21"/>
        <v>134.75133898481613</v>
      </c>
      <c r="AN47" s="81">
        <f t="shared" ca="1" si="20"/>
        <v>16.854655558345609</v>
      </c>
      <c r="AO47" s="81">
        <f t="shared" ca="1" si="20"/>
        <v>0</v>
      </c>
      <c r="AP47" s="81">
        <f t="shared" ca="1" si="20"/>
        <v>0</v>
      </c>
      <c r="AQ47" s="81">
        <f t="shared" ca="1" si="20"/>
        <v>0</v>
      </c>
    </row>
    <row r="48" spans="1:43" x14ac:dyDescent="0.2">
      <c r="A48" s="22">
        <f t="shared" si="16"/>
        <v>40</v>
      </c>
      <c r="B48" s="34">
        <f t="shared" si="17"/>
        <v>40492</v>
      </c>
      <c r="C48" s="24">
        <f ca="1">IF(B48&gt;datum_obracuna,"",VLOOKUP(B48,'HNB tečaj'!A:D,2))</f>
        <v>7.345243</v>
      </c>
      <c r="D48" s="24">
        <f ca="1">IF(B48&gt;datum_obracuna,"",VLOOKUP(B48,'HNB tečaj'!A:D,3+(Podaci!$B$11="ne")))</f>
        <v>5.4917699999999998</v>
      </c>
      <c r="F48" s="68">
        <f>IF($A47&gt;=rok*12,"",VLOOKUP($B48,Podaci!$F:$G,2,TRUE))</f>
        <v>6.0499999999999998E-2</v>
      </c>
      <c r="G48" s="28" t="str">
        <f>IF($A47&gt;=rok*12,"",VLOOKUP($B48,Podaci!$F:$H,3,TRUE))</f>
        <v>ENG proporcionalna</v>
      </c>
      <c r="H48" s="33">
        <f>IF(A47&gt;=rok*12,"",VLOOKUP(B48,Podaci!F:J,5,TRUE))</f>
        <v>1.0050416666666666</v>
      </c>
      <c r="I48" s="33">
        <f t="shared" si="7"/>
        <v>2.7478780738060964</v>
      </c>
      <c r="J48" s="102">
        <f t="shared" ca="1" si="8"/>
        <v>3939.6344664326803</v>
      </c>
      <c r="K48" s="71">
        <f t="shared" si="9"/>
        <v>717.37062302912909</v>
      </c>
      <c r="L48" s="73">
        <f t="shared" ca="1" si="10"/>
        <v>1433.7006084756438</v>
      </c>
      <c r="M48" s="71">
        <f t="shared" si="11"/>
        <v>261.06348380861613</v>
      </c>
      <c r="N48" s="73">
        <f t="shared" ca="1" si="12"/>
        <v>2505.9338579570363</v>
      </c>
      <c r="O48" s="71">
        <f t="shared" si="13"/>
        <v>456.30713922051297</v>
      </c>
      <c r="P48" s="72">
        <f>IF($A47&gt;=rok*12,"",P47*H48-K48-SUMPRODUCT(--(MONTH(Podaci!$L$5:$L$25)=MONTH($B48)),--(YEAR(Podaci!$L$5:$L$25)=YEAR($B48)),Podaci!$M$5:$M$25))</f>
        <v>90246.137683897439</v>
      </c>
      <c r="R48" s="108">
        <f t="shared" ca="1" si="14"/>
        <v>3318.0492442958948</v>
      </c>
      <c r="T48" s="81" t="str">
        <f t="shared" ca="1" si="22"/>
        <v/>
      </c>
      <c r="U48" s="81" t="str">
        <f t="shared" ca="1" si="22"/>
        <v/>
      </c>
      <c r="V48" s="81" t="str">
        <f t="shared" ca="1" si="22"/>
        <v/>
      </c>
      <c r="W48" s="81" t="str">
        <f t="shared" ca="1" si="22"/>
        <v/>
      </c>
      <c r="X48" s="81" t="str">
        <f t="shared" ca="1" si="22"/>
        <v/>
      </c>
      <c r="Y48" s="81" t="str">
        <f t="shared" ca="1" si="22"/>
        <v/>
      </c>
      <c r="Z48" s="81">
        <f t="shared" ca="1" si="22"/>
        <v>77.065726274874905</v>
      </c>
      <c r="AA48" s="81">
        <f t="shared" ca="1" si="22"/>
        <v>273.50777364220306</v>
      </c>
      <c r="AB48" s="81">
        <f t="shared" ca="1" si="22"/>
        <v>238.32090142146188</v>
      </c>
      <c r="AC48" s="81">
        <f t="shared" ca="1" si="22"/>
        <v>472.75613597192159</v>
      </c>
      <c r="AD48" s="81">
        <f t="shared" ca="1" si="22"/>
        <v>472.75613597192159</v>
      </c>
      <c r="AE48" s="81">
        <f t="shared" ca="1" si="22"/>
        <v>472.75613597192159</v>
      </c>
      <c r="AF48" s="81">
        <f t="shared" ca="1" si="22"/>
        <v>274.58712555081473</v>
      </c>
      <c r="AG48" s="81">
        <f t="shared" ca="1" si="22"/>
        <v>134.42464540231748</v>
      </c>
      <c r="AH48" s="81">
        <f t="shared" ca="1" si="22"/>
        <v>157.70378297187213</v>
      </c>
      <c r="AI48" s="81">
        <f t="shared" ca="1" si="22"/>
        <v>156.06980343087628</v>
      </c>
      <c r="AJ48" s="81">
        <f t="shared" ca="1" si="21"/>
        <v>150.03855011229425</v>
      </c>
      <c r="AK48" s="81">
        <f t="shared" ca="1" si="21"/>
        <v>147.1631566277527</v>
      </c>
      <c r="AL48" s="81">
        <f t="shared" ca="1" si="21"/>
        <v>138.51215108023001</v>
      </c>
      <c r="AM48" s="81">
        <f t="shared" ca="1" si="21"/>
        <v>135.44571230786414</v>
      </c>
      <c r="AN48" s="81">
        <f t="shared" ca="1" si="20"/>
        <v>16.941507557569135</v>
      </c>
      <c r="AO48" s="81">
        <f t="shared" ca="1" si="20"/>
        <v>0</v>
      </c>
      <c r="AP48" s="81">
        <f t="shared" ca="1" si="20"/>
        <v>0</v>
      </c>
      <c r="AQ48" s="81">
        <f t="shared" ca="1" si="20"/>
        <v>0</v>
      </c>
    </row>
    <row r="49" spans="1:43" x14ac:dyDescent="0.2">
      <c r="A49" s="22">
        <f t="shared" si="16"/>
        <v>41</v>
      </c>
      <c r="B49" s="34">
        <f t="shared" si="17"/>
        <v>40522</v>
      </c>
      <c r="C49" s="24">
        <f ca="1">IF(B49&gt;datum_obracuna,"",VLOOKUP(B49,'HNB tečaj'!A:D,2))</f>
        <v>7.3784900000000002</v>
      </c>
      <c r="D49" s="24">
        <f ca="1">IF(B49&gt;datum_obracuna,"",VLOOKUP(B49,'HNB tečaj'!A:D,3+(Podaci!$B$11="ne")))</f>
        <v>5.653149</v>
      </c>
      <c r="F49" s="68">
        <f>IF($A48&gt;=rok*12,"",VLOOKUP($B49,Podaci!$F:$G,2,TRUE))</f>
        <v>5.5E-2</v>
      </c>
      <c r="G49" s="28" t="str">
        <f>IF($A48&gt;=rok*12,"",VLOOKUP($B49,Podaci!$F:$H,3,TRUE))</f>
        <v>ENG proporcionalna</v>
      </c>
      <c r="H49" s="33">
        <f>IF(A48&gt;=rok*12,"",VLOOKUP(B49,Podaci!F:J,5,TRUE))</f>
        <v>1.0045833333333334</v>
      </c>
      <c r="I49" s="33">
        <f t="shared" si="7"/>
        <v>2.4957077817320124</v>
      </c>
      <c r="J49" s="102">
        <f t="shared" ca="1" si="8"/>
        <v>3901.6425598716819</v>
      </c>
      <c r="K49" s="71">
        <f t="shared" si="9"/>
        <v>690.17154153758941</v>
      </c>
      <c r="L49" s="73">
        <f t="shared" ca="1" si="10"/>
        <v>1563.3411044477155</v>
      </c>
      <c r="M49" s="71">
        <f t="shared" si="11"/>
        <v>276.54341048638827</v>
      </c>
      <c r="N49" s="73">
        <f t="shared" ca="1" si="12"/>
        <v>2338.3014554239667</v>
      </c>
      <c r="O49" s="71">
        <f t="shared" si="13"/>
        <v>413.62813105120114</v>
      </c>
      <c r="P49" s="72">
        <f>IF($A48&gt;=rok*12,"",P48*H49-K49-SUMPRODUCT(--(MONTH(Podaci!$L$5:$L$25)=MONTH($B49)),--(YEAR(Podaci!$L$5:$L$25)=YEAR($B49)),Podaci!$M$5:$M$25))</f>
        <v>89969.594273411043</v>
      </c>
      <c r="R49" s="108">
        <f t="shared" ca="1" si="14"/>
        <v>3241.1559883678788</v>
      </c>
      <c r="T49" s="81" t="str">
        <f t="shared" ca="1" si="22"/>
        <v/>
      </c>
      <c r="U49" s="81" t="str">
        <f t="shared" ca="1" si="22"/>
        <v/>
      </c>
      <c r="V49" s="81" t="str">
        <f t="shared" ca="1" si="22"/>
        <v/>
      </c>
      <c r="W49" s="81" t="str">
        <f t="shared" ca="1" si="22"/>
        <v/>
      </c>
      <c r="X49" s="81" t="str">
        <f t="shared" ca="1" si="22"/>
        <v/>
      </c>
      <c r="Y49" s="81" t="str">
        <f t="shared" ca="1" si="22"/>
        <v/>
      </c>
      <c r="Z49" s="81">
        <f t="shared" ca="1" si="22"/>
        <v>31.426929112391083</v>
      </c>
      <c r="AA49" s="81">
        <f t="shared" ca="1" si="22"/>
        <v>270.87019854013266</v>
      </c>
      <c r="AB49" s="81">
        <f t="shared" ca="1" si="22"/>
        <v>236.02265129305957</v>
      </c>
      <c r="AC49" s="81">
        <f t="shared" ca="1" si="22"/>
        <v>468.1971071846018</v>
      </c>
      <c r="AD49" s="81">
        <f t="shared" ca="1" si="22"/>
        <v>468.1971071846018</v>
      </c>
      <c r="AE49" s="81">
        <f t="shared" ca="1" si="22"/>
        <v>468.1971071846018</v>
      </c>
      <c r="AF49" s="81">
        <f t="shared" ca="1" si="22"/>
        <v>271.93914170722076</v>
      </c>
      <c r="AG49" s="81">
        <f t="shared" ca="1" si="22"/>
        <v>133.12831991549012</v>
      </c>
      <c r="AH49" s="81">
        <f t="shared" ca="1" si="22"/>
        <v>156.18296487617491</v>
      </c>
      <c r="AI49" s="81">
        <f t="shared" ca="1" si="22"/>
        <v>154.56474263412974</v>
      </c>
      <c r="AJ49" s="81">
        <f t="shared" ca="1" si="21"/>
        <v>148.59165177058705</v>
      </c>
      <c r="AK49" s="81">
        <f t="shared" ca="1" si="21"/>
        <v>145.74398717346426</v>
      </c>
      <c r="AL49" s="81">
        <f t="shared" ca="1" si="21"/>
        <v>137.17640768925293</v>
      </c>
      <c r="AM49" s="81">
        <f t="shared" ca="1" si="21"/>
        <v>134.13954015155551</v>
      </c>
      <c r="AN49" s="81">
        <f t="shared" ca="1" si="20"/>
        <v>16.778131950615318</v>
      </c>
      <c r="AO49" s="81">
        <f t="shared" ca="1" si="20"/>
        <v>0</v>
      </c>
      <c r="AP49" s="81">
        <f t="shared" ca="1" si="20"/>
        <v>0</v>
      </c>
      <c r="AQ49" s="81">
        <f t="shared" ca="1" si="20"/>
        <v>0</v>
      </c>
    </row>
    <row r="50" spans="1:43" x14ac:dyDescent="0.2">
      <c r="A50" s="22">
        <f t="shared" si="16"/>
        <v>42</v>
      </c>
      <c r="B50" s="34">
        <f t="shared" si="17"/>
        <v>40553</v>
      </c>
      <c r="C50" s="24">
        <f ca="1">IF(B50&gt;datum_obracuna,"",VLOOKUP(B50,'HNB tečaj'!A:D,2))</f>
        <v>7.3911110000000004</v>
      </c>
      <c r="D50" s="24">
        <f ca="1">IF(B50&gt;datum_obracuna,"",VLOOKUP(B50,'HNB tečaj'!A:D,3+(Podaci!$B$11="ne")))</f>
        <v>5.9109970000000001</v>
      </c>
      <c r="F50" s="68">
        <f>IF($A49&gt;=rok*12,"",VLOOKUP($B50,Podaci!$F:$G,2,TRUE))</f>
        <v>5.5E-2</v>
      </c>
      <c r="G50" s="28" t="str">
        <f>IF($A49&gt;=rok*12,"",VLOOKUP($B50,Podaci!$F:$H,3,TRUE))</f>
        <v>ENG proporcionalna</v>
      </c>
      <c r="H50" s="33">
        <f>IF(A49&gt;=rok*12,"",VLOOKUP(B50,Podaci!F:J,5,TRUE))</f>
        <v>1.0045833333333334</v>
      </c>
      <c r="I50" s="33">
        <f t="shared" si="7"/>
        <v>2.4843213090654621</v>
      </c>
      <c r="J50" s="102">
        <f t="shared" ca="1" si="8"/>
        <v>4079.6019115140666</v>
      </c>
      <c r="K50" s="71">
        <f t="shared" si="9"/>
        <v>690.17154153758941</v>
      </c>
      <c r="L50" s="73">
        <f t="shared" ca="1" si="10"/>
        <v>1642.1394030745196</v>
      </c>
      <c r="M50" s="71">
        <f t="shared" si="11"/>
        <v>277.81090111778428</v>
      </c>
      <c r="N50" s="73">
        <f t="shared" ca="1" si="12"/>
        <v>2437.462508439547</v>
      </c>
      <c r="O50" s="71">
        <f t="shared" si="13"/>
        <v>412.36064041980512</v>
      </c>
      <c r="P50" s="72">
        <f>IF($A49&gt;=rok*12,"",P49*H50-K50-SUMPRODUCT(--(MONTH(Podaci!$L$5:$L$25)=MONTH($B50)),--(YEAR(Podaci!$L$5:$L$25)=YEAR($B50)),Podaci!$M$5:$M$25))</f>
        <v>89691.783372293256</v>
      </c>
      <c r="R50" s="108">
        <f t="shared" ca="1" si="14"/>
        <v>3340.4814842344358</v>
      </c>
      <c r="T50" s="81" t="str">
        <f t="shared" ca="1" si="22"/>
        <v/>
      </c>
      <c r="U50" s="81" t="str">
        <f t="shared" ca="1" si="22"/>
        <v/>
      </c>
      <c r="V50" s="81" t="str">
        <f t="shared" ca="1" si="22"/>
        <v/>
      </c>
      <c r="W50" s="81" t="str">
        <f t="shared" ca="1" si="22"/>
        <v/>
      </c>
      <c r="X50" s="81" t="str">
        <f t="shared" ca="1" si="22"/>
        <v/>
      </c>
      <c r="Y50" s="81" t="str">
        <f t="shared" ca="1" si="22"/>
        <v/>
      </c>
      <c r="Z50" s="81" t="str">
        <f t="shared" ca="1" si="22"/>
        <v/>
      </c>
      <c r="AA50" s="81">
        <f t="shared" ca="1" si="22"/>
        <v>267.57717742916924</v>
      </c>
      <c r="AB50" s="81">
        <f t="shared" ca="1" si="22"/>
        <v>246.78797316775507</v>
      </c>
      <c r="AC50" s="81">
        <f t="shared" ca="1" si="22"/>
        <v>489.55222938168799</v>
      </c>
      <c r="AD50" s="81">
        <f t="shared" ca="1" si="22"/>
        <v>489.55222938168799</v>
      </c>
      <c r="AE50" s="81">
        <f t="shared" ca="1" si="22"/>
        <v>489.55222938168799</v>
      </c>
      <c r="AF50" s="81">
        <f t="shared" ca="1" si="22"/>
        <v>284.34266473676121</v>
      </c>
      <c r="AG50" s="81">
        <f t="shared" ca="1" si="22"/>
        <v>139.20048801747529</v>
      </c>
      <c r="AH50" s="81">
        <f t="shared" ca="1" si="22"/>
        <v>163.30668744697428</v>
      </c>
      <c r="AI50" s="81">
        <f t="shared" ca="1" si="22"/>
        <v>161.61465583449387</v>
      </c>
      <c r="AJ50" s="81">
        <f t="shared" ca="1" si="21"/>
        <v>155.36912397691708</v>
      </c>
      <c r="AK50" s="81">
        <f t="shared" ca="1" si="21"/>
        <v>152.39157343108874</v>
      </c>
      <c r="AL50" s="81">
        <f t="shared" ca="1" si="21"/>
        <v>143.43321471306541</v>
      </c>
      <c r="AM50" s="81">
        <f t="shared" ca="1" si="21"/>
        <v>140.25783141700745</v>
      </c>
      <c r="AN50" s="81">
        <f t="shared" ca="1" si="20"/>
        <v>17.543405918664323</v>
      </c>
      <c r="AO50" s="81">
        <f t="shared" ca="1" si="20"/>
        <v>0</v>
      </c>
      <c r="AP50" s="81">
        <f t="shared" ca="1" si="20"/>
        <v>0</v>
      </c>
      <c r="AQ50" s="81">
        <f t="shared" ca="1" si="20"/>
        <v>0</v>
      </c>
    </row>
    <row r="51" spans="1:43" x14ac:dyDescent="0.2">
      <c r="A51" s="22">
        <f t="shared" si="16"/>
        <v>43</v>
      </c>
      <c r="B51" s="34">
        <f t="shared" si="17"/>
        <v>40584</v>
      </c>
      <c r="C51" s="24">
        <f ca="1">IF(B51&gt;datum_obracuna,"",VLOOKUP(B51,'HNB tečaj'!A:D,2))</f>
        <v>7.4128429999999996</v>
      </c>
      <c r="D51" s="24">
        <f ca="1">IF(B51&gt;datum_obracuna,"",VLOOKUP(B51,'HNB tečaj'!A:D,3+(Podaci!$B$11="ne")))</f>
        <v>5.6311479999999996</v>
      </c>
      <c r="F51" s="68">
        <f>IF($A50&gt;=rok*12,"",VLOOKUP($B51,Podaci!$F:$G,2,TRUE))</f>
        <v>5.5E-2</v>
      </c>
      <c r="G51" s="28" t="str">
        <f>IF($A50&gt;=rok*12,"",VLOOKUP($B51,Podaci!$F:$H,3,TRUE))</f>
        <v>ENG proporcionalna</v>
      </c>
      <c r="H51" s="33">
        <f>IF(A50&gt;=rok*12,"",VLOOKUP(B51,Podaci!F:J,5,TRUE))</f>
        <v>1.0045833333333334</v>
      </c>
      <c r="I51" s="33">
        <f t="shared" si="7"/>
        <v>2.472986786294944</v>
      </c>
      <c r="J51" s="102">
        <f t="shared" ca="1" si="8"/>
        <v>3886.4580957863127</v>
      </c>
      <c r="K51" s="71">
        <f t="shared" si="9"/>
        <v>690.17154153758929</v>
      </c>
      <c r="L51" s="73">
        <f t="shared" ca="1" si="10"/>
        <v>1571.5644407502261</v>
      </c>
      <c r="M51" s="71">
        <f t="shared" si="11"/>
        <v>279.08420108124068</v>
      </c>
      <c r="N51" s="73">
        <f t="shared" ca="1" si="12"/>
        <v>2314.8936550360863</v>
      </c>
      <c r="O51" s="71">
        <f t="shared" si="13"/>
        <v>411.08734045634861</v>
      </c>
      <c r="P51" s="72">
        <f>IF($A50&gt;=rok*12,"",P50*H51-K51-SUMPRODUCT(--(MONTH(Podaci!$L$5:$L$25)=MONTH($B51)),--(YEAR(Podaci!$L$5:$L$25)=YEAR($B51)),Podaci!$M$5:$M$25))</f>
        <v>89412.699171212007</v>
      </c>
      <c r="R51" s="108">
        <f t="shared" ca="1" si="14"/>
        <v>3136.1188467847037</v>
      </c>
      <c r="T51" s="81" t="str">
        <f t="shared" ca="1" si="22"/>
        <v/>
      </c>
      <c r="U51" s="81" t="str">
        <f t="shared" ca="1" si="22"/>
        <v/>
      </c>
      <c r="V51" s="81" t="str">
        <f t="shared" ca="1" si="22"/>
        <v/>
      </c>
      <c r="W51" s="81" t="str">
        <f t="shared" ca="1" si="22"/>
        <v/>
      </c>
      <c r="X51" s="81" t="str">
        <f t="shared" ca="1" si="22"/>
        <v/>
      </c>
      <c r="Y51" s="81" t="str">
        <f t="shared" ca="1" si="22"/>
        <v/>
      </c>
      <c r="Z51" s="81" t="str">
        <f t="shared" ca="1" si="22"/>
        <v/>
      </c>
      <c r="AA51" s="81">
        <f t="shared" ca="1" si="22"/>
        <v>208.69747582852528</v>
      </c>
      <c r="AB51" s="81">
        <f t="shared" ca="1" si="22"/>
        <v>235.1040952190734</v>
      </c>
      <c r="AC51" s="81">
        <f t="shared" ca="1" si="22"/>
        <v>466.37497149435751</v>
      </c>
      <c r="AD51" s="81">
        <f t="shared" ca="1" si="22"/>
        <v>466.37497149435751</v>
      </c>
      <c r="AE51" s="81">
        <f t="shared" ca="1" si="22"/>
        <v>466.37497149435751</v>
      </c>
      <c r="AF51" s="81">
        <f t="shared" ca="1" si="22"/>
        <v>270.88080536110624</v>
      </c>
      <c r="AG51" s="81">
        <f t="shared" ca="1" si="22"/>
        <v>132.61020936038875</v>
      </c>
      <c r="AH51" s="81">
        <f t="shared" ca="1" si="22"/>
        <v>155.57512994908544</v>
      </c>
      <c r="AI51" s="81">
        <f t="shared" ca="1" si="22"/>
        <v>153.96320552575111</v>
      </c>
      <c r="AJ51" s="81">
        <f t="shared" ca="1" si="21"/>
        <v>148.01336081618186</v>
      </c>
      <c r="AK51" s="81">
        <f t="shared" ca="1" si="21"/>
        <v>145.17677879777781</v>
      </c>
      <c r="AL51" s="81">
        <f t="shared" ca="1" si="21"/>
        <v>136.64254273264706</v>
      </c>
      <c r="AM51" s="81">
        <f t="shared" ca="1" si="21"/>
        <v>133.61749411617336</v>
      </c>
      <c r="AN51" s="81">
        <f t="shared" ca="1" si="20"/>
        <v>16.712834594921084</v>
      </c>
      <c r="AO51" s="81">
        <f t="shared" ca="1" si="20"/>
        <v>0</v>
      </c>
      <c r="AP51" s="81">
        <f t="shared" ca="1" si="20"/>
        <v>0</v>
      </c>
      <c r="AQ51" s="81">
        <f t="shared" ca="1" si="20"/>
        <v>0</v>
      </c>
    </row>
    <row r="52" spans="1:43" x14ac:dyDescent="0.2">
      <c r="A52" s="22">
        <f t="shared" si="16"/>
        <v>44</v>
      </c>
      <c r="B52" s="34">
        <f t="shared" si="17"/>
        <v>40612</v>
      </c>
      <c r="C52" s="24">
        <f ca="1">IF(B52&gt;datum_obracuna,"",VLOOKUP(B52,'HNB tečaj'!A:D,2))</f>
        <v>7.4006569999999998</v>
      </c>
      <c r="D52" s="24">
        <f ca="1">IF(B52&gt;datum_obracuna,"",VLOOKUP(B52,'HNB tečaj'!A:D,3+(Podaci!$B$11="ne")))</f>
        <v>5.7147930000000002</v>
      </c>
      <c r="F52" s="68">
        <f>IF($A51&gt;=rok*12,"",VLOOKUP($B52,Podaci!$F:$G,2,TRUE))</f>
        <v>5.5E-2</v>
      </c>
      <c r="G52" s="28" t="str">
        <f>IF($A51&gt;=rok*12,"",VLOOKUP($B52,Podaci!$F:$H,3,TRUE))</f>
        <v>ENG proporcionalna</v>
      </c>
      <c r="H52" s="33">
        <f>IF(A51&gt;=rok*12,"",VLOOKUP(B52,Podaci!F:J,5,TRUE))</f>
        <v>1.0045833333333334</v>
      </c>
      <c r="I52" s="33">
        <f t="shared" si="7"/>
        <v>2.4617039764030961</v>
      </c>
      <c r="J52" s="102">
        <f t="shared" ca="1" si="8"/>
        <v>3944.1874943782241</v>
      </c>
      <c r="K52" s="71">
        <f t="shared" si="9"/>
        <v>690.17154153758918</v>
      </c>
      <c r="L52" s="73">
        <f t="shared" ca="1" si="10"/>
        <v>1602.2184357606025</v>
      </c>
      <c r="M52" s="71">
        <f t="shared" si="11"/>
        <v>280.36333700286298</v>
      </c>
      <c r="N52" s="73">
        <f t="shared" ca="1" si="12"/>
        <v>2341.9690586176216</v>
      </c>
      <c r="O52" s="71">
        <f t="shared" si="13"/>
        <v>409.8082045347262</v>
      </c>
      <c r="P52" s="72">
        <f>IF($A51&gt;=rok*12,"",P51*H52-K52-SUMPRODUCT(--(MONTH(Podaci!$L$5:$L$25)=MONTH($B52)),--(YEAR(Podaci!$L$5:$L$25)=YEAR($B52)),Podaci!$M$5:$M$25))</f>
        <v>89132.335834209138</v>
      </c>
      <c r="R52" s="108">
        <f t="shared" ca="1" si="14"/>
        <v>3140.3432227277267</v>
      </c>
      <c r="T52" s="81" t="str">
        <f t="shared" ca="1" si="22"/>
        <v/>
      </c>
      <c r="U52" s="81" t="str">
        <f t="shared" ca="1" si="22"/>
        <v/>
      </c>
      <c r="V52" s="81" t="str">
        <f t="shared" ca="1" si="22"/>
        <v/>
      </c>
      <c r="W52" s="81" t="str">
        <f t="shared" ca="1" si="22"/>
        <v/>
      </c>
      <c r="X52" s="81" t="str">
        <f t="shared" ca="1" si="22"/>
        <v/>
      </c>
      <c r="Y52" s="81" t="str">
        <f t="shared" ca="1" si="22"/>
        <v/>
      </c>
      <c r="Z52" s="81" t="str">
        <f t="shared" ca="1" si="22"/>
        <v/>
      </c>
      <c r="AA52" s="81">
        <f t="shared" ca="1" si="22"/>
        <v>169.43797236123442</v>
      </c>
      <c r="AB52" s="81">
        <f t="shared" ca="1" si="22"/>
        <v>238.59632842704437</v>
      </c>
      <c r="AC52" s="81">
        <f t="shared" ca="1" si="22"/>
        <v>473.30249932538686</v>
      </c>
      <c r="AD52" s="81">
        <f t="shared" ca="1" si="22"/>
        <v>473.30249932538686</v>
      </c>
      <c r="AE52" s="81">
        <f t="shared" ca="1" si="22"/>
        <v>473.30249932538686</v>
      </c>
      <c r="AF52" s="81">
        <f t="shared" ca="1" si="22"/>
        <v>274.90446536159453</v>
      </c>
      <c r="AG52" s="81">
        <f t="shared" ca="1" si="22"/>
        <v>134.57999970543912</v>
      </c>
      <c r="AH52" s="81">
        <f t="shared" ca="1" si="22"/>
        <v>157.88604092933159</v>
      </c>
      <c r="AI52" s="81">
        <f t="shared" ref="AI52:AQ67" ca="1" si="23">IF($B52&gt;AI$3,"",MAX(0,(AI$3-MAX(AI$2,$B52+1)+1)/AI$6*AI$7*MAX($J52,0)))</f>
        <v>156.25017300133538</v>
      </c>
      <c r="AJ52" s="81">
        <f t="shared" ca="1" si="23"/>
        <v>150.21194937493922</v>
      </c>
      <c r="AK52" s="81">
        <f t="shared" ca="1" si="23"/>
        <v>147.33323280369987</v>
      </c>
      <c r="AL52" s="81">
        <f t="shared" ca="1" si="23"/>
        <v>138.67222930577074</v>
      </c>
      <c r="AM52" s="81">
        <f t="shared" ca="1" si="23"/>
        <v>135.60224665603687</v>
      </c>
      <c r="AN52" s="81">
        <f t="shared" ca="1" si="23"/>
        <v>16.961086825139891</v>
      </c>
      <c r="AO52" s="81">
        <f t="shared" ca="1" si="23"/>
        <v>0</v>
      </c>
      <c r="AP52" s="81">
        <f t="shared" ca="1" si="23"/>
        <v>0</v>
      </c>
      <c r="AQ52" s="81">
        <f t="shared" ca="1" si="23"/>
        <v>0</v>
      </c>
    </row>
    <row r="53" spans="1:43" x14ac:dyDescent="0.2">
      <c r="A53" s="22">
        <f t="shared" si="16"/>
        <v>45</v>
      </c>
      <c r="B53" s="34">
        <f t="shared" si="17"/>
        <v>40643</v>
      </c>
      <c r="C53" s="24">
        <f ca="1">IF(B53&gt;datum_obracuna,"",VLOOKUP(B53,'HNB tečaj'!A:D,2))</f>
        <v>7.3655780000000002</v>
      </c>
      <c r="D53" s="24">
        <f ca="1">IF(B53&gt;datum_obracuna,"",VLOOKUP(B53,'HNB tečaj'!A:D,3+(Podaci!$B$11="ne")))</f>
        <v>5.6080230000000002</v>
      </c>
      <c r="F53" s="68">
        <f>IF($A52&gt;=rok*12,"",VLOOKUP($B53,Podaci!$F:$G,2,TRUE))</f>
        <v>5.5E-2</v>
      </c>
      <c r="G53" s="28" t="str">
        <f>IF($A52&gt;=rok*12,"",VLOOKUP($B53,Podaci!$F:$H,3,TRUE))</f>
        <v>ENG proporcionalna</v>
      </c>
      <c r="H53" s="33">
        <f>IF(A52&gt;=rok*12,"",VLOOKUP(B53,Podaci!F:J,5,TRUE))</f>
        <v>1.0045833333333334</v>
      </c>
      <c r="I53" s="33">
        <f t="shared" si="7"/>
        <v>2.4504726434539323</v>
      </c>
      <c r="J53" s="102">
        <f t="shared" ca="1" si="8"/>
        <v>3870.4978788882554</v>
      </c>
      <c r="K53" s="71">
        <f t="shared" si="9"/>
        <v>690.17154153758918</v>
      </c>
      <c r="L53" s="73">
        <f t="shared" ca="1" si="10"/>
        <v>1579.4903441292056</v>
      </c>
      <c r="M53" s="71">
        <f t="shared" si="11"/>
        <v>281.64833563079281</v>
      </c>
      <c r="N53" s="73">
        <f t="shared" ca="1" si="12"/>
        <v>2291.00753475905</v>
      </c>
      <c r="O53" s="71">
        <f t="shared" si="13"/>
        <v>408.52320590679636</v>
      </c>
      <c r="P53" s="72">
        <f>IF($A52&gt;=rok*12,"",P52*H53-K53-SUMPRODUCT(--(MONTH(Podaci!$L$5:$L$25)=MONTH($B53)),--(YEAR(Podaci!$L$5:$L$25)=YEAR($B53)),Podaci!$M$5:$M$25))</f>
        <v>88850.687498578336</v>
      </c>
      <c r="R53" s="108">
        <f t="shared" ca="1" si="14"/>
        <v>3035.6500928477039</v>
      </c>
      <c r="T53" s="81" t="str">
        <f t="shared" ref="T53:AI68" ca="1" si="24">IF($B53&gt;T$3,"",MAX(0,(T$3-MAX(T$2,$B53+1)+1)/T$6*T$7*MAX($J53,0)))</f>
        <v/>
      </c>
      <c r="U53" s="81" t="str">
        <f t="shared" ca="1" si="24"/>
        <v/>
      </c>
      <c r="V53" s="81" t="str">
        <f t="shared" ca="1" si="24"/>
        <v/>
      </c>
      <c r="W53" s="81" t="str">
        <f t="shared" ca="1" si="24"/>
        <v/>
      </c>
      <c r="X53" s="81" t="str">
        <f t="shared" ca="1" si="24"/>
        <v/>
      </c>
      <c r="Y53" s="81" t="str">
        <f t="shared" ca="1" si="24"/>
        <v/>
      </c>
      <c r="Z53" s="81" t="str">
        <f t="shared" ca="1" si="24"/>
        <v/>
      </c>
      <c r="AA53" s="81">
        <f t="shared" ca="1" si="24"/>
        <v>120.25053683998034</v>
      </c>
      <c r="AB53" s="81">
        <f t="shared" ca="1" si="24"/>
        <v>234.13861141329502</v>
      </c>
      <c r="AC53" s="81">
        <f t="shared" ca="1" si="24"/>
        <v>464.45974546659062</v>
      </c>
      <c r="AD53" s="81">
        <f t="shared" ca="1" si="24"/>
        <v>464.45974546659062</v>
      </c>
      <c r="AE53" s="81">
        <f t="shared" ca="1" si="24"/>
        <v>464.45974546659062</v>
      </c>
      <c r="AF53" s="81">
        <f t="shared" ca="1" si="24"/>
        <v>269.76840010662249</v>
      </c>
      <c r="AG53" s="81">
        <f t="shared" ca="1" si="24"/>
        <v>132.06562926917837</v>
      </c>
      <c r="AH53" s="81">
        <f t="shared" ca="1" si="24"/>
        <v>154.93624159451321</v>
      </c>
      <c r="AI53" s="81">
        <f t="shared" ca="1" si="24"/>
        <v>153.33093673654807</v>
      </c>
      <c r="AJ53" s="81">
        <f t="shared" ca="1" si="23"/>
        <v>147.4055257941092</v>
      </c>
      <c r="AK53" s="81">
        <f t="shared" ca="1" si="23"/>
        <v>144.58059254770967</v>
      </c>
      <c r="AL53" s="81">
        <f t="shared" ca="1" si="23"/>
        <v>136.0814033698222</v>
      </c>
      <c r="AM53" s="81">
        <f t="shared" ca="1" si="23"/>
        <v>133.068777486556</v>
      </c>
      <c r="AN53" s="81">
        <f t="shared" ca="1" si="23"/>
        <v>16.644201289597273</v>
      </c>
      <c r="AO53" s="81">
        <f t="shared" ca="1" si="23"/>
        <v>0</v>
      </c>
      <c r="AP53" s="81">
        <f t="shared" ca="1" si="23"/>
        <v>0</v>
      </c>
      <c r="AQ53" s="81">
        <f t="shared" ca="1" si="23"/>
        <v>0</v>
      </c>
    </row>
    <row r="54" spans="1:43" x14ac:dyDescent="0.2">
      <c r="A54" s="22">
        <f t="shared" si="16"/>
        <v>46</v>
      </c>
      <c r="B54" s="34">
        <f t="shared" si="17"/>
        <v>40673</v>
      </c>
      <c r="C54" s="24">
        <f ca="1">IF(B54&gt;datum_obracuna,"",VLOOKUP(B54,'HNB tečaj'!A:D,2))</f>
        <v>7.3722849999999998</v>
      </c>
      <c r="D54" s="24">
        <f ca="1">IF(B54&gt;datum_obracuna,"",VLOOKUP(B54,'HNB tečaj'!A:D,3+(Podaci!$B$11="ne")))</f>
        <v>5.8403590000000003</v>
      </c>
      <c r="F54" s="68">
        <f>IF($A53&gt;=rok*12,"",VLOOKUP($B54,Podaci!$F:$G,2,TRUE))</f>
        <v>5.5E-2</v>
      </c>
      <c r="G54" s="28" t="str">
        <f>IF($A53&gt;=rok*12,"",VLOOKUP($B54,Podaci!$F:$H,3,TRUE))</f>
        <v>ENG proporcionalna</v>
      </c>
      <c r="H54" s="33">
        <f>IF(A53&gt;=rok*12,"",VLOOKUP(B54,Podaci!F:J,5,TRUE))</f>
        <v>1.0045833333333334</v>
      </c>
      <c r="I54" s="33">
        <f t="shared" si="7"/>
        <v>2.4392925525879043</v>
      </c>
      <c r="J54" s="102">
        <f t="shared" ca="1" si="8"/>
        <v>4030.8495741629322</v>
      </c>
      <c r="K54" s="71">
        <f t="shared" si="9"/>
        <v>690.17154153758906</v>
      </c>
      <c r="L54" s="73">
        <f t="shared" ca="1" si="10"/>
        <v>1652.4666423822378</v>
      </c>
      <c r="M54" s="71">
        <f t="shared" si="11"/>
        <v>282.93922383576722</v>
      </c>
      <c r="N54" s="73">
        <f t="shared" ca="1" si="12"/>
        <v>2378.3829317806944</v>
      </c>
      <c r="O54" s="71">
        <f t="shared" si="13"/>
        <v>407.23231770182184</v>
      </c>
      <c r="P54" s="72">
        <f>IF($A53&gt;=rok*12,"",P53*H54-K54-SUMPRODUCT(--(MONTH(Podaci!$L$5:$L$25)=MONTH($B54)),--(YEAR(Podaci!$L$5:$L$25)=YEAR($B54)),Podaci!$M$5:$M$25))</f>
        <v>88567.748274742567</v>
      </c>
      <c r="R54" s="108">
        <f t="shared" ca="1" si="14"/>
        <v>3115.032319640085</v>
      </c>
      <c r="T54" s="81" t="str">
        <f t="shared" ca="1" si="24"/>
        <v/>
      </c>
      <c r="U54" s="81" t="str">
        <f t="shared" ca="1" si="24"/>
        <v/>
      </c>
      <c r="V54" s="81" t="str">
        <f t="shared" ca="1" si="24"/>
        <v/>
      </c>
      <c r="W54" s="81" t="str">
        <f t="shared" ca="1" si="24"/>
        <v/>
      </c>
      <c r="X54" s="81" t="str">
        <f t="shared" ca="1" si="24"/>
        <v/>
      </c>
      <c r="Y54" s="81" t="str">
        <f t="shared" ca="1" si="24"/>
        <v/>
      </c>
      <c r="Z54" s="81" t="str">
        <f t="shared" ca="1" si="24"/>
        <v/>
      </c>
      <c r="AA54" s="81">
        <f t="shared" ca="1" si="24"/>
        <v>78.850043724721473</v>
      </c>
      <c r="AB54" s="81">
        <f t="shared" ca="1" si="24"/>
        <v>243.83879067813027</v>
      </c>
      <c r="AC54" s="81">
        <f t="shared" ca="1" si="24"/>
        <v>483.70194889955184</v>
      </c>
      <c r="AD54" s="81">
        <f t="shared" ca="1" si="24"/>
        <v>483.70194889955184</v>
      </c>
      <c r="AE54" s="81">
        <f t="shared" ca="1" si="24"/>
        <v>483.70194889955184</v>
      </c>
      <c r="AF54" s="81">
        <f t="shared" ca="1" si="24"/>
        <v>280.9446936074109</v>
      </c>
      <c r="AG54" s="81">
        <f t="shared" ca="1" si="24"/>
        <v>137.53700483983559</v>
      </c>
      <c r="AH54" s="81">
        <f t="shared" ca="1" si="24"/>
        <v>161.35512871874624</v>
      </c>
      <c r="AI54" s="81">
        <f t="shared" ca="1" si="24"/>
        <v>159.68331733798684</v>
      </c>
      <c r="AJ54" s="81">
        <f t="shared" ca="1" si="23"/>
        <v>153.51242126170982</v>
      </c>
      <c r="AK54" s="81">
        <f t="shared" ca="1" si="23"/>
        <v>150.57045324374542</v>
      </c>
      <c r="AL54" s="81">
        <f t="shared" ca="1" si="23"/>
        <v>141.7191493158233</v>
      </c>
      <c r="AM54" s="81">
        <f t="shared" ca="1" si="23"/>
        <v>138.58171270207069</v>
      </c>
      <c r="AN54" s="81">
        <f t="shared" ca="1" si="23"/>
        <v>17.33375751124969</v>
      </c>
      <c r="AO54" s="81">
        <f t="shared" ca="1" si="23"/>
        <v>0</v>
      </c>
      <c r="AP54" s="81">
        <f t="shared" ca="1" si="23"/>
        <v>0</v>
      </c>
      <c r="AQ54" s="81">
        <f t="shared" ca="1" si="23"/>
        <v>0</v>
      </c>
    </row>
    <row r="55" spans="1:43" x14ac:dyDescent="0.2">
      <c r="A55" s="22">
        <f t="shared" si="16"/>
        <v>47</v>
      </c>
      <c r="B55" s="34">
        <f t="shared" si="17"/>
        <v>40704</v>
      </c>
      <c r="C55" s="24">
        <f ca="1">IF(B55&gt;datum_obracuna,"",VLOOKUP(B55,'HNB tečaj'!A:D,2))</f>
        <v>7.4337879999999998</v>
      </c>
      <c r="D55" s="24">
        <f ca="1">IF(B55&gt;datum_obracuna,"",VLOOKUP(B55,'HNB tečaj'!A:D,3+(Podaci!$B$11="ne")))</f>
        <v>6.0565329999999999</v>
      </c>
      <c r="F55" s="68">
        <f>IF($A54&gt;=rok*12,"",VLOOKUP($B55,Podaci!$F:$G,2,TRUE))</f>
        <v>5.5E-2</v>
      </c>
      <c r="G55" s="28" t="str">
        <f>IF($A54&gt;=rok*12,"",VLOOKUP($B55,Podaci!$F:$H,3,TRUE))</f>
        <v>ENG proporcionalna</v>
      </c>
      <c r="H55" s="33">
        <f>IF(A54&gt;=rok*12,"",VLOOKUP(B55,Podaci!F:J,5,TRUE))</f>
        <v>1.0045833333333334</v>
      </c>
      <c r="I55" s="33">
        <f t="shared" si="7"/>
        <v>2.428163470016993</v>
      </c>
      <c r="J55" s="102">
        <f t="shared" ca="1" si="8"/>
        <v>4180.0467169832791</v>
      </c>
      <c r="K55" s="71">
        <f t="shared" si="9"/>
        <v>690.17154153758906</v>
      </c>
      <c r="L55" s="73">
        <f t="shared" ca="1" si="10"/>
        <v>1721.4848870755911</v>
      </c>
      <c r="M55" s="71">
        <f t="shared" si="11"/>
        <v>284.23602861168115</v>
      </c>
      <c r="N55" s="73">
        <f t="shared" ca="1" si="12"/>
        <v>2458.5618299076878</v>
      </c>
      <c r="O55" s="71">
        <f t="shared" si="13"/>
        <v>405.93551292590791</v>
      </c>
      <c r="P55" s="72">
        <f>IF($A54&gt;=rok*12,"",P54*H55-K55-SUMPRODUCT(--(MONTH(Podaci!$L$5:$L$25)=MONTH($B55)),--(YEAR(Podaci!$L$5:$L$25)=YEAR($B55)),Podaci!$M$5:$M$25))</f>
        <v>88283.512246130878</v>
      </c>
      <c r="R55" s="108">
        <f t="shared" ca="1" si="14"/>
        <v>3180.6290936484374</v>
      </c>
      <c r="T55" s="81" t="str">
        <f t="shared" ca="1" si="24"/>
        <v/>
      </c>
      <c r="U55" s="81" t="str">
        <f t="shared" ca="1" si="24"/>
        <v/>
      </c>
      <c r="V55" s="81" t="str">
        <f t="shared" ca="1" si="24"/>
        <v/>
      </c>
      <c r="W55" s="81" t="str">
        <f t="shared" ca="1" si="24"/>
        <v/>
      </c>
      <c r="X55" s="81" t="str">
        <f t="shared" ca="1" si="24"/>
        <v/>
      </c>
      <c r="Y55" s="81" t="str">
        <f t="shared" ca="1" si="24"/>
        <v/>
      </c>
      <c r="Z55" s="81" t="str">
        <f t="shared" ca="1" si="24"/>
        <v/>
      </c>
      <c r="AA55" s="81">
        <f t="shared" ca="1" si="24"/>
        <v>32.066111801515568</v>
      </c>
      <c r="AB55" s="81">
        <f t="shared" ca="1" si="24"/>
        <v>252.86419592052275</v>
      </c>
      <c r="AC55" s="81">
        <f t="shared" ca="1" si="24"/>
        <v>501.60560603799348</v>
      </c>
      <c r="AD55" s="81">
        <f t="shared" ca="1" si="24"/>
        <v>501.60560603799348</v>
      </c>
      <c r="AE55" s="81">
        <f t="shared" ca="1" si="24"/>
        <v>501.60560603799348</v>
      </c>
      <c r="AF55" s="81">
        <f t="shared" ca="1" si="24"/>
        <v>291.34353008234137</v>
      </c>
      <c r="AG55" s="81">
        <f t="shared" ca="1" si="24"/>
        <v>142.62777485658398</v>
      </c>
      <c r="AH55" s="81">
        <f t="shared" ca="1" si="24"/>
        <v>167.32749849869404</v>
      </c>
      <c r="AI55" s="81">
        <f t="shared" ca="1" si="24"/>
        <v>165.59380699148622</v>
      </c>
      <c r="AJ55" s="81">
        <f t="shared" ca="1" si="23"/>
        <v>159.19450247518128</v>
      </c>
      <c r="AK55" s="81">
        <f t="shared" ca="1" si="23"/>
        <v>156.14364098092278</v>
      </c>
      <c r="AL55" s="81">
        <f t="shared" ca="1" si="23"/>
        <v>146.96471647773899</v>
      </c>
      <c r="AM55" s="81">
        <f t="shared" ca="1" si="23"/>
        <v>143.71115134816375</v>
      </c>
      <c r="AN55" s="81">
        <f t="shared" ca="1" si="23"/>
        <v>17.975346101306723</v>
      </c>
      <c r="AO55" s="81">
        <f t="shared" ca="1" si="23"/>
        <v>0</v>
      </c>
      <c r="AP55" s="81">
        <f t="shared" ca="1" si="23"/>
        <v>0</v>
      </c>
      <c r="AQ55" s="81">
        <f t="shared" ca="1" si="23"/>
        <v>0</v>
      </c>
    </row>
    <row r="56" spans="1:43" x14ac:dyDescent="0.2">
      <c r="A56" s="22">
        <f t="shared" si="16"/>
        <v>48</v>
      </c>
      <c r="B56" s="34">
        <f t="shared" si="17"/>
        <v>40734</v>
      </c>
      <c r="C56" s="24">
        <f ca="1">IF(B56&gt;datum_obracuna,"",VLOOKUP(B56,'HNB tečaj'!A:D,2))</f>
        <v>7.3996919999999999</v>
      </c>
      <c r="D56" s="24">
        <f ca="1">IF(B56&gt;datum_obracuna,"",VLOOKUP(B56,'HNB tečaj'!A:D,3+(Podaci!$B$11="ne")))</f>
        <v>6.1134269999999997</v>
      </c>
      <c r="F56" s="68">
        <f>IF($A55&gt;=rok*12,"",VLOOKUP($B56,Podaci!$F:$G,2,TRUE))</f>
        <v>5.5E-2</v>
      </c>
      <c r="G56" s="28" t="str">
        <f>IF($A55&gt;=rok*12,"",VLOOKUP($B56,Podaci!$F:$H,3,TRUE))</f>
        <v>ENG proporcionalna</v>
      </c>
      <c r="H56" s="33">
        <f>IF(A55&gt;=rok*12,"",VLOOKUP(B56,Podaci!F:J,5,TRUE))</f>
        <v>1.0045833333333334</v>
      </c>
      <c r="I56" s="33">
        <f t="shared" si="7"/>
        <v>2.4170851630198191</v>
      </c>
      <c r="J56" s="102">
        <f t="shared" ca="1" si="8"/>
        <v>4219.3133366675165</v>
      </c>
      <c r="K56" s="71">
        <f t="shared" si="9"/>
        <v>690.17154153758884</v>
      </c>
      <c r="L56" s="73">
        <f t="shared" ca="1" si="10"/>
        <v>1745.6204693243235</v>
      </c>
      <c r="M56" s="71">
        <f t="shared" si="11"/>
        <v>285.53877707615118</v>
      </c>
      <c r="N56" s="73">
        <f t="shared" ca="1" si="12"/>
        <v>2473.6928673431935</v>
      </c>
      <c r="O56" s="71">
        <f t="shared" si="13"/>
        <v>404.63276446143766</v>
      </c>
      <c r="P56" s="72">
        <f>IF($A55&gt;=rok*12,"",P55*H56-K56-SUMPRODUCT(--(MONTH(Podaci!$L$5:$L$25)=MONTH($B56)),--(YEAR(Podaci!$L$5:$L$25)=YEAR($B56)),Podaci!$M$5:$M$25))</f>
        <v>87997.973469054719</v>
      </c>
      <c r="R56" s="108">
        <f t="shared" ca="1" si="14"/>
        <v>3164.2683106454069</v>
      </c>
      <c r="T56" s="81" t="str">
        <f t="shared" ca="1" si="24"/>
        <v/>
      </c>
      <c r="U56" s="81" t="str">
        <f t="shared" ca="1" si="24"/>
        <v/>
      </c>
      <c r="V56" s="81" t="str">
        <f t="shared" ca="1" si="24"/>
        <v/>
      </c>
      <c r="W56" s="81" t="str">
        <f t="shared" ca="1" si="24"/>
        <v/>
      </c>
      <c r="X56" s="81" t="str">
        <f t="shared" ca="1" si="24"/>
        <v/>
      </c>
      <c r="Y56" s="81" t="str">
        <f t="shared" ca="1" si="24"/>
        <v/>
      </c>
      <c r="Z56" s="81" t="str">
        <f t="shared" ca="1" si="24"/>
        <v/>
      </c>
      <c r="AA56" s="81" t="str">
        <f t="shared" ca="1" si="24"/>
        <v/>
      </c>
      <c r="AB56" s="81">
        <f t="shared" ca="1" si="24"/>
        <v>241.36784238251437</v>
      </c>
      <c r="AC56" s="81">
        <f t="shared" ca="1" si="24"/>
        <v>506.31760040010198</v>
      </c>
      <c r="AD56" s="81">
        <f t="shared" ca="1" si="24"/>
        <v>506.31760040010198</v>
      </c>
      <c r="AE56" s="81">
        <f t="shared" ca="1" si="24"/>
        <v>506.31760040010198</v>
      </c>
      <c r="AF56" s="81">
        <f t="shared" ca="1" si="24"/>
        <v>294.08035968444278</v>
      </c>
      <c r="AG56" s="81">
        <f t="shared" ca="1" si="24"/>
        <v>143.96759495212214</v>
      </c>
      <c r="AH56" s="81">
        <f t="shared" ca="1" si="24"/>
        <v>168.899343430371</v>
      </c>
      <c r="AI56" s="81">
        <f t="shared" ca="1" si="24"/>
        <v>167.14936593172038</v>
      </c>
      <c r="AJ56" s="81">
        <f t="shared" ca="1" si="23"/>
        <v>160.68994748040495</v>
      </c>
      <c r="AK56" s="81">
        <f t="shared" ca="1" si="23"/>
        <v>157.610426732766</v>
      </c>
      <c r="AL56" s="81">
        <f t="shared" ca="1" si="23"/>
        <v>148.34527703594679</v>
      </c>
      <c r="AM56" s="81">
        <f t="shared" ca="1" si="23"/>
        <v>145.06114849088584</v>
      </c>
      <c r="AN56" s="81">
        <f t="shared" ca="1" si="23"/>
        <v>18.144203323926941</v>
      </c>
      <c r="AO56" s="81">
        <f t="shared" ca="1" si="23"/>
        <v>0</v>
      </c>
      <c r="AP56" s="81">
        <f t="shared" ca="1" si="23"/>
        <v>0</v>
      </c>
      <c r="AQ56" s="81">
        <f t="shared" ca="1" si="23"/>
        <v>0</v>
      </c>
    </row>
    <row r="57" spans="1:43" x14ac:dyDescent="0.2">
      <c r="A57" s="22">
        <f t="shared" si="16"/>
        <v>49</v>
      </c>
      <c r="B57" s="34">
        <f t="shared" si="17"/>
        <v>40765</v>
      </c>
      <c r="C57" s="24">
        <f ca="1">IF(B57&gt;datum_obracuna,"",VLOOKUP(B57,'HNB tečaj'!A:D,2))</f>
        <v>7.4431180000000001</v>
      </c>
      <c r="D57" s="24">
        <f ca="1">IF(B57&gt;datum_obracuna,"",VLOOKUP(B57,'HNB tečaj'!A:D,3+(Podaci!$B$11="ne")))</f>
        <v>7.0450710000000001</v>
      </c>
      <c r="F57" s="68">
        <f>IF($A56&gt;=rok*12,"",VLOOKUP($B57,Podaci!$F:$G,2,TRUE))</f>
        <v>5.2499999999999998E-2</v>
      </c>
      <c r="G57" s="28" t="str">
        <f>IF($A56&gt;=rok*12,"",VLOOKUP($B57,Podaci!$F:$H,3,TRUE))</f>
        <v>ENG proporcionalna</v>
      </c>
      <c r="H57" s="33">
        <f>IF(A56&gt;=rok*12,"",VLOOKUP(B57,Podaci!F:J,5,TRUE))</f>
        <v>1.004375</v>
      </c>
      <c r="I57" s="33">
        <f t="shared" si="7"/>
        <v>2.3121269115693703</v>
      </c>
      <c r="J57" s="102">
        <f t="shared" ca="1" si="8"/>
        <v>4779.3840304506602</v>
      </c>
      <c r="K57" s="71">
        <f t="shared" si="9"/>
        <v>678.40111624860276</v>
      </c>
      <c r="L57" s="73">
        <f t="shared" ca="1" si="10"/>
        <v>2067.0941575636193</v>
      </c>
      <c r="M57" s="71">
        <f t="shared" si="11"/>
        <v>293.40998232148678</v>
      </c>
      <c r="N57" s="73">
        <f t="shared" ca="1" si="12"/>
        <v>2712.2898728870409</v>
      </c>
      <c r="O57" s="71">
        <f t="shared" si="13"/>
        <v>384.99113392711598</v>
      </c>
      <c r="P57" s="72">
        <f>IF($A56&gt;=rok*12,"",P56*H57-K57-SUMPRODUCT(--(MONTH(Podaci!$L$5:$L$25)=MONTH($B57)),--(YEAR(Podaci!$L$5:$L$25)=YEAR($B57)),Podaci!$M$5:$M$25))</f>
        <v>87704.563486733241</v>
      </c>
      <c r="R57" s="108">
        <f t="shared" ca="1" si="14"/>
        <v>3535.582132853001</v>
      </c>
      <c r="T57" s="81" t="str">
        <f t="shared" ca="1" si="24"/>
        <v/>
      </c>
      <c r="U57" s="81" t="str">
        <f t="shared" ca="1" si="24"/>
        <v/>
      </c>
      <c r="V57" s="81" t="str">
        <f t="shared" ca="1" si="24"/>
        <v/>
      </c>
      <c r="W57" s="81" t="str">
        <f t="shared" ca="1" si="24"/>
        <v/>
      </c>
      <c r="X57" s="81" t="str">
        <f t="shared" ca="1" si="24"/>
        <v/>
      </c>
      <c r="Y57" s="81" t="str">
        <f t="shared" ca="1" si="24"/>
        <v/>
      </c>
      <c r="Z57" s="81" t="str">
        <f t="shared" ca="1" si="24"/>
        <v/>
      </c>
      <c r="AA57" s="81" t="str">
        <f t="shared" ca="1" si="24"/>
        <v/>
      </c>
      <c r="AB57" s="81">
        <f t="shared" ca="1" si="24"/>
        <v>224.69652044529678</v>
      </c>
      <c r="AC57" s="81">
        <f t="shared" ca="1" si="24"/>
        <v>573.52608365407923</v>
      </c>
      <c r="AD57" s="81">
        <f t="shared" ca="1" si="24"/>
        <v>573.52608365407923</v>
      </c>
      <c r="AE57" s="81">
        <f t="shared" ca="1" si="24"/>
        <v>573.52608365407923</v>
      </c>
      <c r="AF57" s="81">
        <f t="shared" ca="1" si="24"/>
        <v>333.11651982099943</v>
      </c>
      <c r="AG57" s="81">
        <f t="shared" ca="1" si="24"/>
        <v>163.07782080010577</v>
      </c>
      <c r="AH57" s="81">
        <f t="shared" ca="1" si="24"/>
        <v>191.3190039074662</v>
      </c>
      <c r="AI57" s="81">
        <f t="shared" ca="1" si="24"/>
        <v>189.33673479319731</v>
      </c>
      <c r="AJ57" s="81">
        <f t="shared" ca="1" si="23"/>
        <v>182.01989460407819</v>
      </c>
      <c r="AK57" s="81">
        <f t="shared" ca="1" si="23"/>
        <v>178.53159897199035</v>
      </c>
      <c r="AL57" s="81">
        <f t="shared" ca="1" si="23"/>
        <v>168.03659540923366</v>
      </c>
      <c r="AM57" s="81">
        <f t="shared" ca="1" si="23"/>
        <v>164.31653238717601</v>
      </c>
      <c r="AN57" s="81">
        <f t="shared" ca="1" si="23"/>
        <v>20.552660751220152</v>
      </c>
      <c r="AO57" s="81">
        <f t="shared" ca="1" si="23"/>
        <v>0</v>
      </c>
      <c r="AP57" s="81">
        <f t="shared" ca="1" si="23"/>
        <v>0</v>
      </c>
      <c r="AQ57" s="81">
        <f t="shared" ca="1" si="23"/>
        <v>0</v>
      </c>
    </row>
    <row r="58" spans="1:43" x14ac:dyDescent="0.2">
      <c r="A58" s="22">
        <f t="shared" si="16"/>
        <v>50</v>
      </c>
      <c r="B58" s="34">
        <f t="shared" si="17"/>
        <v>40796</v>
      </c>
      <c r="C58" s="24">
        <f ca="1">IF(B58&gt;datum_obracuna,"",VLOOKUP(B58,'HNB tečaj'!A:D,2))</f>
        <v>7.4868540000000001</v>
      </c>
      <c r="D58" s="24">
        <f ca="1">IF(B58&gt;datum_obracuna,"",VLOOKUP(B58,'HNB tečaj'!A:D,3+(Podaci!$B$11="ne")))</f>
        <v>6.1701449999999998</v>
      </c>
      <c r="F58" s="68">
        <f>IF($A57&gt;=rok*12,"",VLOOKUP($B58,Podaci!$F:$G,2,TRUE))</f>
        <v>5.2499999999999998E-2</v>
      </c>
      <c r="G58" s="28" t="str">
        <f>IF($A57&gt;=rok*12,"",VLOOKUP($B58,Podaci!$F:$H,3,TRUE))</f>
        <v>ENG proporcionalna</v>
      </c>
      <c r="H58" s="33">
        <f>IF(A57&gt;=rok*12,"",VLOOKUP(B58,Podaci!F:J,5,TRUE))</f>
        <v>1.004375</v>
      </c>
      <c r="I58" s="33">
        <f t="shared" si="7"/>
        <v>2.3020554191107601</v>
      </c>
      <c r="J58" s="102">
        <f t="shared" ca="1" si="8"/>
        <v>4185.8332554157359</v>
      </c>
      <c r="K58" s="71">
        <f t="shared" si="9"/>
        <v>678.40111624860299</v>
      </c>
      <c r="L58" s="73">
        <f t="shared" ca="1" si="10"/>
        <v>1818.3025572132597</v>
      </c>
      <c r="M58" s="71">
        <f t="shared" si="11"/>
        <v>294.69365099414352</v>
      </c>
      <c r="N58" s="73">
        <f t="shared" ca="1" si="12"/>
        <v>2367.5306982024767</v>
      </c>
      <c r="O58" s="71">
        <f t="shared" si="13"/>
        <v>383.70746525445946</v>
      </c>
      <c r="P58" s="72">
        <f>IF($A57&gt;=rok*12,"",P57*H58-K58-SUMPRODUCT(--(MONTH(Podaci!$L$5:$L$25)=MONTH($B58)),--(YEAR(Podaci!$L$5:$L$25)=YEAR($B58)),Podaci!$M$5:$M$25))</f>
        <v>87409.869835739097</v>
      </c>
      <c r="R58" s="108">
        <f t="shared" ca="1" si="14"/>
        <v>3053.8377789551246</v>
      </c>
      <c r="T58" s="81" t="str">
        <f t="shared" ca="1" si="24"/>
        <v/>
      </c>
      <c r="U58" s="81" t="str">
        <f t="shared" ca="1" si="24"/>
        <v/>
      </c>
      <c r="V58" s="81" t="str">
        <f t="shared" ca="1" si="24"/>
        <v/>
      </c>
      <c r="W58" s="81" t="str">
        <f t="shared" ca="1" si="24"/>
        <v/>
      </c>
      <c r="X58" s="81" t="str">
        <f t="shared" ca="1" si="24"/>
        <v/>
      </c>
      <c r="Y58" s="81" t="str">
        <f t="shared" ca="1" si="24"/>
        <v/>
      </c>
      <c r="Z58" s="81" t="str">
        <f t="shared" ca="1" si="24"/>
        <v/>
      </c>
      <c r="AA58" s="81" t="str">
        <f t="shared" ca="1" si="24"/>
        <v/>
      </c>
      <c r="AB58" s="81">
        <f t="shared" ca="1" si="24"/>
        <v>154.13040808982876</v>
      </c>
      <c r="AC58" s="81">
        <f t="shared" ca="1" si="24"/>
        <v>502.29999064988829</v>
      </c>
      <c r="AD58" s="81">
        <f t="shared" ca="1" si="24"/>
        <v>502.29999064988829</v>
      </c>
      <c r="AE58" s="81">
        <f t="shared" ca="1" si="24"/>
        <v>502.29999064988829</v>
      </c>
      <c r="AF58" s="81">
        <f t="shared" ca="1" si="24"/>
        <v>291.74684388431865</v>
      </c>
      <c r="AG58" s="81">
        <f t="shared" ca="1" si="24"/>
        <v>142.82521788931138</v>
      </c>
      <c r="AH58" s="81">
        <f t="shared" ca="1" si="24"/>
        <v>167.5591339483496</v>
      </c>
      <c r="AI58" s="81">
        <f t="shared" ca="1" si="24"/>
        <v>165.82304245061158</v>
      </c>
      <c r="AJ58" s="81">
        <f t="shared" ca="1" si="23"/>
        <v>159.41487922433714</v>
      </c>
      <c r="AK58" s="81">
        <f t="shared" ca="1" si="23"/>
        <v>156.35979434969948</v>
      </c>
      <c r="AL58" s="81">
        <f t="shared" ca="1" si="23"/>
        <v>147.1681632422592</v>
      </c>
      <c r="AM58" s="81">
        <f t="shared" ca="1" si="23"/>
        <v>143.91009412482461</v>
      </c>
      <c r="AN58" s="81">
        <f t="shared" ca="1" si="23"/>
        <v>18.000229801919282</v>
      </c>
      <c r="AO58" s="81">
        <f t="shared" ca="1" si="23"/>
        <v>0</v>
      </c>
      <c r="AP58" s="81">
        <f t="shared" ca="1" si="23"/>
        <v>0</v>
      </c>
      <c r="AQ58" s="81">
        <f t="shared" ca="1" si="23"/>
        <v>0</v>
      </c>
    </row>
    <row r="59" spans="1:43" x14ac:dyDescent="0.2">
      <c r="A59" s="22">
        <f t="shared" si="16"/>
        <v>51</v>
      </c>
      <c r="B59" s="34">
        <f t="shared" si="17"/>
        <v>40826</v>
      </c>
      <c r="C59" s="24">
        <f ca="1">IF(B59&gt;datum_obracuna,"",VLOOKUP(B59,'HNB tečaj'!A:D,2))</f>
        <v>7.4995500000000002</v>
      </c>
      <c r="D59" s="24">
        <f ca="1">IF(B59&gt;datum_obracuna,"",VLOOKUP(B59,'HNB tečaj'!A:D,3+(Podaci!$B$11="ne")))</f>
        <v>6.061712</v>
      </c>
      <c r="F59" s="68">
        <f>IF($A58&gt;=rok*12,"",VLOOKUP($B59,Podaci!$F:$G,2,TRUE))</f>
        <v>5.2499999999999998E-2</v>
      </c>
      <c r="G59" s="28" t="str">
        <f>IF($A58&gt;=rok*12,"",VLOOKUP($B59,Podaci!$F:$H,3,TRUE))</f>
        <v>ENG proporcionalna</v>
      </c>
      <c r="H59" s="33">
        <f>IF(A58&gt;=rok*12,"",VLOOKUP(B59,Podaci!F:J,5,TRUE))</f>
        <v>1.004375</v>
      </c>
      <c r="I59" s="33">
        <f t="shared" si="7"/>
        <v>2.2920277974967114</v>
      </c>
      <c r="J59" s="102">
        <f t="shared" ca="1" si="8"/>
        <v>4112.272187177552</v>
      </c>
      <c r="K59" s="71">
        <f t="shared" si="9"/>
        <v>678.40111624860299</v>
      </c>
      <c r="L59" s="73">
        <f t="shared" ca="1" si="10"/>
        <v>1794.1633132324398</v>
      </c>
      <c r="M59" s="71">
        <f t="shared" si="11"/>
        <v>295.98293571724287</v>
      </c>
      <c r="N59" s="73">
        <f t="shared" ca="1" si="12"/>
        <v>2318.108873945112</v>
      </c>
      <c r="O59" s="71">
        <f t="shared" si="13"/>
        <v>382.41818053136012</v>
      </c>
      <c r="P59" s="72">
        <f>IF($A58&gt;=rok*12,"",P58*H59-K59-SUMPRODUCT(--(MONTH(Podaci!$L$5:$L$25)=MONTH($B59)),--(YEAR(Podaci!$L$5:$L$25)=YEAR($B59)),Podaci!$M$5:$M$25))</f>
        <v>87113.886900021855</v>
      </c>
      <c r="R59" s="108">
        <f t="shared" ca="1" si="14"/>
        <v>2959.6107953167752</v>
      </c>
      <c r="T59" s="81" t="str">
        <f t="shared" ca="1" si="24"/>
        <v/>
      </c>
      <c r="U59" s="81" t="str">
        <f t="shared" ca="1" si="24"/>
        <v/>
      </c>
      <c r="V59" s="81" t="str">
        <f t="shared" ca="1" si="24"/>
        <v/>
      </c>
      <c r="W59" s="81" t="str">
        <f t="shared" ca="1" si="24"/>
        <v/>
      </c>
      <c r="X59" s="81" t="str">
        <f t="shared" ca="1" si="24"/>
        <v/>
      </c>
      <c r="Y59" s="81" t="str">
        <f t="shared" ca="1" si="24"/>
        <v/>
      </c>
      <c r="Z59" s="81" t="str">
        <f t="shared" ca="1" si="24"/>
        <v/>
      </c>
      <c r="AA59" s="81" t="str">
        <f t="shared" ca="1" si="24"/>
        <v/>
      </c>
      <c r="AB59" s="81">
        <f t="shared" ca="1" si="24"/>
        <v>110.86235156664961</v>
      </c>
      <c r="AC59" s="81">
        <f t="shared" ca="1" si="24"/>
        <v>493.47266246130624</v>
      </c>
      <c r="AD59" s="81">
        <f t="shared" ca="1" si="24"/>
        <v>493.47266246130624</v>
      </c>
      <c r="AE59" s="81">
        <f t="shared" ca="1" si="24"/>
        <v>493.47266246130624</v>
      </c>
      <c r="AF59" s="81">
        <f t="shared" ca="1" si="24"/>
        <v>286.61973819670385</v>
      </c>
      <c r="AG59" s="81">
        <f t="shared" ca="1" si="24"/>
        <v>140.31523362615525</v>
      </c>
      <c r="AH59" s="81">
        <f t="shared" ca="1" si="24"/>
        <v>164.61448036704456</v>
      </c>
      <c r="AI59" s="81">
        <f t="shared" ca="1" si="24"/>
        <v>162.90889862383816</v>
      </c>
      <c r="AJ59" s="81">
        <f t="shared" ca="1" si="23"/>
        <v>156.61335128634991</v>
      </c>
      <c r="AK59" s="81">
        <f t="shared" ca="1" si="23"/>
        <v>153.61195591466745</v>
      </c>
      <c r="AL59" s="81">
        <f t="shared" ca="1" si="23"/>
        <v>144.58185685159128</v>
      </c>
      <c r="AM59" s="81">
        <f t="shared" ca="1" si="23"/>
        <v>141.38104444507852</v>
      </c>
      <c r="AN59" s="81">
        <f t="shared" ca="1" si="23"/>
        <v>17.683897054777766</v>
      </c>
      <c r="AO59" s="81">
        <f t="shared" ca="1" si="23"/>
        <v>0</v>
      </c>
      <c r="AP59" s="81">
        <f t="shared" ca="1" si="23"/>
        <v>0</v>
      </c>
      <c r="AQ59" s="81">
        <f t="shared" ca="1" si="23"/>
        <v>0</v>
      </c>
    </row>
    <row r="60" spans="1:43" x14ac:dyDescent="0.2">
      <c r="A60" s="22">
        <f t="shared" si="16"/>
        <v>52</v>
      </c>
      <c r="B60" s="34">
        <f t="shared" si="17"/>
        <v>40857</v>
      </c>
      <c r="C60" s="24">
        <f ca="1">IF(B60&gt;datum_obracuna,"",VLOOKUP(B60,'HNB tečaj'!A:D,2))</f>
        <v>7.4908149999999996</v>
      </c>
      <c r="D60" s="24">
        <f ca="1">IF(B60&gt;datum_obracuna,"",VLOOKUP(B60,'HNB tečaj'!A:D,3+(Podaci!$B$11="ne")))</f>
        <v>6.0688769999999996</v>
      </c>
      <c r="F60" s="68">
        <f>IF($A59&gt;=rok*12,"",VLOOKUP($B60,Podaci!$F:$G,2,TRUE))</f>
        <v>5.2499999999999998E-2</v>
      </c>
      <c r="G60" s="28" t="str">
        <f>IF($A59&gt;=rok*12,"",VLOOKUP($B60,Podaci!$F:$H,3,TRUE))</f>
        <v>ENG proporcionalna</v>
      </c>
      <c r="H60" s="33">
        <f>IF(A59&gt;=rok*12,"",VLOOKUP(B60,Podaci!F:J,5,TRUE))</f>
        <v>1.004375</v>
      </c>
      <c r="I60" s="33">
        <f t="shared" si="7"/>
        <v>2.2820438556283373</v>
      </c>
      <c r="J60" s="102">
        <f t="shared" ca="1" si="8"/>
        <v>4117.1329311754735</v>
      </c>
      <c r="K60" s="71">
        <f t="shared" si="9"/>
        <v>678.4011162486031</v>
      </c>
      <c r="L60" s="73">
        <f t="shared" ca="1" si="10"/>
        <v>1804.1427736023343</v>
      </c>
      <c r="M60" s="71">
        <f t="shared" si="11"/>
        <v>297.27786106100592</v>
      </c>
      <c r="N60" s="73">
        <f t="shared" ca="1" si="12"/>
        <v>2312.9901575731392</v>
      </c>
      <c r="O60" s="71">
        <f t="shared" si="13"/>
        <v>381.12325518759718</v>
      </c>
      <c r="P60" s="72">
        <f>IF($A59&gt;=rok*12,"",P59*H60-K60-SUMPRODUCT(--(MONTH(Podaci!$L$5:$L$25)=MONTH($B60)),--(YEAR(Podaci!$L$5:$L$25)=YEAR($B60)),Podaci!$M$5:$M$25))</f>
        <v>86816.609038960858</v>
      </c>
      <c r="R60" s="108">
        <f t="shared" ca="1" si="14"/>
        <v>2921.1481663725244</v>
      </c>
      <c r="T60" s="81" t="str">
        <f t="shared" ca="1" si="24"/>
        <v/>
      </c>
      <c r="U60" s="81" t="str">
        <f t="shared" ca="1" si="24"/>
        <v/>
      </c>
      <c r="V60" s="81" t="str">
        <f t="shared" ca="1" si="24"/>
        <v/>
      </c>
      <c r="W60" s="81" t="str">
        <f t="shared" ca="1" si="24"/>
        <v/>
      </c>
      <c r="X60" s="81" t="str">
        <f t="shared" ca="1" si="24"/>
        <v/>
      </c>
      <c r="Y60" s="81" t="str">
        <f t="shared" ca="1" si="24"/>
        <v/>
      </c>
      <c r="Z60" s="81" t="str">
        <f t="shared" ca="1" si="24"/>
        <v/>
      </c>
      <c r="AA60" s="81" t="str">
        <f t="shared" ca="1" si="24"/>
        <v/>
      </c>
      <c r="AB60" s="81">
        <f t="shared" ca="1" si="24"/>
        <v>69.032475448750404</v>
      </c>
      <c r="AC60" s="81">
        <f t="shared" ca="1" si="24"/>
        <v>494.05595174105679</v>
      </c>
      <c r="AD60" s="81">
        <f t="shared" ca="1" si="24"/>
        <v>494.05595174105679</v>
      </c>
      <c r="AE60" s="81">
        <f t="shared" ca="1" si="24"/>
        <v>494.05595174105679</v>
      </c>
      <c r="AF60" s="81">
        <f t="shared" ca="1" si="24"/>
        <v>286.95852539480558</v>
      </c>
      <c r="AG60" s="81">
        <f t="shared" ca="1" si="24"/>
        <v>140.48108753820708</v>
      </c>
      <c r="AH60" s="81">
        <f t="shared" ca="1" si="24"/>
        <v>164.8090562148958</v>
      </c>
      <c r="AI60" s="81">
        <f t="shared" ca="1" si="24"/>
        <v>163.10145845819514</v>
      </c>
      <c r="AJ60" s="81">
        <f t="shared" ca="1" si="23"/>
        <v>156.79846972516171</v>
      </c>
      <c r="AK60" s="81">
        <f t="shared" ca="1" si="23"/>
        <v>153.79352667621609</v>
      </c>
      <c r="AL60" s="81">
        <f t="shared" ca="1" si="23"/>
        <v>144.75275395200478</v>
      </c>
      <c r="AM60" s="81">
        <f t="shared" ca="1" si="23"/>
        <v>141.54815815543776</v>
      </c>
      <c r="AN60" s="81">
        <f t="shared" ca="1" si="23"/>
        <v>17.704799585679513</v>
      </c>
      <c r="AO60" s="81">
        <f t="shared" ca="1" si="23"/>
        <v>0</v>
      </c>
      <c r="AP60" s="81">
        <f t="shared" ca="1" si="23"/>
        <v>0</v>
      </c>
      <c r="AQ60" s="81">
        <f t="shared" ca="1" si="23"/>
        <v>0</v>
      </c>
    </row>
    <row r="61" spans="1:43" x14ac:dyDescent="0.2">
      <c r="A61" s="22">
        <f t="shared" si="16"/>
        <v>53</v>
      </c>
      <c r="B61" s="34">
        <f t="shared" si="17"/>
        <v>40887</v>
      </c>
      <c r="C61" s="24">
        <f ca="1">IF(B61&gt;datum_obracuna,"",VLOOKUP(B61,'HNB tečaj'!A:D,2))</f>
        <v>7.5003450000000003</v>
      </c>
      <c r="D61" s="24">
        <f ca="1">IF(B61&gt;datum_obracuna,"",VLOOKUP(B61,'HNB tečaj'!A:D,3+(Podaci!$B$11="ne")))</f>
        <v>6.0692219999999999</v>
      </c>
      <c r="F61" s="68">
        <f>IF($A60&gt;=rok*12,"",VLOOKUP($B61,Podaci!$F:$G,2,TRUE))</f>
        <v>5.2499999999999998E-2</v>
      </c>
      <c r="G61" s="28" t="str">
        <f>IF($A60&gt;=rok*12,"",VLOOKUP($B61,Podaci!$F:$H,3,TRUE))</f>
        <v>ENG proporcionalna</v>
      </c>
      <c r="H61" s="33">
        <f>IF(A60&gt;=rok*12,"",VLOOKUP(B61,Podaci!F:J,5,TRUE))</f>
        <v>1.004375</v>
      </c>
      <c r="I61" s="33">
        <f t="shared" si="7"/>
        <v>2.2721034032391656</v>
      </c>
      <c r="J61" s="102">
        <f t="shared" ca="1" si="8"/>
        <v>4117.3669795605801</v>
      </c>
      <c r="K61" s="71">
        <f t="shared" si="9"/>
        <v>678.40111624860322</v>
      </c>
      <c r="L61" s="73">
        <f t="shared" ca="1" si="10"/>
        <v>1812.138907802683</v>
      </c>
      <c r="M61" s="71">
        <f t="shared" si="11"/>
        <v>298.57845170314795</v>
      </c>
      <c r="N61" s="73">
        <f t="shared" ca="1" si="12"/>
        <v>2305.2280717578969</v>
      </c>
      <c r="O61" s="71">
        <f t="shared" si="13"/>
        <v>379.82266454545527</v>
      </c>
      <c r="P61" s="72">
        <f>IF($A60&gt;=rok*12,"",P60*H61-K61-SUMPRODUCT(--(MONTH(Podaci!$L$5:$L$25)=MONTH($B61)),--(YEAR(Podaci!$L$5:$L$25)=YEAR($B61)),Podaci!$M$5:$M$25))</f>
        <v>86518.030587257716</v>
      </c>
      <c r="R61" s="108">
        <f t="shared" ca="1" si="14"/>
        <v>2880.7045791876494</v>
      </c>
      <c r="T61" s="81" t="str">
        <f t="shared" ca="1" si="24"/>
        <v/>
      </c>
      <c r="U61" s="81" t="str">
        <f t="shared" ca="1" si="24"/>
        <v/>
      </c>
      <c r="V61" s="81" t="str">
        <f t="shared" ca="1" si="24"/>
        <v/>
      </c>
      <c r="W61" s="81" t="str">
        <f t="shared" ca="1" si="24"/>
        <v/>
      </c>
      <c r="X61" s="81" t="str">
        <f t="shared" ca="1" si="24"/>
        <v/>
      </c>
      <c r="Y61" s="81" t="str">
        <f t="shared" ca="1" si="24"/>
        <v/>
      </c>
      <c r="Z61" s="81" t="str">
        <f t="shared" ca="1" si="24"/>
        <v/>
      </c>
      <c r="AA61" s="81" t="str">
        <f t="shared" ca="1" si="24"/>
        <v/>
      </c>
      <c r="AB61" s="81">
        <f t="shared" ca="1" si="24"/>
        <v>28.426752845185373</v>
      </c>
      <c r="AC61" s="81">
        <f t="shared" ca="1" si="24"/>
        <v>494.08403754726959</v>
      </c>
      <c r="AD61" s="81">
        <f t="shared" ca="1" si="24"/>
        <v>494.08403754726959</v>
      </c>
      <c r="AE61" s="81">
        <f t="shared" ca="1" si="24"/>
        <v>494.08403754726959</v>
      </c>
      <c r="AF61" s="81">
        <f t="shared" ca="1" si="24"/>
        <v>286.97483824663328</v>
      </c>
      <c r="AG61" s="81">
        <f t="shared" ca="1" si="24"/>
        <v>140.48907352559829</v>
      </c>
      <c r="AH61" s="81">
        <f t="shared" ca="1" si="24"/>
        <v>164.81842518454116</v>
      </c>
      <c r="AI61" s="81">
        <f t="shared" ca="1" si="24"/>
        <v>163.11073035531356</v>
      </c>
      <c r="AJ61" s="81">
        <f t="shared" ca="1" si="23"/>
        <v>156.80738331363207</v>
      </c>
      <c r="AK61" s="81">
        <f t="shared" ca="1" si="23"/>
        <v>153.80226944142677</v>
      </c>
      <c r="AL61" s="81">
        <f t="shared" ca="1" si="23"/>
        <v>144.7609827726109</v>
      </c>
      <c r="AM61" s="81">
        <f t="shared" ca="1" si="23"/>
        <v>141.55620480304057</v>
      </c>
      <c r="AN61" s="81">
        <f t="shared" ca="1" si="23"/>
        <v>17.705806057858318</v>
      </c>
      <c r="AO61" s="81">
        <f t="shared" ca="1" si="23"/>
        <v>0</v>
      </c>
      <c r="AP61" s="81">
        <f t="shared" ca="1" si="23"/>
        <v>0</v>
      </c>
      <c r="AQ61" s="81">
        <f t="shared" ca="1" si="23"/>
        <v>0</v>
      </c>
    </row>
    <row r="62" spans="1:43" x14ac:dyDescent="0.2">
      <c r="A62" s="22">
        <f t="shared" si="16"/>
        <v>54</v>
      </c>
      <c r="B62" s="34">
        <f t="shared" si="17"/>
        <v>40918</v>
      </c>
      <c r="C62" s="24">
        <f ca="1">IF(B62&gt;datum_obracuna,"",VLOOKUP(B62,'HNB tečaj'!A:D,2))</f>
        <v>7.5223230000000001</v>
      </c>
      <c r="D62" s="24">
        <f ca="1">IF(B62&gt;datum_obracuna,"",VLOOKUP(B62,'HNB tečaj'!A:D,3+(Podaci!$B$11="ne")))</f>
        <v>6.1901929999999998</v>
      </c>
      <c r="F62" s="68">
        <f>IF($A61&gt;=rok*12,"",VLOOKUP($B62,Podaci!$F:$G,2,TRUE))</f>
        <v>5.2499999999999998E-2</v>
      </c>
      <c r="G62" s="28" t="str">
        <f>IF($A61&gt;=rok*12,"",VLOOKUP($B62,Podaci!$F:$H,3,TRUE))</f>
        <v>ENG proporcionalna</v>
      </c>
      <c r="H62" s="33">
        <f>IF(A61&gt;=rok*12,"",VLOOKUP(B62,Podaci!F:J,5,TRUE))</f>
        <v>1.004375</v>
      </c>
      <c r="I62" s="33">
        <f t="shared" si="7"/>
        <v>2.2622062508915151</v>
      </c>
      <c r="J62" s="102">
        <f t="shared" ca="1" si="8"/>
        <v>4199.4338409942902</v>
      </c>
      <c r="K62" s="71">
        <f t="shared" si="9"/>
        <v>678.40111624860333</v>
      </c>
      <c r="L62" s="73">
        <f t="shared" ca="1" si="10"/>
        <v>1856.3443714910309</v>
      </c>
      <c r="M62" s="71">
        <f t="shared" si="11"/>
        <v>299.8847324293493</v>
      </c>
      <c r="N62" s="73">
        <f t="shared" ca="1" si="12"/>
        <v>2343.0894695032594</v>
      </c>
      <c r="O62" s="71">
        <f t="shared" si="13"/>
        <v>378.51638381925403</v>
      </c>
      <c r="P62" s="72">
        <f>IF($A61&gt;=rok*12,"",P61*H62-K62-SUMPRODUCT(--(MONTH(Podaci!$L$5:$L$25)=MONTH($B62)),--(YEAR(Podaci!$L$5:$L$25)=YEAR($B62)),Podaci!$M$5:$M$25))</f>
        <v>86218.14585482837</v>
      </c>
      <c r="R62" s="108">
        <f t="shared" ca="1" si="14"/>
        <v>2895.3604479989754</v>
      </c>
      <c r="T62" s="81" t="str">
        <f t="shared" ca="1" si="24"/>
        <v/>
      </c>
      <c r="U62" s="81" t="str">
        <f t="shared" ca="1" si="24"/>
        <v/>
      </c>
      <c r="V62" s="81" t="str">
        <f t="shared" ca="1" si="24"/>
        <v/>
      </c>
      <c r="W62" s="81" t="str">
        <f t="shared" ca="1" si="24"/>
        <v/>
      </c>
      <c r="X62" s="81" t="str">
        <f t="shared" ca="1" si="24"/>
        <v/>
      </c>
      <c r="Y62" s="81" t="str">
        <f t="shared" ca="1" si="24"/>
        <v/>
      </c>
      <c r="Z62" s="81" t="str">
        <f t="shared" ca="1" si="24"/>
        <v/>
      </c>
      <c r="AA62" s="81" t="str">
        <f t="shared" ca="1" si="24"/>
        <v/>
      </c>
      <c r="AB62" s="81" t="str">
        <f t="shared" ca="1" si="24"/>
        <v/>
      </c>
      <c r="AC62" s="81">
        <f t="shared" ca="1" si="24"/>
        <v>490.16342537507126</v>
      </c>
      <c r="AD62" s="81">
        <f t="shared" ca="1" si="24"/>
        <v>503.93206091931484</v>
      </c>
      <c r="AE62" s="81">
        <f t="shared" ca="1" si="24"/>
        <v>503.93206091931484</v>
      </c>
      <c r="AF62" s="81">
        <f t="shared" ca="1" si="24"/>
        <v>292.69478606820473</v>
      </c>
      <c r="AG62" s="81">
        <f t="shared" ca="1" si="24"/>
        <v>143.28928477400297</v>
      </c>
      <c r="AH62" s="81">
        <f t="shared" ca="1" si="24"/>
        <v>168.10356613226051</v>
      </c>
      <c r="AI62" s="81">
        <f t="shared" ca="1" si="24"/>
        <v>166.36183373591371</v>
      </c>
      <c r="AJ62" s="81">
        <f t="shared" ca="1" si="23"/>
        <v>159.93284914217378</v>
      </c>
      <c r="AK62" s="81">
        <f t="shared" ca="1" si="23"/>
        <v>156.86783770315768</v>
      </c>
      <c r="AL62" s="81">
        <f t="shared" ca="1" si="23"/>
        <v>147.64634120026201</v>
      </c>
      <c r="AM62" s="81">
        <f t="shared" ca="1" si="23"/>
        <v>144.37768598320315</v>
      </c>
      <c r="AN62" s="81">
        <f t="shared" ca="1" si="23"/>
        <v>18.058716046094897</v>
      </c>
      <c r="AO62" s="81">
        <f t="shared" ca="1" si="23"/>
        <v>0</v>
      </c>
      <c r="AP62" s="81">
        <f t="shared" ca="1" si="23"/>
        <v>0</v>
      </c>
      <c r="AQ62" s="81">
        <f t="shared" ca="1" si="23"/>
        <v>0</v>
      </c>
    </row>
    <row r="63" spans="1:43" x14ac:dyDescent="0.2">
      <c r="A63" s="22">
        <f t="shared" si="16"/>
        <v>55</v>
      </c>
      <c r="B63" s="34">
        <f t="shared" si="17"/>
        <v>40949</v>
      </c>
      <c r="C63" s="24">
        <f ca="1">IF(B63&gt;datum_obracuna,"",VLOOKUP(B63,'HNB tečaj'!A:D,2))</f>
        <v>7.5771050000000004</v>
      </c>
      <c r="D63" s="24">
        <f ca="1">IF(B63&gt;datum_obracuna,"",VLOOKUP(B63,'HNB tečaj'!A:D,3+(Podaci!$B$11="ne")))</f>
        <v>6.2610349999999997</v>
      </c>
      <c r="F63" s="68">
        <f>IF($A62&gt;=rok*12,"",VLOOKUP($B63,Podaci!$F:$G,2,TRUE))</f>
        <v>5.2499999999999998E-2</v>
      </c>
      <c r="G63" s="28" t="str">
        <f>IF($A62&gt;=rok*12,"",VLOOKUP($B63,Podaci!$F:$H,3,TRUE))</f>
        <v>ENG proporcionalna</v>
      </c>
      <c r="H63" s="33">
        <f>IF(A62&gt;=rok*12,"",VLOOKUP(B63,Podaci!F:J,5,TRUE))</f>
        <v>1.004375</v>
      </c>
      <c r="I63" s="33">
        <f t="shared" si="7"/>
        <v>2.2523522099728841</v>
      </c>
      <c r="J63" s="102">
        <f t="shared" ca="1" si="8"/>
        <v>4247.4931328715729</v>
      </c>
      <c r="K63" s="71">
        <f t="shared" si="9"/>
        <v>678.40111624860322</v>
      </c>
      <c r="L63" s="73">
        <f t="shared" ca="1" si="10"/>
        <v>1885.8032567307528</v>
      </c>
      <c r="M63" s="71">
        <f t="shared" si="11"/>
        <v>301.19672813372756</v>
      </c>
      <c r="N63" s="73">
        <f t="shared" ca="1" si="12"/>
        <v>2361.6898761408202</v>
      </c>
      <c r="O63" s="71">
        <f t="shared" si="13"/>
        <v>377.20438811487566</v>
      </c>
      <c r="P63" s="72">
        <f>IF($A62&gt;=rok*12,"",P62*H63-K63-SUMPRODUCT(--(MONTH(Podaci!$L$5:$L$25)=MONTH($B63)),--(YEAR(Podaci!$L$5:$L$25)=YEAR($B63)),Podaci!$M$5:$M$25))</f>
        <v>85916.949126694642</v>
      </c>
      <c r="R63" s="108">
        <f t="shared" ca="1" si="14"/>
        <v>2885.324380758163</v>
      </c>
      <c r="T63" s="81" t="str">
        <f t="shared" ca="1" si="24"/>
        <v/>
      </c>
      <c r="U63" s="81" t="str">
        <f t="shared" ca="1" si="24"/>
        <v/>
      </c>
      <c r="V63" s="81" t="str">
        <f t="shared" ca="1" si="24"/>
        <v/>
      </c>
      <c r="W63" s="81" t="str">
        <f t="shared" ca="1" si="24"/>
        <v/>
      </c>
      <c r="X63" s="81" t="str">
        <f t="shared" ca="1" si="24"/>
        <v/>
      </c>
      <c r="Y63" s="81" t="str">
        <f t="shared" ca="1" si="24"/>
        <v/>
      </c>
      <c r="Z63" s="81" t="str">
        <f t="shared" ca="1" si="24"/>
        <v/>
      </c>
      <c r="AA63" s="81" t="str">
        <f t="shared" ca="1" si="24"/>
        <v/>
      </c>
      <c r="AB63" s="81" t="str">
        <f t="shared" ca="1" si="24"/>
        <v/>
      </c>
      <c r="AC63" s="81">
        <f t="shared" ca="1" si="24"/>
        <v>452.60172727320037</v>
      </c>
      <c r="AD63" s="81">
        <f t="shared" ca="1" si="24"/>
        <v>509.69917594458872</v>
      </c>
      <c r="AE63" s="81">
        <f t="shared" ca="1" si="24"/>
        <v>509.69917594458872</v>
      </c>
      <c r="AF63" s="81">
        <f t="shared" ca="1" si="24"/>
        <v>296.04445287740492</v>
      </c>
      <c r="AG63" s="81">
        <f t="shared" ca="1" si="24"/>
        <v>144.92912048057298</v>
      </c>
      <c r="AH63" s="81">
        <f t="shared" ca="1" si="24"/>
        <v>170.02738221229896</v>
      </c>
      <c r="AI63" s="81">
        <f t="shared" ca="1" si="24"/>
        <v>168.26571702768172</v>
      </c>
      <c r="AJ63" s="81">
        <f t="shared" ca="1" si="23"/>
        <v>161.7631576477292</v>
      </c>
      <c r="AK63" s="81">
        <f t="shared" ca="1" si="23"/>
        <v>158.66306950910732</v>
      </c>
      <c r="AL63" s="81">
        <f t="shared" ca="1" si="23"/>
        <v>149.33604006802088</v>
      </c>
      <c r="AM63" s="81">
        <f t="shared" ca="1" si="23"/>
        <v>146.02997760487341</v>
      </c>
      <c r="AN63" s="81">
        <f t="shared" ca="1" si="23"/>
        <v>18.265384168096492</v>
      </c>
      <c r="AO63" s="81">
        <f t="shared" ca="1" si="23"/>
        <v>0</v>
      </c>
      <c r="AP63" s="81">
        <f t="shared" ca="1" si="23"/>
        <v>0</v>
      </c>
      <c r="AQ63" s="81">
        <f t="shared" ca="1" si="23"/>
        <v>0</v>
      </c>
    </row>
    <row r="64" spans="1:43" x14ac:dyDescent="0.2">
      <c r="A64" s="22">
        <f t="shared" si="16"/>
        <v>56</v>
      </c>
      <c r="B64" s="34">
        <f t="shared" si="17"/>
        <v>40978</v>
      </c>
      <c r="C64" s="24">
        <f ca="1">IF(B64&gt;datum_obracuna,"",VLOOKUP(B64,'HNB tečaj'!A:D,2))</f>
        <v>7.5565290000000003</v>
      </c>
      <c r="D64" s="24">
        <f ca="1">IF(B64&gt;datum_obracuna,"",VLOOKUP(B64,'HNB tečaj'!A:D,3+(Podaci!$B$11="ne")))</f>
        <v>6.2699379999999998</v>
      </c>
      <c r="F64" s="68">
        <f>IF($A63&gt;=rok*12,"",VLOOKUP($B64,Podaci!$F:$G,2,TRUE))</f>
        <v>5.2499999999999998E-2</v>
      </c>
      <c r="G64" s="28" t="str">
        <f>IF($A63&gt;=rok*12,"",VLOOKUP($B64,Podaci!$F:$H,3,TRUE))</f>
        <v>ENG proporcionalna</v>
      </c>
      <c r="H64" s="33">
        <f>IF(A63&gt;=rok*12,"",VLOOKUP(B64,Podaci!F:J,5,TRUE))</f>
        <v>1.004375</v>
      </c>
      <c r="I64" s="33">
        <f t="shared" si="7"/>
        <v>2.2425410926923544</v>
      </c>
      <c r="J64" s="102">
        <f t="shared" ca="1" si="8"/>
        <v>4253.5329380095363</v>
      </c>
      <c r="K64" s="71">
        <f t="shared" si="9"/>
        <v>678.40111624860344</v>
      </c>
      <c r="L64" s="73">
        <f t="shared" ca="1" si="10"/>
        <v>1896.7469322503348</v>
      </c>
      <c r="M64" s="71">
        <f t="shared" si="11"/>
        <v>302.51446381931288</v>
      </c>
      <c r="N64" s="73">
        <f t="shared" ca="1" si="12"/>
        <v>2356.7860057592011</v>
      </c>
      <c r="O64" s="71">
        <f t="shared" si="13"/>
        <v>375.88665242929056</v>
      </c>
      <c r="P64" s="72">
        <f>IF($A63&gt;=rok*12,"",P63*H64-K64-SUMPRODUCT(--(MONTH(Podaci!$L$5:$L$25)=MONTH($B64)),--(YEAR(Podaci!$L$5:$L$25)=YEAR($B64)),Podaci!$M$5:$M$25))</f>
        <v>85614.434662875341</v>
      </c>
      <c r="R64" s="108">
        <f t="shared" ca="1" si="14"/>
        <v>2848.9837957174805</v>
      </c>
      <c r="T64" s="81" t="str">
        <f t="shared" ca="1" si="24"/>
        <v/>
      </c>
      <c r="U64" s="81" t="str">
        <f t="shared" ca="1" si="24"/>
        <v/>
      </c>
      <c r="V64" s="81" t="str">
        <f t="shared" ca="1" si="24"/>
        <v/>
      </c>
      <c r="W64" s="81" t="str">
        <f t="shared" ca="1" si="24"/>
        <v/>
      </c>
      <c r="X64" s="81" t="str">
        <f t="shared" ca="1" si="24"/>
        <v/>
      </c>
      <c r="Y64" s="81" t="str">
        <f t="shared" ca="1" si="24"/>
        <v/>
      </c>
      <c r="Z64" s="81" t="str">
        <f t="shared" ca="1" si="24"/>
        <v/>
      </c>
      <c r="AA64" s="81" t="str">
        <f t="shared" ca="1" si="24"/>
        <v/>
      </c>
      <c r="AB64" s="81" t="str">
        <f t="shared" ca="1" si="24"/>
        <v/>
      </c>
      <c r="AC64" s="81">
        <f t="shared" ca="1" si="24"/>
        <v>412.80188513141729</v>
      </c>
      <c r="AD64" s="81">
        <f t="shared" ca="1" si="24"/>
        <v>510.42395256114435</v>
      </c>
      <c r="AE64" s="81">
        <f t="shared" ca="1" si="24"/>
        <v>510.42395256114435</v>
      </c>
      <c r="AF64" s="81">
        <f t="shared" ca="1" si="24"/>
        <v>296.46541902181531</v>
      </c>
      <c r="AG64" s="81">
        <f t="shared" ca="1" si="24"/>
        <v>145.13520525084485</v>
      </c>
      <c r="AH64" s="81">
        <f t="shared" ca="1" si="24"/>
        <v>170.26915594201563</v>
      </c>
      <c r="AI64" s="81">
        <f t="shared" ca="1" si="24"/>
        <v>168.50498572346413</v>
      </c>
      <c r="AJ64" s="81">
        <f t="shared" ca="1" si="23"/>
        <v>161.99317990324099</v>
      </c>
      <c r="AK64" s="81">
        <f t="shared" ca="1" si="23"/>
        <v>158.88868353423896</v>
      </c>
      <c r="AL64" s="81">
        <f t="shared" ca="1" si="23"/>
        <v>149.548391342966</v>
      </c>
      <c r="AM64" s="81">
        <f t="shared" ca="1" si="23"/>
        <v>146.23762776025771</v>
      </c>
      <c r="AN64" s="81">
        <f t="shared" ca="1" si="23"/>
        <v>18.291356984930868</v>
      </c>
      <c r="AO64" s="81">
        <f t="shared" ca="1" si="23"/>
        <v>0</v>
      </c>
      <c r="AP64" s="81">
        <f t="shared" ca="1" si="23"/>
        <v>0</v>
      </c>
      <c r="AQ64" s="81">
        <f t="shared" ca="1" si="23"/>
        <v>0</v>
      </c>
    </row>
    <row r="65" spans="1:43" x14ac:dyDescent="0.2">
      <c r="A65" s="22">
        <f t="shared" si="16"/>
        <v>57</v>
      </c>
      <c r="B65" s="34">
        <f t="shared" si="17"/>
        <v>41009</v>
      </c>
      <c r="C65" s="24">
        <f ca="1">IF(B65&gt;datum_obracuna,"",VLOOKUP(B65,'HNB tečaj'!A:D,2))</f>
        <v>7.4764350000000004</v>
      </c>
      <c r="D65" s="24">
        <f ca="1">IF(B65&gt;datum_obracuna,"",VLOOKUP(B65,'HNB tečaj'!A:D,3+(Podaci!$B$11="ne")))</f>
        <v>6.2220659999999999</v>
      </c>
      <c r="F65" s="68">
        <f>IF($A64&gt;=rok*12,"",VLOOKUP($B65,Podaci!$F:$G,2,TRUE))</f>
        <v>5.2499999999999998E-2</v>
      </c>
      <c r="G65" s="28" t="str">
        <f>IF($A64&gt;=rok*12,"",VLOOKUP($B65,Podaci!$F:$H,3,TRUE))</f>
        <v>ENG proporcionalna</v>
      </c>
      <c r="H65" s="33">
        <f>IF(A64&gt;=rok*12,"",VLOOKUP(B65,Podaci!F:J,5,TRUE))</f>
        <v>1.004375</v>
      </c>
      <c r="I65" s="33">
        <f t="shared" si="7"/>
        <v>2.2327727120770176</v>
      </c>
      <c r="J65" s="102">
        <f t="shared" ca="1" si="8"/>
        <v>4221.0565197724818</v>
      </c>
      <c r="K65" s="71">
        <f t="shared" si="9"/>
        <v>678.40111624860333</v>
      </c>
      <c r="L65" s="73">
        <f t="shared" ca="1" si="10"/>
        <v>1890.4998690376685</v>
      </c>
      <c r="M65" s="71">
        <f t="shared" si="11"/>
        <v>303.83796459852221</v>
      </c>
      <c r="N65" s="73">
        <f t="shared" ca="1" si="12"/>
        <v>2330.5566507348135</v>
      </c>
      <c r="O65" s="71">
        <f t="shared" si="13"/>
        <v>374.56315165008112</v>
      </c>
      <c r="P65" s="72">
        <f>IF($A64&gt;=rok*12,"",P64*H65-K65-SUMPRODUCT(--(MONTH(Podaci!$L$5:$L$25)=MONTH($B65)),--(YEAR(Podaci!$L$5:$L$25)=YEAR($B65)),Podaci!$M$5:$M$25))</f>
        <v>85310.59669827683</v>
      </c>
      <c r="R65" s="108">
        <f t="shared" ca="1" si="14"/>
        <v>2784.3287977538821</v>
      </c>
      <c r="T65" s="81" t="str">
        <f t="shared" ca="1" si="24"/>
        <v/>
      </c>
      <c r="U65" s="81" t="str">
        <f t="shared" ca="1" si="24"/>
        <v/>
      </c>
      <c r="V65" s="81" t="str">
        <f t="shared" ca="1" si="24"/>
        <v/>
      </c>
      <c r="W65" s="81" t="str">
        <f t="shared" ca="1" si="24"/>
        <v/>
      </c>
      <c r="X65" s="81" t="str">
        <f t="shared" ca="1" si="24"/>
        <v/>
      </c>
      <c r="Y65" s="81" t="str">
        <f t="shared" ca="1" si="24"/>
        <v/>
      </c>
      <c r="Z65" s="81" t="str">
        <f t="shared" ca="1" si="24"/>
        <v/>
      </c>
      <c r="AA65" s="81" t="str">
        <f t="shared" ca="1" si="24"/>
        <v/>
      </c>
      <c r="AB65" s="81" t="str">
        <f t="shared" ca="1" si="24"/>
        <v/>
      </c>
      <c r="AC65" s="81">
        <f t="shared" ca="1" si="24"/>
        <v>366.74753368515007</v>
      </c>
      <c r="AD65" s="81">
        <f t="shared" ca="1" si="24"/>
        <v>506.52678237269782</v>
      </c>
      <c r="AE65" s="81">
        <f t="shared" ca="1" si="24"/>
        <v>506.52678237269782</v>
      </c>
      <c r="AF65" s="81">
        <f t="shared" ca="1" si="24"/>
        <v>294.20185715893678</v>
      </c>
      <c r="AG65" s="81">
        <f t="shared" ca="1" si="24"/>
        <v>144.02707427000121</v>
      </c>
      <c r="AH65" s="81">
        <f t="shared" ca="1" si="24"/>
        <v>168.96912314531866</v>
      </c>
      <c r="AI65" s="81">
        <f t="shared" ca="1" si="24"/>
        <v>167.21842265433105</v>
      </c>
      <c r="AJ65" s="81">
        <f t="shared" ca="1" si="23"/>
        <v>160.75633553439263</v>
      </c>
      <c r="AK65" s="81">
        <f t="shared" ca="1" si="23"/>
        <v>157.67554250187925</v>
      </c>
      <c r="AL65" s="81">
        <f t="shared" ca="1" si="23"/>
        <v>148.40656496599533</v>
      </c>
      <c r="AM65" s="81">
        <f t="shared" ca="1" si="23"/>
        <v>145.12107960361894</v>
      </c>
      <c r="AN65" s="81">
        <f t="shared" ca="1" si="23"/>
        <v>18.151699488862704</v>
      </c>
      <c r="AO65" s="81">
        <f t="shared" ca="1" si="23"/>
        <v>0</v>
      </c>
      <c r="AP65" s="81">
        <f t="shared" ca="1" si="23"/>
        <v>0</v>
      </c>
      <c r="AQ65" s="81">
        <f t="shared" ca="1" si="23"/>
        <v>0</v>
      </c>
    </row>
    <row r="66" spans="1:43" x14ac:dyDescent="0.2">
      <c r="A66" s="22">
        <f t="shared" si="16"/>
        <v>58</v>
      </c>
      <c r="B66" s="34">
        <f t="shared" si="17"/>
        <v>41039</v>
      </c>
      <c r="C66" s="24">
        <f ca="1">IF(B66&gt;datum_obracuna,"",VLOOKUP(B66,'HNB tečaj'!A:D,2))</f>
        <v>7.5019470000000004</v>
      </c>
      <c r="D66" s="24">
        <f ca="1">IF(B66&gt;datum_obracuna,"",VLOOKUP(B66,'HNB tečaj'!A:D,3+(Podaci!$B$11="ne")))</f>
        <v>6.2464170000000001</v>
      </c>
      <c r="F66" s="68">
        <f>IF($A65&gt;=rok*12,"",VLOOKUP($B66,Podaci!$F:$G,2,TRUE))</f>
        <v>5.2499999999999998E-2</v>
      </c>
      <c r="G66" s="28" t="str">
        <f>IF($A65&gt;=rok*12,"",VLOOKUP($B66,Podaci!$F:$H,3,TRUE))</f>
        <v>ENG proporcionalna</v>
      </c>
      <c r="H66" s="33">
        <f>IF(A65&gt;=rok*12,"",VLOOKUP(B66,Podaci!F:J,5,TRUE))</f>
        <v>1.004375</v>
      </c>
      <c r="I66" s="33">
        <f t="shared" si="7"/>
        <v>2.2230468819684051</v>
      </c>
      <c r="J66" s="102">
        <f t="shared" ca="1" si="8"/>
        <v>4237.5762653542542</v>
      </c>
      <c r="K66" s="71">
        <f t="shared" si="9"/>
        <v>678.40111624860367</v>
      </c>
      <c r="L66" s="73">
        <f t="shared" ca="1" si="10"/>
        <v>1906.2019338081061</v>
      </c>
      <c r="M66" s="71">
        <f t="shared" si="11"/>
        <v>305.16725569364104</v>
      </c>
      <c r="N66" s="73">
        <f t="shared" ca="1" si="12"/>
        <v>2331.3743315461479</v>
      </c>
      <c r="O66" s="71">
        <f t="shared" si="13"/>
        <v>373.23386055496263</v>
      </c>
      <c r="P66" s="72">
        <f>IF($A65&gt;=rok*12,"",P65*H66-K66-SUMPRODUCT(--(MONTH(Podaci!$L$5:$L$25)=MONTH($B66)),--(YEAR(Podaci!$L$5:$L$25)=YEAR($B66)),Podaci!$M$5:$M$25))</f>
        <v>85005.42944258319</v>
      </c>
      <c r="R66" s="108">
        <f t="shared" ca="1" si="14"/>
        <v>2753.5446132343491</v>
      </c>
      <c r="T66" s="81" t="str">
        <f t="shared" ca="1" si="24"/>
        <v/>
      </c>
      <c r="U66" s="81" t="str">
        <f t="shared" ca="1" si="24"/>
        <v/>
      </c>
      <c r="V66" s="81" t="str">
        <f t="shared" ca="1" si="24"/>
        <v/>
      </c>
      <c r="W66" s="81" t="str">
        <f t="shared" ca="1" si="24"/>
        <v/>
      </c>
      <c r="X66" s="81" t="str">
        <f t="shared" ca="1" si="24"/>
        <v/>
      </c>
      <c r="Y66" s="81" t="str">
        <f t="shared" ca="1" si="24"/>
        <v/>
      </c>
      <c r="Z66" s="81" t="str">
        <f t="shared" ca="1" si="24"/>
        <v/>
      </c>
      <c r="AA66" s="81" t="str">
        <f t="shared" ca="1" si="24"/>
        <v/>
      </c>
      <c r="AB66" s="81" t="str">
        <f t="shared" ca="1" si="24"/>
        <v/>
      </c>
      <c r="AC66" s="81">
        <f t="shared" ca="1" si="24"/>
        <v>326.50177782237694</v>
      </c>
      <c r="AD66" s="81">
        <f t="shared" ca="1" si="24"/>
        <v>508.50915184251051</v>
      </c>
      <c r="AE66" s="81">
        <f t="shared" ca="1" si="24"/>
        <v>508.50915184251051</v>
      </c>
      <c r="AF66" s="81">
        <f t="shared" ca="1" si="24"/>
        <v>295.35326079619784</v>
      </c>
      <c r="AG66" s="81">
        <f t="shared" ca="1" si="24"/>
        <v>144.59074609308206</v>
      </c>
      <c r="AH66" s="81">
        <f t="shared" ca="1" si="24"/>
        <v>169.63040946367536</v>
      </c>
      <c r="AI66" s="81">
        <f t="shared" ca="1" si="24"/>
        <v>167.87285734050383</v>
      </c>
      <c r="AJ66" s="81">
        <f t="shared" ca="1" si="23"/>
        <v>161.38547986146963</v>
      </c>
      <c r="AK66" s="81">
        <f t="shared" ca="1" si="23"/>
        <v>158.29262967766039</v>
      </c>
      <c r="AL66" s="81">
        <f t="shared" ca="1" si="23"/>
        <v>148.98737659086197</v>
      </c>
      <c r="AM66" s="81">
        <f t="shared" ca="1" si="23"/>
        <v>145.68903298267799</v>
      </c>
      <c r="AN66" s="81">
        <f t="shared" ca="1" si="23"/>
        <v>18.222738920822017</v>
      </c>
      <c r="AO66" s="81">
        <f t="shared" ca="1" si="23"/>
        <v>0</v>
      </c>
      <c r="AP66" s="81">
        <f t="shared" ca="1" si="23"/>
        <v>0</v>
      </c>
      <c r="AQ66" s="81">
        <f t="shared" ca="1" si="23"/>
        <v>0</v>
      </c>
    </row>
    <row r="67" spans="1:43" x14ac:dyDescent="0.2">
      <c r="A67" s="22">
        <f t="shared" si="16"/>
        <v>59</v>
      </c>
      <c r="B67" s="34">
        <f t="shared" si="17"/>
        <v>41070</v>
      </c>
      <c r="C67" s="24">
        <f ca="1">IF(B67&gt;datum_obracuna,"",VLOOKUP(B67,'HNB tečaj'!A:D,2))</f>
        <v>7.5648540000000004</v>
      </c>
      <c r="D67" s="24">
        <f ca="1">IF(B67&gt;datum_obracuna,"",VLOOKUP(B67,'HNB tečaj'!A:D,3+(Podaci!$B$11="ne")))</f>
        <v>6.2987960000000003</v>
      </c>
      <c r="F67" s="68">
        <f>IF($A66&gt;=rok*12,"",VLOOKUP($B67,Podaci!$F:$G,2,TRUE))</f>
        <v>5.2499999999999998E-2</v>
      </c>
      <c r="G67" s="28" t="str">
        <f>IF($A66&gt;=rok*12,"",VLOOKUP($B67,Podaci!$F:$H,3,TRUE))</f>
        <v>ENG proporcionalna</v>
      </c>
      <c r="H67" s="33">
        <f>IF(A66&gt;=rok*12,"",VLOOKUP(B67,Podaci!F:J,5,TRUE))</f>
        <v>1.004375</v>
      </c>
      <c r="I67" s="33">
        <f t="shared" si="7"/>
        <v>2.2133634170189471</v>
      </c>
      <c r="J67" s="102">
        <f t="shared" ca="1" si="8"/>
        <v>4273.1102374222401</v>
      </c>
      <c r="K67" s="71">
        <f t="shared" si="9"/>
        <v>678.40111624860367</v>
      </c>
      <c r="L67" s="73">
        <f t="shared" ca="1" si="10"/>
        <v>1930.59585451062</v>
      </c>
      <c r="M67" s="71">
        <f t="shared" si="11"/>
        <v>306.50236243730069</v>
      </c>
      <c r="N67" s="73">
        <f t="shared" ca="1" si="12"/>
        <v>2342.51438291162</v>
      </c>
      <c r="O67" s="71">
        <f t="shared" si="13"/>
        <v>371.89875381130298</v>
      </c>
      <c r="P67" s="72">
        <f>IF($A66&gt;=rok*12,"",P66*H67-K67-SUMPRODUCT(--(MONTH(Podaci!$L$5:$L$25)=MONTH($B67)),--(YEAR(Podaci!$L$5:$L$25)=YEAR($B67)),Podaci!$M$5:$M$25))</f>
        <v>84698.927080145892</v>
      </c>
      <c r="R67" s="108">
        <f t="shared" ca="1" si="14"/>
        <v>2733.2027039775276</v>
      </c>
      <c r="T67" s="81" t="str">
        <f t="shared" ca="1" si="24"/>
        <v/>
      </c>
      <c r="U67" s="81" t="str">
        <f t="shared" ca="1" si="24"/>
        <v/>
      </c>
      <c r="V67" s="81" t="str">
        <f t="shared" ca="1" si="24"/>
        <v/>
      </c>
      <c r="W67" s="81" t="str">
        <f t="shared" ca="1" si="24"/>
        <v/>
      </c>
      <c r="X67" s="81" t="str">
        <f t="shared" ca="1" si="24"/>
        <v/>
      </c>
      <c r="Y67" s="81" t="str">
        <f t="shared" ca="1" si="24"/>
        <v/>
      </c>
      <c r="Z67" s="81" t="str">
        <f t="shared" ca="1" si="24"/>
        <v/>
      </c>
      <c r="AA67" s="81" t="str">
        <f t="shared" ca="1" si="24"/>
        <v/>
      </c>
      <c r="AB67" s="81" t="str">
        <f t="shared" ca="1" si="24"/>
        <v/>
      </c>
      <c r="AC67" s="81">
        <f t="shared" ca="1" si="24"/>
        <v>285.80802899479897</v>
      </c>
      <c r="AD67" s="81">
        <f t="shared" ca="1" si="24"/>
        <v>512.77322849066877</v>
      </c>
      <c r="AE67" s="81">
        <f t="shared" ca="1" si="24"/>
        <v>512.77322849066877</v>
      </c>
      <c r="AF67" s="81">
        <f t="shared" ca="1" si="24"/>
        <v>297.8299299726624</v>
      </c>
      <c r="AG67" s="81">
        <f t="shared" ca="1" si="24"/>
        <v>145.80320416138099</v>
      </c>
      <c r="AH67" s="81">
        <f t="shared" ca="1" si="24"/>
        <v>171.05283630730392</v>
      </c>
      <c r="AI67" s="81">
        <f t="shared" ca="1" si="24"/>
        <v>169.28054632358618</v>
      </c>
      <c r="AJ67" s="81">
        <f t="shared" ca="1" si="23"/>
        <v>162.73876928317554</v>
      </c>
      <c r="AK67" s="81">
        <f t="shared" ca="1" si="23"/>
        <v>159.61998416742409</v>
      </c>
      <c r="AL67" s="81">
        <f t="shared" ca="1" si="23"/>
        <v>150.23670237209828</v>
      </c>
      <c r="AM67" s="81">
        <f t="shared" ca="1" si="23"/>
        <v>146.91070067771014</v>
      </c>
      <c r="AN67" s="81">
        <f t="shared" ca="1" si="23"/>
        <v>18.375544736049171</v>
      </c>
      <c r="AO67" s="81">
        <f t="shared" ca="1" si="23"/>
        <v>0</v>
      </c>
      <c r="AP67" s="81">
        <f t="shared" ca="1" si="23"/>
        <v>0</v>
      </c>
      <c r="AQ67" s="81">
        <f t="shared" ca="1" si="23"/>
        <v>0</v>
      </c>
    </row>
    <row r="68" spans="1:43" x14ac:dyDescent="0.2">
      <c r="A68" s="22">
        <f t="shared" si="16"/>
        <v>60</v>
      </c>
      <c r="B68" s="34">
        <f t="shared" si="17"/>
        <v>41100</v>
      </c>
      <c r="C68" s="24">
        <f ca="1">IF(B68&gt;datum_obracuna,"",VLOOKUP(B68,'HNB tečaj'!A:D,2))</f>
        <v>7.4899490000000002</v>
      </c>
      <c r="D68" s="24">
        <f ca="1">IF(B68&gt;datum_obracuna,"",VLOOKUP(B68,'HNB tečaj'!A:D,3+(Podaci!$B$11="ne")))</f>
        <v>6.2379850000000001</v>
      </c>
      <c r="F68" s="68">
        <f>IF($A67&gt;=rok*12,"",VLOOKUP($B68,Podaci!$F:$G,2,TRUE))</f>
        <v>5.2499999999999998E-2</v>
      </c>
      <c r="G68" s="28" t="str">
        <f>IF($A67&gt;=rok*12,"",VLOOKUP($B68,Podaci!$F:$H,3,TRUE))</f>
        <v>ENG proporcionalna</v>
      </c>
      <c r="H68" s="33">
        <f>IF(A67&gt;=rok*12,"",VLOOKUP(B68,Podaci!F:J,5,TRUE))</f>
        <v>1.004375</v>
      </c>
      <c r="I68" s="33">
        <f t="shared" si="7"/>
        <v>2.2037221326884353</v>
      </c>
      <c r="J68" s="102">
        <f t="shared" ca="1" si="8"/>
        <v>4231.8559871420457</v>
      </c>
      <c r="K68" s="71">
        <f t="shared" si="9"/>
        <v>678.40111624860356</v>
      </c>
      <c r="L68" s="73">
        <f t="shared" ca="1" si="10"/>
        <v>1920.3219518330941</v>
      </c>
      <c r="M68" s="71">
        <f t="shared" si="11"/>
        <v>307.84331027296378</v>
      </c>
      <c r="N68" s="73">
        <f t="shared" ca="1" si="12"/>
        <v>2311.5340353089514</v>
      </c>
      <c r="O68" s="71">
        <f t="shared" si="13"/>
        <v>370.55780597563978</v>
      </c>
      <c r="P68" s="72">
        <f>IF($A67&gt;=rok*12,"",P67*H68-K68-SUMPRODUCT(--(MONTH(Podaci!$L$5:$L$25)=MONTH($B68)),--(YEAR(Podaci!$L$5:$L$25)=YEAR($B68)),Podaci!$M$5:$M$25))</f>
        <v>84391.08376987293</v>
      </c>
      <c r="R68" s="108">
        <f t="shared" ca="1" si="14"/>
        <v>2665.1905005051622</v>
      </c>
      <c r="T68" s="81" t="str">
        <f t="shared" ca="1" si="24"/>
        <v/>
      </c>
      <c r="U68" s="81" t="str">
        <f t="shared" ca="1" si="24"/>
        <v/>
      </c>
      <c r="V68" s="81" t="str">
        <f t="shared" ca="1" si="24"/>
        <v/>
      </c>
      <c r="W68" s="81" t="str">
        <f t="shared" ca="1" si="24"/>
        <v/>
      </c>
      <c r="X68" s="81" t="str">
        <f t="shared" ca="1" si="24"/>
        <v/>
      </c>
      <c r="Y68" s="81" t="str">
        <f t="shared" ca="1" si="24"/>
        <v/>
      </c>
      <c r="Z68" s="81" t="str">
        <f t="shared" ca="1" si="24"/>
        <v/>
      </c>
      <c r="AA68" s="81" t="str">
        <f t="shared" ca="1" si="24"/>
        <v/>
      </c>
      <c r="AB68" s="81" t="str">
        <f t="shared" ca="1" si="24"/>
        <v/>
      </c>
      <c r="AC68" s="81">
        <f t="shared" ca="1" si="24"/>
        <v>241.42391533203801</v>
      </c>
      <c r="AD68" s="81">
        <f t="shared" ca="1" si="24"/>
        <v>507.82271845704548</v>
      </c>
      <c r="AE68" s="81">
        <f t="shared" ca="1" si="24"/>
        <v>507.82271845704548</v>
      </c>
      <c r="AF68" s="81">
        <f t="shared" ca="1" si="24"/>
        <v>294.95456524080447</v>
      </c>
      <c r="AG68" s="81">
        <f t="shared" ca="1" si="24"/>
        <v>144.39556393168345</v>
      </c>
      <c r="AH68" s="81">
        <f t="shared" ca="1" si="24"/>
        <v>169.40142641425714</v>
      </c>
      <c r="AI68" s="81">
        <f t="shared" ref="AI68:AQ83" ca="1" si="25">IF($B68&gt;AI$3,"",MAX(0,(AI$3-MAX(AI$2,$B68+1)+1)/AI$6*AI$7*MAX($J68,0)))</f>
        <v>167.64624679991789</v>
      </c>
      <c r="AJ68" s="81">
        <f t="shared" ca="1" si="25"/>
        <v>161.16762659195658</v>
      </c>
      <c r="AK68" s="81">
        <f t="shared" ca="1" si="25"/>
        <v>158.07895142764249</v>
      </c>
      <c r="AL68" s="81">
        <f t="shared" ca="1" si="25"/>
        <v>148.78625944491827</v>
      </c>
      <c r="AM68" s="81">
        <f t="shared" ca="1" si="25"/>
        <v>145.49236825054274</v>
      </c>
      <c r="AN68" s="81">
        <f t="shared" ca="1" si="25"/>
        <v>18.198140157310011</v>
      </c>
      <c r="AO68" s="81">
        <f t="shared" ca="1" si="25"/>
        <v>0</v>
      </c>
      <c r="AP68" s="81">
        <f t="shared" ca="1" si="25"/>
        <v>0</v>
      </c>
      <c r="AQ68" s="81">
        <f t="shared" ca="1" si="25"/>
        <v>0</v>
      </c>
    </row>
    <row r="69" spans="1:43" x14ac:dyDescent="0.2">
      <c r="A69" s="22">
        <f t="shared" si="16"/>
        <v>61</v>
      </c>
      <c r="B69" s="34">
        <f t="shared" si="17"/>
        <v>41131</v>
      </c>
      <c r="C69" s="24">
        <f ca="1">IF(B69&gt;datum_obracuna,"",VLOOKUP(B69,'HNB tečaj'!A:D,2))</f>
        <v>7.497871</v>
      </c>
      <c r="D69" s="24">
        <f ca="1">IF(B69&gt;datum_obracuna,"",VLOOKUP(B69,'HNB tečaj'!A:D,3+(Podaci!$B$11="ne")))</f>
        <v>6.243023</v>
      </c>
      <c r="F69" s="68">
        <f>IF($A68&gt;=rok*12,"",VLOOKUP($B69,Podaci!$F:$G,2,TRUE))</f>
        <v>5.2499999999999998E-2</v>
      </c>
      <c r="G69" s="28" t="str">
        <f>IF($A68&gt;=rok*12,"",VLOOKUP($B69,Podaci!$F:$H,3,TRUE))</f>
        <v>ENG proporcionalna</v>
      </c>
      <c r="H69" s="33">
        <f>IF(A68&gt;=rok*12,"",VLOOKUP(B69,Podaci!F:J,5,TRUE))</f>
        <v>1.004375</v>
      </c>
      <c r="I69" s="33">
        <f t="shared" si="7"/>
        <v>2.1941228452405075</v>
      </c>
      <c r="J69" s="102">
        <f t="shared" ca="1" si="8"/>
        <v>4235.2737719657071</v>
      </c>
      <c r="K69" s="71">
        <f t="shared" si="9"/>
        <v>678.40111624860378</v>
      </c>
      <c r="L69" s="73">
        <f t="shared" ca="1" si="10"/>
        <v>1930.2810602208826</v>
      </c>
      <c r="M69" s="71">
        <f t="shared" si="11"/>
        <v>309.19012475540819</v>
      </c>
      <c r="N69" s="73">
        <f t="shared" ca="1" si="12"/>
        <v>2304.9927117448246</v>
      </c>
      <c r="O69" s="71">
        <f t="shared" si="13"/>
        <v>369.21099149319559</v>
      </c>
      <c r="P69" s="72">
        <f>IF($A68&gt;=rok*12,"",P68*H69-K69-SUMPRODUCT(--(MONTH(Podaci!$L$5:$L$25)=MONTH($B69)),--(YEAR(Podaci!$L$5:$L$25)=YEAR($B69)),Podaci!$M$5:$M$25))</f>
        <v>84081.893645117525</v>
      </c>
      <c r="R69" s="108">
        <f t="shared" ca="1" si="14"/>
        <v>2624.2959503242596</v>
      </c>
      <c r="T69" s="81" t="str">
        <f t="shared" ref="T69:AI84" ca="1" si="26">IF($B69&gt;T$3,"",MAX(0,(T$3-MAX(T$2,$B69+1)+1)/T$6*T$7*MAX($J69,0)))</f>
        <v/>
      </c>
      <c r="U69" s="81" t="str">
        <f t="shared" ca="1" si="26"/>
        <v/>
      </c>
      <c r="V69" s="81" t="str">
        <f t="shared" ca="1" si="26"/>
        <v/>
      </c>
      <c r="W69" s="81" t="str">
        <f t="shared" ca="1" si="26"/>
        <v/>
      </c>
      <c r="X69" s="81" t="str">
        <f t="shared" ca="1" si="26"/>
        <v/>
      </c>
      <c r="Y69" s="81" t="str">
        <f t="shared" ca="1" si="26"/>
        <v/>
      </c>
      <c r="Z69" s="81" t="str">
        <f t="shared" ca="1" si="26"/>
        <v/>
      </c>
      <c r="AA69" s="81" t="str">
        <f t="shared" ca="1" si="26"/>
        <v/>
      </c>
      <c r="AB69" s="81" t="str">
        <f t="shared" ca="1" si="26"/>
        <v/>
      </c>
      <c r="AC69" s="81">
        <f t="shared" ca="1" si="26"/>
        <v>198.57185225937576</v>
      </c>
      <c r="AD69" s="81">
        <f t="shared" ca="1" si="26"/>
        <v>508.23285263588485</v>
      </c>
      <c r="AE69" s="81">
        <f t="shared" ca="1" si="26"/>
        <v>508.23285263588485</v>
      </c>
      <c r="AF69" s="81">
        <f t="shared" ca="1" si="26"/>
        <v>295.19278016111667</v>
      </c>
      <c r="AG69" s="81">
        <f t="shared" ca="1" si="26"/>
        <v>144.51218249538439</v>
      </c>
      <c r="AH69" s="81">
        <f t="shared" ca="1" si="26"/>
        <v>169.5382405275125</v>
      </c>
      <c r="AI69" s="81">
        <f t="shared" ca="1" si="26"/>
        <v>167.78164337291034</v>
      </c>
      <c r="AJ69" s="81">
        <f t="shared" ca="1" si="25"/>
        <v>161.29779082011206</v>
      </c>
      <c r="AK69" s="81">
        <f t="shared" ca="1" si="25"/>
        <v>158.20662114106639</v>
      </c>
      <c r="AL69" s="81">
        <f t="shared" ca="1" si="25"/>
        <v>148.90642407742118</v>
      </c>
      <c r="AM69" s="81">
        <f t="shared" ca="1" si="25"/>
        <v>145.60987262915961</v>
      </c>
      <c r="AN69" s="81">
        <f t="shared" ca="1" si="25"/>
        <v>18.212837568431159</v>
      </c>
      <c r="AO69" s="81">
        <f t="shared" ca="1" si="25"/>
        <v>0</v>
      </c>
      <c r="AP69" s="81">
        <f t="shared" ca="1" si="25"/>
        <v>0</v>
      </c>
      <c r="AQ69" s="81">
        <f t="shared" ca="1" si="25"/>
        <v>0</v>
      </c>
    </row>
    <row r="70" spans="1:43" x14ac:dyDescent="0.2">
      <c r="A70" s="22">
        <f t="shared" si="16"/>
        <v>62</v>
      </c>
      <c r="B70" s="34">
        <f t="shared" si="17"/>
        <v>41162</v>
      </c>
      <c r="C70" s="24">
        <f ca="1">IF(B70&gt;datum_obracuna,"",VLOOKUP(B70,'HNB tečaj'!A:D,2))</f>
        <v>7.4484130000000004</v>
      </c>
      <c r="D70" s="24">
        <f ca="1">IF(B70&gt;datum_obracuna,"",VLOOKUP(B70,'HNB tečaj'!A:D,3+(Podaci!$B$11="ne")))</f>
        <v>6.1384650000000001</v>
      </c>
      <c r="F70" s="68">
        <f>IF($A69&gt;=rok*12,"",VLOOKUP($B70,Podaci!$F:$G,2,TRUE))</f>
        <v>5.2499999999999998E-2</v>
      </c>
      <c r="G70" s="28" t="str">
        <f>IF($A69&gt;=rok*12,"",VLOOKUP($B70,Podaci!$F:$H,3,TRUE))</f>
        <v>ENG proporcionalna</v>
      </c>
      <c r="H70" s="33">
        <f>IF(A69&gt;=rok*12,"",VLOOKUP(B70,Podaci!F:J,5,TRUE))</f>
        <v>1.004375</v>
      </c>
      <c r="I70" s="33">
        <f t="shared" si="7"/>
        <v>2.1845653717391489</v>
      </c>
      <c r="J70" s="102">
        <f t="shared" ca="1" si="8"/>
        <v>4164.3415080529849</v>
      </c>
      <c r="K70" s="71">
        <f t="shared" si="9"/>
        <v>678.40111624860367</v>
      </c>
      <c r="L70" s="73">
        <f t="shared" ca="1" si="10"/>
        <v>1906.2563024780168</v>
      </c>
      <c r="M70" s="71">
        <f t="shared" si="11"/>
        <v>310.542831551213</v>
      </c>
      <c r="N70" s="73">
        <f t="shared" ca="1" si="12"/>
        <v>2258.0852055749683</v>
      </c>
      <c r="O70" s="71">
        <f t="shared" si="13"/>
        <v>367.85828469739067</v>
      </c>
      <c r="P70" s="72">
        <f>IF($A69&gt;=rok*12,"",P69*H70-K70-SUMPRODUCT(--(MONTH(Podaci!$L$5:$L$25)=MONTH($B70)),--(YEAR(Podaci!$L$5:$L$25)=YEAR($B70)),Podaci!$M$5:$M$25))</f>
        <v>83771.350813566314</v>
      </c>
      <c r="R70" s="108">
        <f t="shared" ca="1" si="14"/>
        <v>2538.018210450839</v>
      </c>
      <c r="T70" s="81" t="str">
        <f t="shared" ca="1" si="26"/>
        <v/>
      </c>
      <c r="U70" s="81" t="str">
        <f t="shared" ca="1" si="26"/>
        <v/>
      </c>
      <c r="V70" s="81" t="str">
        <f t="shared" ca="1" si="26"/>
        <v/>
      </c>
      <c r="W70" s="81" t="str">
        <f t="shared" ca="1" si="26"/>
        <v/>
      </c>
      <c r="X70" s="81" t="str">
        <f t="shared" ca="1" si="26"/>
        <v/>
      </c>
      <c r="Y70" s="81" t="str">
        <f t="shared" ca="1" si="26"/>
        <v/>
      </c>
      <c r="Z70" s="81" t="str">
        <f t="shared" ca="1" si="26"/>
        <v/>
      </c>
      <c r="AA70" s="81" t="str">
        <f t="shared" ca="1" si="26"/>
        <v/>
      </c>
      <c r="AB70" s="81" t="str">
        <f t="shared" ca="1" si="26"/>
        <v/>
      </c>
      <c r="AC70" s="81">
        <f t="shared" ca="1" si="26"/>
        <v>152.92008160719158</v>
      </c>
      <c r="AD70" s="81">
        <f t="shared" ca="1" si="26"/>
        <v>499.72098096635818</v>
      </c>
      <c r="AE70" s="81">
        <f t="shared" ca="1" si="26"/>
        <v>499.72098096635818</v>
      </c>
      <c r="AF70" s="81">
        <f t="shared" ca="1" si="26"/>
        <v>290.2488985338847</v>
      </c>
      <c r="AG70" s="81">
        <f t="shared" ca="1" si="26"/>
        <v>142.09189591669448</v>
      </c>
      <c r="AH70" s="81">
        <f t="shared" ca="1" si="26"/>
        <v>166.69881812700623</v>
      </c>
      <c r="AI70" s="81">
        <f t="shared" ca="1" si="26"/>
        <v>164.97164041956788</v>
      </c>
      <c r="AJ70" s="81">
        <f t="shared" ca="1" si="25"/>
        <v>158.59637927436418</v>
      </c>
      <c r="AK70" s="81">
        <f t="shared" ca="1" si="25"/>
        <v>155.55698043122635</v>
      </c>
      <c r="AL70" s="81">
        <f t="shared" ca="1" si="25"/>
        <v>146.41254284573469</v>
      </c>
      <c r="AM70" s="81">
        <f t="shared" ca="1" si="25"/>
        <v>143.17120196234328</v>
      </c>
      <c r="AN70" s="81">
        <f t="shared" ca="1" si="25"/>
        <v>17.907809400109489</v>
      </c>
      <c r="AO70" s="81">
        <f t="shared" ca="1" si="25"/>
        <v>0</v>
      </c>
      <c r="AP70" s="81">
        <f t="shared" ca="1" si="25"/>
        <v>0</v>
      </c>
      <c r="AQ70" s="81">
        <f t="shared" ca="1" si="25"/>
        <v>0</v>
      </c>
    </row>
    <row r="71" spans="1:43" x14ac:dyDescent="0.2">
      <c r="A71" s="22">
        <f t="shared" si="16"/>
        <v>63</v>
      </c>
      <c r="B71" s="34">
        <f t="shared" si="17"/>
        <v>41192</v>
      </c>
      <c r="C71" s="24">
        <f ca="1">IF(B71&gt;datum_obracuna,"",VLOOKUP(B71,'HNB tečaj'!A:D,2))</f>
        <v>7.4735469999999999</v>
      </c>
      <c r="D71" s="24">
        <f ca="1">IF(B71&gt;datum_obracuna,"",VLOOKUP(B71,'HNB tečaj'!A:D,3+(Podaci!$B$11="ne")))</f>
        <v>6.1729139999999996</v>
      </c>
      <c r="F71" s="68">
        <f>IF($A70&gt;=rok*12,"",VLOOKUP($B71,Podaci!$F:$G,2,TRUE))</f>
        <v>5.2499999999999998E-2</v>
      </c>
      <c r="G71" s="28" t="str">
        <f>IF($A70&gt;=rok*12,"",VLOOKUP($B71,Podaci!$F:$H,3,TRUE))</f>
        <v>ENG proporcionalna</v>
      </c>
      <c r="H71" s="33">
        <f>IF(A70&gt;=rok*12,"",VLOOKUP(B71,Podaci!F:J,5,TRUE))</f>
        <v>1.004375</v>
      </c>
      <c r="I71" s="33">
        <f t="shared" si="7"/>
        <v>2.1750495300452006</v>
      </c>
      <c r="J71" s="102">
        <f t="shared" ca="1" si="8"/>
        <v>4187.7117481066343</v>
      </c>
      <c r="K71" s="71">
        <f t="shared" si="9"/>
        <v>678.4011162486039</v>
      </c>
      <c r="L71" s="73">
        <f t="shared" ca="1" si="10"/>
        <v>1925.3408670742351</v>
      </c>
      <c r="M71" s="71">
        <f t="shared" si="11"/>
        <v>311.90145643924978</v>
      </c>
      <c r="N71" s="73">
        <f t="shared" ca="1" si="12"/>
        <v>2262.3708810323992</v>
      </c>
      <c r="O71" s="71">
        <f t="shared" si="13"/>
        <v>366.49965980935411</v>
      </c>
      <c r="P71" s="72">
        <f>IF($A70&gt;=rok*12,"",P70*H71-K71-SUMPRODUCT(--(MONTH(Podaci!$L$5:$L$25)=MONTH($B71)),--(YEAR(Podaci!$L$5:$L$25)=YEAR($B71)),Podaci!$M$5:$M$25))</f>
        <v>83459.449357127072</v>
      </c>
      <c r="R71" s="108">
        <f t="shared" ca="1" si="14"/>
        <v>2511.0709341746674</v>
      </c>
      <c r="T71" s="81" t="str">
        <f t="shared" ca="1" si="26"/>
        <v/>
      </c>
      <c r="U71" s="81" t="str">
        <f t="shared" ca="1" si="26"/>
        <v/>
      </c>
      <c r="V71" s="81" t="str">
        <f t="shared" ca="1" si="26"/>
        <v/>
      </c>
      <c r="W71" s="81" t="str">
        <f t="shared" ca="1" si="26"/>
        <v/>
      </c>
      <c r="X71" s="81" t="str">
        <f t="shared" ca="1" si="26"/>
        <v/>
      </c>
      <c r="Y71" s="81" t="str">
        <f t="shared" ca="1" si="26"/>
        <v/>
      </c>
      <c r="Z71" s="81" t="str">
        <f t="shared" ca="1" si="26"/>
        <v/>
      </c>
      <c r="AA71" s="81" t="str">
        <f t="shared" ca="1" si="26"/>
        <v/>
      </c>
      <c r="AB71" s="81" t="str">
        <f t="shared" ca="1" si="26"/>
        <v/>
      </c>
      <c r="AC71" s="81">
        <f t="shared" ca="1" si="26"/>
        <v>112.58766011303081</v>
      </c>
      <c r="AD71" s="81">
        <f t="shared" ca="1" si="26"/>
        <v>502.52540977279608</v>
      </c>
      <c r="AE71" s="81">
        <f t="shared" ca="1" si="26"/>
        <v>502.52540977279608</v>
      </c>
      <c r="AF71" s="81">
        <f t="shared" ca="1" si="26"/>
        <v>291.87777225159664</v>
      </c>
      <c r="AG71" s="81">
        <f t="shared" ca="1" si="26"/>
        <v>142.88931411854696</v>
      </c>
      <c r="AH71" s="81">
        <f t="shared" ca="1" si="26"/>
        <v>167.63433011341613</v>
      </c>
      <c r="AI71" s="81">
        <f t="shared" ca="1" si="26"/>
        <v>165.89745950313582</v>
      </c>
      <c r="AJ71" s="81">
        <f t="shared" ca="1" si="25"/>
        <v>159.48642046049508</v>
      </c>
      <c r="AK71" s="81">
        <f t="shared" ca="1" si="25"/>
        <v>156.42996454352081</v>
      </c>
      <c r="AL71" s="81">
        <f t="shared" ca="1" si="25"/>
        <v>147.23420847199353</v>
      </c>
      <c r="AM71" s="81">
        <f t="shared" ca="1" si="25"/>
        <v>143.97467721819322</v>
      </c>
      <c r="AN71" s="81">
        <f t="shared" ca="1" si="25"/>
        <v>18.008307835145679</v>
      </c>
      <c r="AO71" s="81">
        <f t="shared" ca="1" si="25"/>
        <v>0</v>
      </c>
      <c r="AP71" s="81">
        <f t="shared" ca="1" si="25"/>
        <v>0</v>
      </c>
      <c r="AQ71" s="81">
        <f t="shared" ca="1" si="25"/>
        <v>0</v>
      </c>
    </row>
    <row r="72" spans="1:43" x14ac:dyDescent="0.2">
      <c r="A72" s="22">
        <f t="shared" si="16"/>
        <v>64</v>
      </c>
      <c r="B72" s="34">
        <f t="shared" si="17"/>
        <v>41223</v>
      </c>
      <c r="C72" s="24">
        <f ca="1">IF(B72&gt;datum_obracuna,"",VLOOKUP(B72,'HNB tečaj'!A:D,2))</f>
        <v>7.532133</v>
      </c>
      <c r="D72" s="24">
        <f ca="1">IF(B72&gt;datum_obracuna,"",VLOOKUP(B72,'HNB tečaj'!A:D,3+(Podaci!$B$11="ne")))</f>
        <v>6.2476219999999998</v>
      </c>
      <c r="F72" s="68">
        <f>IF($A71&gt;=rok*12,"",VLOOKUP($B72,Podaci!$F:$G,2,TRUE))</f>
        <v>5.2499999999999998E-2</v>
      </c>
      <c r="G72" s="28" t="str">
        <f>IF($A71&gt;=rok*12,"",VLOOKUP($B72,Podaci!$F:$H,3,TRUE))</f>
        <v>ENG proporcionalna</v>
      </c>
      <c r="H72" s="33">
        <f>IF(A71&gt;=rok*12,"",VLOOKUP(B72,Podaci!F:J,5,TRUE))</f>
        <v>1.004375</v>
      </c>
      <c r="I72" s="33">
        <f t="shared" si="7"/>
        <v>2.1655751388128941</v>
      </c>
      <c r="J72" s="102">
        <f t="shared" ca="1" si="8"/>
        <v>4238.3937386993357</v>
      </c>
      <c r="K72" s="71">
        <f t="shared" si="9"/>
        <v>678.40111624860401</v>
      </c>
      <c r="L72" s="73">
        <f t="shared" ca="1" si="10"/>
        <v>1957.1677115866323</v>
      </c>
      <c r="M72" s="71">
        <f t="shared" si="11"/>
        <v>313.26602531117157</v>
      </c>
      <c r="N72" s="73">
        <f t="shared" ca="1" si="12"/>
        <v>2281.2260271127034</v>
      </c>
      <c r="O72" s="71">
        <f t="shared" si="13"/>
        <v>365.13509093743244</v>
      </c>
      <c r="P72" s="72">
        <f>IF($A71&gt;=rok*12,"",P71*H72-K72-SUMPRODUCT(--(MONTH(Podaci!$L$5:$L$25)=MONTH($B72)),--(YEAR(Podaci!$L$5:$L$25)=YEAR($B72)),Podaci!$M$5:$M$25))</f>
        <v>83146.183331815904</v>
      </c>
      <c r="R72" s="108">
        <f t="shared" ca="1" si="14"/>
        <v>2498.3825395418567</v>
      </c>
      <c r="T72" s="81" t="str">
        <f t="shared" ca="1" si="26"/>
        <v/>
      </c>
      <c r="U72" s="81" t="str">
        <f t="shared" ca="1" si="26"/>
        <v/>
      </c>
      <c r="V72" s="81" t="str">
        <f t="shared" ca="1" si="26"/>
        <v/>
      </c>
      <c r="W72" s="81" t="str">
        <f t="shared" ca="1" si="26"/>
        <v/>
      </c>
      <c r="X72" s="81" t="str">
        <f t="shared" ca="1" si="26"/>
        <v/>
      </c>
      <c r="Y72" s="81" t="str">
        <f t="shared" ca="1" si="26"/>
        <v/>
      </c>
      <c r="Z72" s="81" t="str">
        <f t="shared" ca="1" si="26"/>
        <v/>
      </c>
      <c r="AA72" s="81" t="str">
        <f t="shared" ca="1" si="26"/>
        <v/>
      </c>
      <c r="AB72" s="81" t="str">
        <f t="shared" ca="1" si="26"/>
        <v/>
      </c>
      <c r="AC72" s="81">
        <f t="shared" ca="1" si="26"/>
        <v>70.871501860218402</v>
      </c>
      <c r="AD72" s="81">
        <f t="shared" ca="1" si="26"/>
        <v>508.60724864392029</v>
      </c>
      <c r="AE72" s="81">
        <f t="shared" ca="1" si="26"/>
        <v>508.60724864392029</v>
      </c>
      <c r="AF72" s="81">
        <f t="shared" ca="1" si="26"/>
        <v>295.41023756852354</v>
      </c>
      <c r="AG72" s="81">
        <f t="shared" ca="1" si="26"/>
        <v>144.61863917947744</v>
      </c>
      <c r="AH72" s="81">
        <f t="shared" ca="1" si="26"/>
        <v>169.66313296634965</v>
      </c>
      <c r="AI72" s="81">
        <f t="shared" ca="1" si="26"/>
        <v>167.90524179275795</v>
      </c>
      <c r="AJ72" s="81">
        <f t="shared" ca="1" si="25"/>
        <v>161.41661282989514</v>
      </c>
      <c r="AK72" s="81">
        <f t="shared" ca="1" si="25"/>
        <v>158.32316600252665</v>
      </c>
      <c r="AL72" s="81">
        <f t="shared" ca="1" si="25"/>
        <v>149.01611783384854</v>
      </c>
      <c r="AM72" s="81">
        <f t="shared" ca="1" si="25"/>
        <v>145.71713794024717</v>
      </c>
      <c r="AN72" s="81">
        <f t="shared" ca="1" si="25"/>
        <v>18.226254280171169</v>
      </c>
      <c r="AO72" s="81">
        <f t="shared" ca="1" si="25"/>
        <v>0</v>
      </c>
      <c r="AP72" s="81">
        <f t="shared" ca="1" si="25"/>
        <v>0</v>
      </c>
      <c r="AQ72" s="81">
        <f t="shared" ca="1" si="25"/>
        <v>0</v>
      </c>
    </row>
    <row r="73" spans="1:43" x14ac:dyDescent="0.2">
      <c r="A73" s="22">
        <f t="shared" si="16"/>
        <v>65</v>
      </c>
      <c r="B73" s="34">
        <f t="shared" si="17"/>
        <v>41253</v>
      </c>
      <c r="C73" s="24">
        <f ca="1">IF(B73&gt;datum_obracuna,"",VLOOKUP(B73,'HNB tečaj'!A:D,2))</f>
        <v>7.5261979999999999</v>
      </c>
      <c r="D73" s="24">
        <f ca="1">IF(B73&gt;datum_obracuna,"",VLOOKUP(B73,'HNB tečaj'!A:D,3+(Podaci!$B$11="ne")))</f>
        <v>6.224628</v>
      </c>
      <c r="F73" s="68">
        <f>IF($A72&gt;=rok*12,"",VLOOKUP($B73,Podaci!$F:$G,2,TRUE))</f>
        <v>5.2499999999999998E-2</v>
      </c>
      <c r="G73" s="28" t="str">
        <f>IF($A72&gt;=rok*12,"",VLOOKUP($B73,Podaci!$F:$H,3,TRUE))</f>
        <v>ENG proporcionalna</v>
      </c>
      <c r="H73" s="33">
        <f>IF(A72&gt;=rok*12,"",VLOOKUP(B73,Podaci!F:J,5,TRUE))</f>
        <v>1.004375</v>
      </c>
      <c r="I73" s="33">
        <f t="shared" ref="I73:I136" si="27">IF(A72&gt;=rok*12,"",POWER(H73,rok*12+1-A73))</f>
        <v>2.156142017486391</v>
      </c>
      <c r="J73" s="102">
        <f t="shared" ref="J73:J136" ca="1" si="28">IF(B73&gt;datum_obracuna,"",CHOOSE(valuta,K73*$D73,$C73*K73,K73))</f>
        <v>4222.7945834323164</v>
      </c>
      <c r="K73" s="71">
        <f t="shared" ref="K73:K136" si="29">IF($A72&gt;=rok*12,"",(P72-ostatak_iznos)*I73*(H73-1)/(I73-1)+ostatak_iznos*(H73-1))</f>
        <v>678.40111624860413</v>
      </c>
      <c r="L73" s="73">
        <f t="shared" ref="L73:L136" ca="1" si="30">IF(B73&gt;datum_obracuna,"",CHOOSE(valuta,M73*$D73,$C73*M73,M73))</f>
        <v>1958.4955671682558</v>
      </c>
      <c r="M73" s="71">
        <f t="shared" ref="M73:M136" si="31">IF($A72&gt;=rok*12,"",K73-O73)</f>
        <v>314.63656417190805</v>
      </c>
      <c r="N73" s="73">
        <f t="shared" ref="N73:N136" ca="1" si="32">IF(B73&gt;datum_obracuna,"",CHOOSE(valuta,O73*$D73,$C73*O73,O73))</f>
        <v>2264.2990162640604</v>
      </c>
      <c r="O73" s="71">
        <f t="shared" ref="O73:O136" si="33">IF($A72&gt;=rok*12,"",P72*(H73-1))</f>
        <v>363.76455207669608</v>
      </c>
      <c r="P73" s="72">
        <f>IF($A72&gt;=rok*12,"",P72*H73-K73-SUMPRODUCT(--(MONTH(Podaci!$L$5:$L$25)=MONTH($B73)),--(YEAR(Podaci!$L$5:$L$25)=YEAR($B73)),Podaci!$M$5:$M$25))</f>
        <v>82831.546767644002</v>
      </c>
      <c r="R73" s="108">
        <f t="shared" ref="R73:R136" ca="1" si="34">IF((datum_isplate&lt;=$B73)*($B73&lt;=datum_obracuna),SUM(T73:AQ73),"")</f>
        <v>2447.6517072465167</v>
      </c>
      <c r="T73" s="81" t="str">
        <f t="shared" ca="1" si="26"/>
        <v/>
      </c>
      <c r="U73" s="81" t="str">
        <f t="shared" ca="1" si="26"/>
        <v/>
      </c>
      <c r="V73" s="81" t="str">
        <f t="shared" ca="1" si="26"/>
        <v/>
      </c>
      <c r="W73" s="81" t="str">
        <f t="shared" ca="1" si="26"/>
        <v/>
      </c>
      <c r="X73" s="81" t="str">
        <f t="shared" ca="1" si="26"/>
        <v/>
      </c>
      <c r="Y73" s="81" t="str">
        <f t="shared" ca="1" si="26"/>
        <v/>
      </c>
      <c r="Z73" s="81" t="str">
        <f t="shared" ca="1" si="26"/>
        <v/>
      </c>
      <c r="AA73" s="81" t="str">
        <f t="shared" ca="1" si="26"/>
        <v/>
      </c>
      <c r="AB73" s="81" t="str">
        <f t="shared" ca="1" si="26"/>
        <v/>
      </c>
      <c r="AC73" s="81">
        <f t="shared" ca="1" si="26"/>
        <v>29.074979099042178</v>
      </c>
      <c r="AD73" s="81">
        <f t="shared" ca="1" si="26"/>
        <v>506.73535001187793</v>
      </c>
      <c r="AE73" s="81">
        <f t="shared" ca="1" si="26"/>
        <v>506.73535001187793</v>
      </c>
      <c r="AF73" s="81">
        <f t="shared" ca="1" si="26"/>
        <v>294.32299781511813</v>
      </c>
      <c r="AG73" s="81">
        <f t="shared" ca="1" si="26"/>
        <v>144.08637890680205</v>
      </c>
      <c r="AH73" s="81">
        <f t="shared" ca="1" si="26"/>
        <v>169.038697928598</v>
      </c>
      <c r="AI73" s="81">
        <f t="shared" ca="1" si="26"/>
        <v>167.28727656858428</v>
      </c>
      <c r="AJ73" s="81">
        <f t="shared" ca="1" si="25"/>
        <v>160.82252861746832</v>
      </c>
      <c r="AK73" s="81">
        <f t="shared" ca="1" si="25"/>
        <v>157.74046703657419</v>
      </c>
      <c r="AL73" s="81">
        <f t="shared" ca="1" si="25"/>
        <v>148.46767290336598</v>
      </c>
      <c r="AM73" s="81">
        <f t="shared" ca="1" si="25"/>
        <v>145.18083470842589</v>
      </c>
      <c r="AN73" s="81">
        <f t="shared" ca="1" si="25"/>
        <v>18.159173638781816</v>
      </c>
      <c r="AO73" s="81">
        <f t="shared" ca="1" si="25"/>
        <v>0</v>
      </c>
      <c r="AP73" s="81">
        <f t="shared" ca="1" si="25"/>
        <v>0</v>
      </c>
      <c r="AQ73" s="81">
        <f t="shared" ca="1" si="25"/>
        <v>0</v>
      </c>
    </row>
    <row r="74" spans="1:43" x14ac:dyDescent="0.2">
      <c r="A74" s="22">
        <f t="shared" ref="A74:A137" si="35">IF(A73&gt;=rok*12,"",A73+1)</f>
        <v>66</v>
      </c>
      <c r="B74" s="34">
        <f t="shared" ref="B74:B137" si="36">IF(A73&gt;=rok*12,"",DATE(YEAR(B$9),MONTH(B$9)+A73,MIN(DAY(B$9),DAY(DATE(YEAR(B$9),MONTH(B$9)+A73+1,0)))))</f>
        <v>41284</v>
      </c>
      <c r="C74" s="24">
        <f ca="1">IF(B74&gt;datum_obracuna,"",VLOOKUP(B74,'HNB tečaj'!A:D,2))</f>
        <v>7.5704650000000004</v>
      </c>
      <c r="D74" s="24">
        <f ca="1">IF(B74&gt;datum_obracuna,"",VLOOKUP(B74,'HNB tečaj'!A:D,3+(Podaci!$B$11="ne")))</f>
        <v>6.2617580000000004</v>
      </c>
      <c r="F74" s="68">
        <f>IF($A73&gt;=rok*12,"",VLOOKUP($B74,Podaci!$F:$G,2,TRUE))</f>
        <v>5.2499999999999998E-2</v>
      </c>
      <c r="G74" s="28" t="str">
        <f>IF($A73&gt;=rok*12,"",VLOOKUP($B74,Podaci!$F:$H,3,TRUE))</f>
        <v>ENG proporcionalna</v>
      </c>
      <c r="H74" s="33">
        <f>IF(A73&gt;=rok*12,"",VLOOKUP(B74,Podaci!F:J,5,TRUE))</f>
        <v>1.004375</v>
      </c>
      <c r="I74" s="33">
        <f t="shared" si="27"/>
        <v>2.1467499862963439</v>
      </c>
      <c r="J74" s="102">
        <f t="shared" ca="1" si="28"/>
        <v>4247.9836168786278</v>
      </c>
      <c r="K74" s="71">
        <f t="shared" si="29"/>
        <v>678.40111624860424</v>
      </c>
      <c r="L74" s="73">
        <f t="shared" ca="1" si="30"/>
        <v>1978.7975516456918</v>
      </c>
      <c r="M74" s="71">
        <f t="shared" si="31"/>
        <v>316.01309914016025</v>
      </c>
      <c r="N74" s="73">
        <f t="shared" ca="1" si="32"/>
        <v>2269.186065232936</v>
      </c>
      <c r="O74" s="71">
        <f t="shared" si="33"/>
        <v>362.38801710844399</v>
      </c>
      <c r="P74" s="72">
        <f>IF($A73&gt;=rok*12,"",P73*H74-K74-SUMPRODUCT(--(MONTH(Podaci!$L$5:$L$25)=MONTH($B74)),--(YEAR(Podaci!$L$5:$L$25)=YEAR($B74)),Podaci!$M$5:$M$25))</f>
        <v>82515.533668503849</v>
      </c>
      <c r="R74" s="108">
        <f t="shared" ca="1" si="34"/>
        <v>2419.0376013118225</v>
      </c>
      <c r="T74" s="81" t="str">
        <f t="shared" ca="1" si="26"/>
        <v/>
      </c>
      <c r="U74" s="81" t="str">
        <f t="shared" ca="1" si="26"/>
        <v/>
      </c>
      <c r="V74" s="81" t="str">
        <f t="shared" ca="1" si="26"/>
        <v/>
      </c>
      <c r="W74" s="81" t="str">
        <f t="shared" ca="1" si="26"/>
        <v/>
      </c>
      <c r="X74" s="81" t="str">
        <f t="shared" ca="1" si="26"/>
        <v/>
      </c>
      <c r="Y74" s="81" t="str">
        <f t="shared" ca="1" si="26"/>
        <v/>
      </c>
      <c r="Z74" s="81" t="str">
        <f t="shared" ca="1" si="26"/>
        <v/>
      </c>
      <c r="AA74" s="81" t="str">
        <f t="shared" ca="1" si="26"/>
        <v/>
      </c>
      <c r="AB74" s="81" t="str">
        <f t="shared" ca="1" si="26"/>
        <v/>
      </c>
      <c r="AC74" s="81" t="str">
        <f t="shared" ca="1" si="26"/>
        <v/>
      </c>
      <c r="AD74" s="81">
        <f t="shared" ca="1" si="26"/>
        <v>495.79206049049191</v>
      </c>
      <c r="AE74" s="81">
        <f t="shared" ca="1" si="26"/>
        <v>509.75803402543534</v>
      </c>
      <c r="AF74" s="81">
        <f t="shared" ca="1" si="26"/>
        <v>296.07863894080077</v>
      </c>
      <c r="AG74" s="81">
        <f t="shared" ca="1" si="26"/>
        <v>144.94585633241041</v>
      </c>
      <c r="AH74" s="81">
        <f t="shared" ca="1" si="26"/>
        <v>170.04701631390375</v>
      </c>
      <c r="AI74" s="81">
        <f t="shared" ca="1" si="26"/>
        <v>168.28514769903444</v>
      </c>
      <c r="AJ74" s="81">
        <f t="shared" ca="1" si="25"/>
        <v>161.78183742878474</v>
      </c>
      <c r="AK74" s="81">
        <f t="shared" ca="1" si="25"/>
        <v>158.6813913040273</v>
      </c>
      <c r="AL74" s="81">
        <f t="shared" ca="1" si="25"/>
        <v>149.35328481381302</v>
      </c>
      <c r="AM74" s="81">
        <f t="shared" ca="1" si="25"/>
        <v>146.04684057941512</v>
      </c>
      <c r="AN74" s="81">
        <f t="shared" ca="1" si="25"/>
        <v>18.267493383706007</v>
      </c>
      <c r="AO74" s="81">
        <f t="shared" ca="1" si="25"/>
        <v>0</v>
      </c>
      <c r="AP74" s="81">
        <f t="shared" ca="1" si="25"/>
        <v>0</v>
      </c>
      <c r="AQ74" s="81">
        <f t="shared" ca="1" si="25"/>
        <v>0</v>
      </c>
    </row>
    <row r="75" spans="1:43" x14ac:dyDescent="0.2">
      <c r="A75" s="22">
        <f t="shared" si="35"/>
        <v>67</v>
      </c>
      <c r="B75" s="34">
        <f t="shared" si="36"/>
        <v>41315</v>
      </c>
      <c r="C75" s="24">
        <f ca="1">IF(B75&gt;datum_obracuna,"",VLOOKUP(B75,'HNB tečaj'!A:D,2))</f>
        <v>7.5800700000000001</v>
      </c>
      <c r="D75" s="24">
        <f ca="1">IF(B75&gt;datum_obracuna,"",VLOOKUP(B75,'HNB tečaj'!A:D,3+(Podaci!$B$11="ne")))</f>
        <v>6.165165</v>
      </c>
      <c r="F75" s="68">
        <f>IF($A74&gt;=rok*12,"",VLOOKUP($B75,Podaci!$F:$G,2,TRUE))</f>
        <v>5.2499999999999998E-2</v>
      </c>
      <c r="G75" s="28" t="str">
        <f>IF($A74&gt;=rok*12,"",VLOOKUP($B75,Podaci!$F:$H,3,TRUE))</f>
        <v>ENG proporcionalna</v>
      </c>
      <c r="H75" s="33">
        <f>IF(A74&gt;=rok*12,"",VLOOKUP(B75,Podaci!F:J,5,TRUE))</f>
        <v>1.004375</v>
      </c>
      <c r="I75" s="33">
        <f t="shared" si="27"/>
        <v>2.1373988662564716</v>
      </c>
      <c r="J75" s="102">
        <f t="shared" ca="1" si="28"/>
        <v>4182.4548178568275</v>
      </c>
      <c r="K75" s="71">
        <f t="shared" si="29"/>
        <v>678.40111624860447</v>
      </c>
      <c r="L75" s="73">
        <f t="shared" ca="1" si="30"/>
        <v>1956.7965922907742</v>
      </c>
      <c r="M75" s="71">
        <f t="shared" si="31"/>
        <v>317.39565644889865</v>
      </c>
      <c r="N75" s="73">
        <f t="shared" ca="1" si="32"/>
        <v>2225.6582255660533</v>
      </c>
      <c r="O75" s="71">
        <f t="shared" si="33"/>
        <v>361.00545979970582</v>
      </c>
      <c r="P75" s="72">
        <f>IF($A74&gt;=rok*12,"",P74*H75-K75-SUMPRODUCT(--(MONTH(Podaci!$L$5:$L$25)=MONTH($B75)),--(YEAR(Podaci!$L$5:$L$25)=YEAR($B75)),Podaci!$M$5:$M$25))</f>
        <v>82198.138012054958</v>
      </c>
      <c r="R75" s="108">
        <f t="shared" ca="1" si="34"/>
        <v>2339.0952040118882</v>
      </c>
      <c r="T75" s="81" t="str">
        <f t="shared" ca="1" si="26"/>
        <v/>
      </c>
      <c r="U75" s="81" t="str">
        <f t="shared" ca="1" si="26"/>
        <v/>
      </c>
      <c r="V75" s="81" t="str">
        <f t="shared" ca="1" si="26"/>
        <v/>
      </c>
      <c r="W75" s="81" t="str">
        <f t="shared" ca="1" si="26"/>
        <v/>
      </c>
      <c r="X75" s="81" t="str">
        <f t="shared" ca="1" si="26"/>
        <v/>
      </c>
      <c r="Y75" s="81" t="str">
        <f t="shared" ca="1" si="26"/>
        <v/>
      </c>
      <c r="Z75" s="81" t="str">
        <f t="shared" ca="1" si="26"/>
        <v/>
      </c>
      <c r="AA75" s="81" t="str">
        <f t="shared" ca="1" si="26"/>
        <v/>
      </c>
      <c r="AB75" s="81" t="str">
        <f t="shared" ca="1" si="26"/>
        <v/>
      </c>
      <c r="AC75" s="81" t="str">
        <f t="shared" ca="1" si="26"/>
        <v/>
      </c>
      <c r="AD75" s="81">
        <f t="shared" ca="1" si="26"/>
        <v>445.51737895417381</v>
      </c>
      <c r="AE75" s="81">
        <f t="shared" ca="1" si="26"/>
        <v>501.89457814281928</v>
      </c>
      <c r="AF75" s="81">
        <f t="shared" ca="1" si="26"/>
        <v>291.5113714144594</v>
      </c>
      <c r="AG75" s="81">
        <f t="shared" ca="1" si="26"/>
        <v>142.70994189740409</v>
      </c>
      <c r="AH75" s="81">
        <f t="shared" ca="1" si="26"/>
        <v>167.42389490825241</v>
      </c>
      <c r="AI75" s="81">
        <f t="shared" ca="1" si="26"/>
        <v>165.68920463133801</v>
      </c>
      <c r="AJ75" s="81">
        <f t="shared" ca="1" si="25"/>
        <v>159.28621351250462</v>
      </c>
      <c r="AK75" s="81">
        <f t="shared" ca="1" si="25"/>
        <v>156.2335944344853</v>
      </c>
      <c r="AL75" s="81">
        <f t="shared" ca="1" si="25"/>
        <v>147.04938200568463</v>
      </c>
      <c r="AM75" s="81">
        <f t="shared" ca="1" si="25"/>
        <v>143.79394251595002</v>
      </c>
      <c r="AN75" s="81">
        <f t="shared" ca="1" si="25"/>
        <v>17.985701594816646</v>
      </c>
      <c r="AO75" s="81">
        <f t="shared" ca="1" si="25"/>
        <v>0</v>
      </c>
      <c r="AP75" s="81">
        <f t="shared" ca="1" si="25"/>
        <v>0</v>
      </c>
      <c r="AQ75" s="81">
        <f t="shared" ca="1" si="25"/>
        <v>0</v>
      </c>
    </row>
    <row r="76" spans="1:43" x14ac:dyDescent="0.2">
      <c r="A76" s="22">
        <f t="shared" si="35"/>
        <v>68</v>
      </c>
      <c r="B76" s="34">
        <f t="shared" si="36"/>
        <v>41343</v>
      </c>
      <c r="C76" s="24">
        <f ca="1">IF(B76&gt;datum_obracuna,"",VLOOKUP(B76,'HNB tečaj'!A:D,2))</f>
        <v>7.5878069999999997</v>
      </c>
      <c r="D76" s="24">
        <f ca="1">IF(B76&gt;datum_obracuna,"",VLOOKUP(B76,'HNB tečaj'!A:D,3+(Podaci!$B$11="ne")))</f>
        <v>6.1375130000000002</v>
      </c>
      <c r="F76" s="68">
        <f>IF($A75&gt;=rok*12,"",VLOOKUP($B76,Podaci!$F:$G,2,TRUE))</f>
        <v>5.2499999999999998E-2</v>
      </c>
      <c r="G76" s="28" t="str">
        <f>IF($A75&gt;=rok*12,"",VLOOKUP($B76,Podaci!$F:$H,3,TRUE))</f>
        <v>ENG proporcionalna</v>
      </c>
      <c r="H76" s="33">
        <f>IF(A75&gt;=rok*12,"",VLOOKUP(B76,Podaci!F:J,5,TRUE))</f>
        <v>1.004375</v>
      </c>
      <c r="I76" s="33">
        <f t="shared" si="27"/>
        <v>2.1280884791601462</v>
      </c>
      <c r="J76" s="102">
        <f t="shared" ca="1" si="28"/>
        <v>4163.6956701903209</v>
      </c>
      <c r="K76" s="71">
        <f t="shared" si="29"/>
        <v>678.40111624860447</v>
      </c>
      <c r="L76" s="73">
        <f t="shared" ca="1" si="30"/>
        <v>1956.5425549568934</v>
      </c>
      <c r="M76" s="71">
        <f t="shared" si="31"/>
        <v>318.78426244586257</v>
      </c>
      <c r="N76" s="73">
        <f t="shared" ca="1" si="32"/>
        <v>2207.1531152334278</v>
      </c>
      <c r="O76" s="71">
        <f t="shared" si="33"/>
        <v>359.6168538027419</v>
      </c>
      <c r="P76" s="72">
        <f>IF($A75&gt;=rok*12,"",P75*H76-K76-SUMPRODUCT(--(MONTH(Podaci!$L$5:$L$25)=MONTH($B76)),--(YEAR(Podaci!$L$5:$L$25)=YEAR($B76)),Podaci!$M$5:$M$25))</f>
        <v>81879.353749609101</v>
      </c>
      <c r="R76" s="108">
        <f t="shared" ca="1" si="34"/>
        <v>2290.2750785295029</v>
      </c>
      <c r="T76" s="81" t="str">
        <f t="shared" ca="1" si="26"/>
        <v/>
      </c>
      <c r="U76" s="81" t="str">
        <f t="shared" ca="1" si="26"/>
        <v/>
      </c>
      <c r="V76" s="81" t="str">
        <f t="shared" ca="1" si="26"/>
        <v/>
      </c>
      <c r="W76" s="81" t="str">
        <f t="shared" ca="1" si="26"/>
        <v/>
      </c>
      <c r="X76" s="81" t="str">
        <f t="shared" ca="1" si="26"/>
        <v/>
      </c>
      <c r="Y76" s="81" t="str">
        <f t="shared" ca="1" si="26"/>
        <v/>
      </c>
      <c r="Z76" s="81" t="str">
        <f t="shared" ca="1" si="26"/>
        <v/>
      </c>
      <c r="AA76" s="81" t="str">
        <f t="shared" ca="1" si="26"/>
        <v/>
      </c>
      <c r="AB76" s="81" t="str">
        <f t="shared" ca="1" si="26"/>
        <v/>
      </c>
      <c r="AC76" s="81" t="str">
        <f t="shared" ca="1" si="26"/>
        <v/>
      </c>
      <c r="AD76" s="81">
        <f t="shared" ca="1" si="26"/>
        <v>405.19032932920601</v>
      </c>
      <c r="AE76" s="81">
        <f t="shared" ca="1" si="26"/>
        <v>499.64348042283848</v>
      </c>
      <c r="AF76" s="81">
        <f t="shared" ca="1" si="26"/>
        <v>290.20388451956643</v>
      </c>
      <c r="AG76" s="81">
        <f t="shared" ca="1" si="26"/>
        <v>142.06985922105287</v>
      </c>
      <c r="AH76" s="81">
        <f t="shared" ca="1" si="26"/>
        <v>166.67296520207211</v>
      </c>
      <c r="AI76" s="81">
        <f t="shared" ca="1" si="26"/>
        <v>164.94605535853415</v>
      </c>
      <c r="AJ76" s="81">
        <f t="shared" ca="1" si="25"/>
        <v>158.57178293748387</v>
      </c>
      <c r="AK76" s="81">
        <f t="shared" ca="1" si="25"/>
        <v>155.53285546751482</v>
      </c>
      <c r="AL76" s="81">
        <f t="shared" ca="1" si="25"/>
        <v>146.38983607119283</v>
      </c>
      <c r="AM76" s="81">
        <f t="shared" ca="1" si="25"/>
        <v>143.14899787968301</v>
      </c>
      <c r="AN76" s="81">
        <f t="shared" ca="1" si="25"/>
        <v>17.905032120358154</v>
      </c>
      <c r="AO76" s="81">
        <f t="shared" ca="1" si="25"/>
        <v>0</v>
      </c>
      <c r="AP76" s="81">
        <f t="shared" ca="1" si="25"/>
        <v>0</v>
      </c>
      <c r="AQ76" s="81">
        <f t="shared" ca="1" si="25"/>
        <v>0</v>
      </c>
    </row>
    <row r="77" spans="1:43" x14ac:dyDescent="0.2">
      <c r="A77" s="22">
        <f t="shared" si="35"/>
        <v>69</v>
      </c>
      <c r="B77" s="34">
        <f t="shared" si="36"/>
        <v>41374</v>
      </c>
      <c r="C77" s="24">
        <f ca="1">IF(B77&gt;datum_obracuna,"",VLOOKUP(B77,'HNB tečaj'!A:D,2))</f>
        <v>7.605086</v>
      </c>
      <c r="D77" s="24">
        <f ca="1">IF(B77&gt;datum_obracuna,"",VLOOKUP(B77,'HNB tečaj'!A:D,3+(Podaci!$B$11="ne")))</f>
        <v>6.2372560000000004</v>
      </c>
      <c r="F77" s="68">
        <f>IF($A76&gt;=rok*12,"",VLOOKUP($B77,Podaci!$F:$G,2,TRUE))</f>
        <v>5.2499999999999998E-2</v>
      </c>
      <c r="G77" s="28" t="str">
        <f>IF($A76&gt;=rok*12,"",VLOOKUP($B77,Podaci!$F:$H,3,TRUE))</f>
        <v>ENG proporcionalna</v>
      </c>
      <c r="H77" s="33">
        <f>IF(A76&gt;=rok*12,"",VLOOKUP(B77,Podaci!F:J,5,TRUE))</f>
        <v>1.004375</v>
      </c>
      <c r="I77" s="33">
        <f t="shared" si="27"/>
        <v>2.1188186475769961</v>
      </c>
      <c r="J77" s="102">
        <f t="shared" ca="1" si="28"/>
        <v>4231.3614327283067</v>
      </c>
      <c r="K77" s="71">
        <f t="shared" si="29"/>
        <v>678.40111624860458</v>
      </c>
      <c r="L77" s="73">
        <f t="shared" ca="1" si="30"/>
        <v>1997.038037005733</v>
      </c>
      <c r="M77" s="71">
        <f t="shared" si="31"/>
        <v>320.1789435940633</v>
      </c>
      <c r="N77" s="73">
        <f t="shared" ca="1" si="32"/>
        <v>2234.3233957225739</v>
      </c>
      <c r="O77" s="71">
        <f t="shared" si="33"/>
        <v>358.22217265454128</v>
      </c>
      <c r="P77" s="72">
        <f>IF($A76&gt;=rok*12,"",P76*H77-K77-SUMPRODUCT(--(MONTH(Podaci!$L$5:$L$25)=MONTH($B77)),--(YEAR(Podaci!$L$5:$L$25)=YEAR($B77)),Podaci!$M$5:$M$25))</f>
        <v>81559.174806015042</v>
      </c>
      <c r="R77" s="108">
        <f t="shared" ca="1" si="34"/>
        <v>2284.3700799308722</v>
      </c>
      <c r="T77" s="81" t="str">
        <f t="shared" ca="1" si="26"/>
        <v/>
      </c>
      <c r="U77" s="81" t="str">
        <f t="shared" ca="1" si="26"/>
        <v/>
      </c>
      <c r="V77" s="81" t="str">
        <f t="shared" ca="1" si="26"/>
        <v/>
      </c>
      <c r="W77" s="81" t="str">
        <f t="shared" ca="1" si="26"/>
        <v/>
      </c>
      <c r="X77" s="81" t="str">
        <f t="shared" ca="1" si="26"/>
        <v/>
      </c>
      <c r="Y77" s="81" t="str">
        <f t="shared" ca="1" si="26"/>
        <v/>
      </c>
      <c r="Z77" s="81" t="str">
        <f t="shared" ca="1" si="26"/>
        <v/>
      </c>
      <c r="AA77" s="81" t="str">
        <f t="shared" ca="1" si="26"/>
        <v/>
      </c>
      <c r="AB77" s="81" t="str">
        <f t="shared" ca="1" si="26"/>
        <v/>
      </c>
      <c r="AC77" s="81" t="str">
        <f t="shared" ca="1" si="26"/>
        <v/>
      </c>
      <c r="AD77" s="81">
        <f t="shared" ca="1" si="26"/>
        <v>368.65011934454833</v>
      </c>
      <c r="AE77" s="81">
        <f t="shared" ca="1" si="26"/>
        <v>507.7633719273968</v>
      </c>
      <c r="AF77" s="81">
        <f t="shared" ca="1" si="26"/>
        <v>294.92009547563867</v>
      </c>
      <c r="AG77" s="81">
        <f t="shared" ca="1" si="26"/>
        <v>144.37868919310924</v>
      </c>
      <c r="AH77" s="81">
        <f t="shared" ca="1" si="26"/>
        <v>169.38162937405033</v>
      </c>
      <c r="AI77" s="81">
        <f t="shared" ca="1" si="26"/>
        <v>167.62665487818106</v>
      </c>
      <c r="AJ77" s="81">
        <f t="shared" ca="1" si="25"/>
        <v>161.14879179197163</v>
      </c>
      <c r="AK77" s="81">
        <f t="shared" ca="1" si="25"/>
        <v>158.06047758463239</v>
      </c>
      <c r="AL77" s="81">
        <f t="shared" ca="1" si="25"/>
        <v>148.768871589203</v>
      </c>
      <c r="AM77" s="81">
        <f t="shared" ca="1" si="25"/>
        <v>145.47536533430403</v>
      </c>
      <c r="AN77" s="81">
        <f t="shared" ca="1" si="25"/>
        <v>18.196013437836573</v>
      </c>
      <c r="AO77" s="81">
        <f t="shared" ca="1" si="25"/>
        <v>0</v>
      </c>
      <c r="AP77" s="81">
        <f t="shared" ca="1" si="25"/>
        <v>0</v>
      </c>
      <c r="AQ77" s="81">
        <f t="shared" ca="1" si="25"/>
        <v>0</v>
      </c>
    </row>
    <row r="78" spans="1:43" x14ac:dyDescent="0.2">
      <c r="A78" s="22">
        <f t="shared" si="35"/>
        <v>70</v>
      </c>
      <c r="B78" s="34">
        <f t="shared" si="36"/>
        <v>41404</v>
      </c>
      <c r="C78" s="24">
        <f ca="1">IF(B78&gt;datum_obracuna,"",VLOOKUP(B78,'HNB tečaj'!A:D,2))</f>
        <v>7.5664360000000004</v>
      </c>
      <c r="D78" s="24">
        <f ca="1">IF(B78&gt;datum_obracuna,"",VLOOKUP(B78,'HNB tečaj'!A:D,3+(Podaci!$B$11="ne")))</f>
        <v>6.1570799999999997</v>
      </c>
      <c r="F78" s="68">
        <f>IF($A77&gt;=rok*12,"",VLOOKUP($B78,Podaci!$F:$G,2,TRUE))</f>
        <v>5.2499999999999998E-2</v>
      </c>
      <c r="G78" s="28" t="str">
        <f>IF($A77&gt;=rok*12,"",VLOOKUP($B78,Podaci!$F:$H,3,TRUE))</f>
        <v>ENG proporcionalna</v>
      </c>
      <c r="H78" s="33">
        <f>IF(A77&gt;=rok*12,"",VLOOKUP(B78,Podaci!F:J,5,TRUE))</f>
        <v>1.004375</v>
      </c>
      <c r="I78" s="33">
        <f t="shared" si="27"/>
        <v>2.1095891948495296</v>
      </c>
      <c r="J78" s="102">
        <f t="shared" ca="1" si="28"/>
        <v>4176.9699448319589</v>
      </c>
      <c r="K78" s="71">
        <f t="shared" si="29"/>
        <v>678.40111624860469</v>
      </c>
      <c r="L78" s="73">
        <f t="shared" ca="1" si="30"/>
        <v>1979.9921022679916</v>
      </c>
      <c r="M78" s="71">
        <f t="shared" si="31"/>
        <v>321.57972647228746</v>
      </c>
      <c r="N78" s="73">
        <f t="shared" ca="1" si="32"/>
        <v>2196.977842563967</v>
      </c>
      <c r="O78" s="71">
        <f t="shared" si="33"/>
        <v>356.82138977631723</v>
      </c>
      <c r="P78" s="72">
        <f>IF($A77&gt;=rok*12,"",P77*H78-K78-SUMPRODUCT(--(MONTH(Podaci!$L$5:$L$25)=MONTH($B78)),--(YEAR(Podaci!$L$5:$L$25)=YEAR($B78)),Podaci!$M$5:$M$25))</f>
        <v>81237.595079542763</v>
      </c>
      <c r="R78" s="108">
        <f t="shared" ca="1" si="34"/>
        <v>2213.8084286065755</v>
      </c>
      <c r="T78" s="81" t="str">
        <f t="shared" ca="1" si="26"/>
        <v/>
      </c>
      <c r="U78" s="81" t="str">
        <f t="shared" ca="1" si="26"/>
        <v/>
      </c>
      <c r="V78" s="81" t="str">
        <f t="shared" ca="1" si="26"/>
        <v/>
      </c>
      <c r="W78" s="81" t="str">
        <f t="shared" ca="1" si="26"/>
        <v/>
      </c>
      <c r="X78" s="81" t="str">
        <f t="shared" ca="1" si="26"/>
        <v/>
      </c>
      <c r="Y78" s="81" t="str">
        <f t="shared" ca="1" si="26"/>
        <v/>
      </c>
      <c r="Z78" s="81" t="str">
        <f t="shared" ca="1" si="26"/>
        <v/>
      </c>
      <c r="AA78" s="81" t="str">
        <f t="shared" ca="1" si="26"/>
        <v/>
      </c>
      <c r="AB78" s="81" t="str">
        <f t="shared" ca="1" si="26"/>
        <v/>
      </c>
      <c r="AC78" s="81" t="str">
        <f t="shared" ca="1" si="26"/>
        <v/>
      </c>
      <c r="AD78" s="81">
        <f t="shared" ca="1" si="26"/>
        <v>322.71384231304449</v>
      </c>
      <c r="AE78" s="81">
        <f t="shared" ca="1" si="26"/>
        <v>501.23639337983502</v>
      </c>
      <c r="AF78" s="81">
        <f t="shared" ca="1" si="26"/>
        <v>291.12908327815074</v>
      </c>
      <c r="AG78" s="81">
        <f t="shared" ca="1" si="26"/>
        <v>142.52279201897582</v>
      </c>
      <c r="AH78" s="81">
        <f t="shared" ca="1" si="26"/>
        <v>167.20433514134709</v>
      </c>
      <c r="AI78" s="81">
        <f t="shared" ca="1" si="26"/>
        <v>165.47191973799875</v>
      </c>
      <c r="AJ78" s="81">
        <f t="shared" ca="1" si="25"/>
        <v>159.07732550443862</v>
      </c>
      <c r="AK78" s="81">
        <f t="shared" ca="1" si="25"/>
        <v>156.02870963237496</v>
      </c>
      <c r="AL78" s="81">
        <f t="shared" ca="1" si="25"/>
        <v>146.85654138365496</v>
      </c>
      <c r="AM78" s="81">
        <f t="shared" ca="1" si="25"/>
        <v>143.60537107865008</v>
      </c>
      <c r="AN78" s="81">
        <f t="shared" ca="1" si="25"/>
        <v>17.962115138104771</v>
      </c>
      <c r="AO78" s="81">
        <f t="shared" ca="1" si="25"/>
        <v>0</v>
      </c>
      <c r="AP78" s="81">
        <f t="shared" ca="1" si="25"/>
        <v>0</v>
      </c>
      <c r="AQ78" s="81">
        <f t="shared" ca="1" si="25"/>
        <v>0</v>
      </c>
    </row>
    <row r="79" spans="1:43" x14ac:dyDescent="0.2">
      <c r="A79" s="22">
        <f t="shared" si="35"/>
        <v>71</v>
      </c>
      <c r="B79" s="34">
        <f t="shared" si="36"/>
        <v>41435</v>
      </c>
      <c r="C79" s="24">
        <f ca="1">IF(B79&gt;datum_obracuna,"",VLOOKUP(B79,'HNB tečaj'!A:D,2))</f>
        <v>7.5197459999999996</v>
      </c>
      <c r="D79" s="24">
        <f ca="1">IF(B79&gt;datum_obracuna,"",VLOOKUP(B79,'HNB tečaj'!A:D,3+(Podaci!$B$11="ne")))</f>
        <v>6.1175940000000004</v>
      </c>
      <c r="F79" s="68">
        <f>IF($A78&gt;=rok*12,"",VLOOKUP($B79,Podaci!$F:$G,2,TRUE))</f>
        <v>5.2499999999999998E-2</v>
      </c>
      <c r="G79" s="28" t="str">
        <f>IF($A78&gt;=rok*12,"",VLOOKUP($B79,Podaci!$F:$H,3,TRUE))</f>
        <v>ENG proporcionalna</v>
      </c>
      <c r="H79" s="33">
        <f>IF(A78&gt;=rok*12,"",VLOOKUP(B79,Podaci!F:J,5,TRUE))</f>
        <v>1.004375</v>
      </c>
      <c r="I79" s="33">
        <f t="shared" si="27"/>
        <v>2.1003999450897615</v>
      </c>
      <c r="J79" s="102">
        <f t="shared" ca="1" si="28"/>
        <v>4150.1825983557674</v>
      </c>
      <c r="K79" s="71">
        <f t="shared" si="29"/>
        <v>678.40111624860481</v>
      </c>
      <c r="L79" s="73">
        <f t="shared" ca="1" si="30"/>
        <v>1975.9011173362071</v>
      </c>
      <c r="M79" s="71">
        <f t="shared" si="31"/>
        <v>322.98663777560375</v>
      </c>
      <c r="N79" s="73">
        <f t="shared" ca="1" si="32"/>
        <v>2174.2814810195605</v>
      </c>
      <c r="O79" s="71">
        <f t="shared" si="33"/>
        <v>355.41447847300105</v>
      </c>
      <c r="P79" s="72">
        <f>IF($A78&gt;=rok*12,"",P78*H79-K79-SUMPRODUCT(--(MONTH(Podaci!$L$5:$L$25)=MONTH($B79)),--(YEAR(Podaci!$L$5:$L$25)=YEAR($B79)),Podaci!$M$5:$M$25))</f>
        <v>80914.608441767166</v>
      </c>
      <c r="R79" s="108">
        <f t="shared" ca="1" si="34"/>
        <v>2157.3132914824437</v>
      </c>
      <c r="T79" s="81" t="str">
        <f t="shared" ca="1" si="26"/>
        <v/>
      </c>
      <c r="U79" s="81" t="str">
        <f t="shared" ca="1" si="26"/>
        <v/>
      </c>
      <c r="V79" s="81" t="str">
        <f t="shared" ca="1" si="26"/>
        <v/>
      </c>
      <c r="W79" s="81" t="str">
        <f t="shared" ca="1" si="26"/>
        <v/>
      </c>
      <c r="X79" s="81" t="str">
        <f t="shared" ca="1" si="26"/>
        <v/>
      </c>
      <c r="Y79" s="81" t="str">
        <f t="shared" ca="1" si="26"/>
        <v/>
      </c>
      <c r="Z79" s="81" t="str">
        <f t="shared" ca="1" si="26"/>
        <v/>
      </c>
      <c r="AA79" s="81" t="str">
        <f t="shared" ca="1" si="26"/>
        <v/>
      </c>
      <c r="AB79" s="81" t="str">
        <f t="shared" ca="1" si="26"/>
        <v/>
      </c>
      <c r="AC79" s="81" t="str">
        <f t="shared" ca="1" si="26"/>
        <v/>
      </c>
      <c r="AD79" s="81">
        <f t="shared" ca="1" si="26"/>
        <v>278.34649317191554</v>
      </c>
      <c r="AE79" s="81">
        <f t="shared" ca="1" si="26"/>
        <v>498.02191180269205</v>
      </c>
      <c r="AF79" s="81">
        <f t="shared" ca="1" si="26"/>
        <v>289.26204192375536</v>
      </c>
      <c r="AG79" s="81">
        <f t="shared" ca="1" si="26"/>
        <v>141.60877840121205</v>
      </c>
      <c r="AH79" s="81">
        <f t="shared" ca="1" si="26"/>
        <v>166.13203619811571</v>
      </c>
      <c r="AI79" s="81">
        <f t="shared" ca="1" si="26"/>
        <v>164.41073095650256</v>
      </c>
      <c r="AJ79" s="81">
        <f t="shared" ca="1" si="25"/>
        <v>158.05714592664069</v>
      </c>
      <c r="AK79" s="81">
        <f t="shared" ca="1" si="25"/>
        <v>155.02808114800513</v>
      </c>
      <c r="AL79" s="81">
        <f t="shared" ca="1" si="25"/>
        <v>145.91473497654721</v>
      </c>
      <c r="AM79" s="81">
        <f t="shared" ca="1" si="25"/>
        <v>142.68441476779958</v>
      </c>
      <c r="AN79" s="81">
        <f t="shared" ca="1" si="25"/>
        <v>17.846922209258114</v>
      </c>
      <c r="AO79" s="81">
        <f t="shared" ca="1" si="25"/>
        <v>0</v>
      </c>
      <c r="AP79" s="81">
        <f t="shared" ca="1" si="25"/>
        <v>0</v>
      </c>
      <c r="AQ79" s="81">
        <f t="shared" ca="1" si="25"/>
        <v>0</v>
      </c>
    </row>
    <row r="80" spans="1:43" x14ac:dyDescent="0.2">
      <c r="A80" s="22">
        <f t="shared" si="35"/>
        <v>72</v>
      </c>
      <c r="B80" s="34">
        <f t="shared" si="36"/>
        <v>41465</v>
      </c>
      <c r="C80" s="24">
        <f ca="1">IF(B80&gt;datum_obracuna,"",VLOOKUP(B80,'HNB tečaj'!A:D,2))</f>
        <v>7.4913059999999998</v>
      </c>
      <c r="D80" s="24">
        <f ca="1">IF(B80&gt;datum_obracuna,"",VLOOKUP(B80,'HNB tečaj'!A:D,3+(Podaci!$B$11="ne")))</f>
        <v>6.0175970000000003</v>
      </c>
      <c r="F80" s="68">
        <f>IF($A79&gt;=rok*12,"",VLOOKUP($B80,Podaci!$F:$G,2,TRUE))</f>
        <v>5.2499999999999998E-2</v>
      </c>
      <c r="G80" s="28" t="str">
        <f>IF($A79&gt;=rok*12,"",VLOOKUP($B80,Podaci!$F:$H,3,TRUE))</f>
        <v>ENG proporcionalna</v>
      </c>
      <c r="H80" s="33">
        <f>IF(A79&gt;=rok*12,"",VLOOKUP(B80,Podaci!F:J,5,TRUE))</f>
        <v>1.004375</v>
      </c>
      <c r="I80" s="33">
        <f t="shared" si="27"/>
        <v>2.0912507231758668</v>
      </c>
      <c r="J80" s="102">
        <f t="shared" ca="1" si="28"/>
        <v>4082.3445219342566</v>
      </c>
      <c r="K80" s="71">
        <f t="shared" si="29"/>
        <v>678.40111624860492</v>
      </c>
      <c r="L80" s="73">
        <f t="shared" ca="1" si="30"/>
        <v>1952.1066874920793</v>
      </c>
      <c r="M80" s="71">
        <f t="shared" si="31"/>
        <v>324.39970431587216</v>
      </c>
      <c r="N80" s="73">
        <f t="shared" ca="1" si="32"/>
        <v>2130.2378344421768</v>
      </c>
      <c r="O80" s="71">
        <f t="shared" si="33"/>
        <v>354.00141193273276</v>
      </c>
      <c r="P80" s="72">
        <f>IF($A79&gt;=rok*12,"",P79*H80-K80-SUMPRODUCT(--(MONTH(Podaci!$L$5:$L$25)=MONTH($B80)),--(YEAR(Podaci!$L$5:$L$25)=YEAR($B80)),Podaci!$M$5:$M$25))</f>
        <v>80590.208737451307</v>
      </c>
      <c r="R80" s="108">
        <f t="shared" ca="1" si="34"/>
        <v>2081.7860486574932</v>
      </c>
      <c r="T80" s="81" t="str">
        <f t="shared" ca="1" si="26"/>
        <v/>
      </c>
      <c r="U80" s="81" t="str">
        <f t="shared" ca="1" si="26"/>
        <v/>
      </c>
      <c r="V80" s="81" t="str">
        <f t="shared" ca="1" si="26"/>
        <v/>
      </c>
      <c r="W80" s="81" t="str">
        <f t="shared" ca="1" si="26"/>
        <v/>
      </c>
      <c r="X80" s="81" t="str">
        <f t="shared" ca="1" si="26"/>
        <v/>
      </c>
      <c r="Y80" s="81" t="str">
        <f t="shared" ca="1" si="26"/>
        <v/>
      </c>
      <c r="Z80" s="81" t="str">
        <f t="shared" ca="1" si="26"/>
        <v/>
      </c>
      <c r="AA80" s="81" t="str">
        <f t="shared" ca="1" si="26"/>
        <v/>
      </c>
      <c r="AB80" s="81" t="str">
        <f t="shared" ca="1" si="26"/>
        <v/>
      </c>
      <c r="AC80" s="81" t="str">
        <f t="shared" ca="1" si="26"/>
        <v/>
      </c>
      <c r="AD80" s="81">
        <f t="shared" ca="1" si="26"/>
        <v>233.53247566571855</v>
      </c>
      <c r="AE80" s="81">
        <f t="shared" ca="1" si="26"/>
        <v>489.88134263211077</v>
      </c>
      <c r="AF80" s="81">
        <f t="shared" ca="1" si="26"/>
        <v>284.53382092604789</v>
      </c>
      <c r="AG80" s="81">
        <f t="shared" ca="1" si="26"/>
        <v>139.29406889061264</v>
      </c>
      <c r="AH80" s="81">
        <f t="shared" ca="1" si="26"/>
        <v>163.41647429196391</v>
      </c>
      <c r="AI80" s="81">
        <f t="shared" ca="1" si="26"/>
        <v>161.72330517057151</v>
      </c>
      <c r="AJ80" s="81">
        <f t="shared" ca="1" si="25"/>
        <v>155.47357460411976</v>
      </c>
      <c r="AK80" s="81">
        <f t="shared" ca="1" si="25"/>
        <v>152.49402232838474</v>
      </c>
      <c r="AL80" s="81">
        <f t="shared" ca="1" si="25"/>
        <v>143.52964113843871</v>
      </c>
      <c r="AM80" s="81">
        <f t="shared" ca="1" si="25"/>
        <v>140.35212311465369</v>
      </c>
      <c r="AN80" s="81">
        <f t="shared" ca="1" si="25"/>
        <v>17.555199894871254</v>
      </c>
      <c r="AO80" s="81">
        <f t="shared" ca="1" si="25"/>
        <v>0</v>
      </c>
      <c r="AP80" s="81">
        <f t="shared" ca="1" si="25"/>
        <v>0</v>
      </c>
      <c r="AQ80" s="81">
        <f t="shared" ca="1" si="25"/>
        <v>0</v>
      </c>
    </row>
    <row r="81" spans="1:43" x14ac:dyDescent="0.2">
      <c r="A81" s="22">
        <f t="shared" si="35"/>
        <v>73</v>
      </c>
      <c r="B81" s="34">
        <f t="shared" si="36"/>
        <v>41496</v>
      </c>
      <c r="C81" s="24">
        <f ca="1">IF(B81&gt;datum_obracuna,"",VLOOKUP(B81,'HNB tečaj'!A:D,2))</f>
        <v>7.4964620000000002</v>
      </c>
      <c r="D81" s="24">
        <f ca="1">IF(B81&gt;datum_obracuna,"",VLOOKUP(B81,'HNB tečaj'!A:D,3+(Podaci!$B$11="ne")))</f>
        <v>6.0877549999999996</v>
      </c>
      <c r="F81" s="68">
        <f>IF($A80&gt;=rok*12,"",VLOOKUP($B81,Podaci!$F:$G,2,TRUE))</f>
        <v>5.2499999999999998E-2</v>
      </c>
      <c r="G81" s="28" t="str">
        <f>IF($A80&gt;=rok*12,"",VLOOKUP($B81,Podaci!$F:$H,3,TRUE))</f>
        <v>ENG proporcionalna</v>
      </c>
      <c r="H81" s="33">
        <f>IF(A80&gt;=rok*12,"",VLOOKUP(B81,Podaci!F:J,5,TRUE))</f>
        <v>1.004375</v>
      </c>
      <c r="I81" s="33">
        <f t="shared" si="27"/>
        <v>2.0821413547488405</v>
      </c>
      <c r="J81" s="102">
        <f t="shared" ca="1" si="28"/>
        <v>4129.9397874480264</v>
      </c>
      <c r="K81" s="71">
        <f t="shared" si="29"/>
        <v>678.40111624860504</v>
      </c>
      <c r="L81" s="73">
        <f t="shared" ca="1" si="30"/>
        <v>1983.5059603559928</v>
      </c>
      <c r="M81" s="71">
        <f t="shared" si="31"/>
        <v>325.81895302225416</v>
      </c>
      <c r="N81" s="73">
        <f t="shared" ca="1" si="32"/>
        <v>2146.4338270920334</v>
      </c>
      <c r="O81" s="71">
        <f t="shared" si="33"/>
        <v>352.58216322635087</v>
      </c>
      <c r="P81" s="72">
        <f>IF($A80&gt;=rok*12,"",P80*H81-K81-SUMPRODUCT(--(MONTH(Podaci!$L$5:$L$25)=MONTH($B81)),--(YEAR(Podaci!$L$5:$L$25)=YEAR($B81)),Podaci!$M$5:$M$25))</f>
        <v>80264.389784429062</v>
      </c>
      <c r="R81" s="108">
        <f t="shared" ca="1" si="34"/>
        <v>2063.9657485915318</v>
      </c>
      <c r="T81" s="81" t="str">
        <f t="shared" ca="1" si="26"/>
        <v/>
      </c>
      <c r="U81" s="81" t="str">
        <f t="shared" ca="1" si="26"/>
        <v/>
      </c>
      <c r="V81" s="81" t="str">
        <f t="shared" ca="1" si="26"/>
        <v/>
      </c>
      <c r="W81" s="81" t="str">
        <f t="shared" ca="1" si="26"/>
        <v/>
      </c>
      <c r="X81" s="81" t="str">
        <f t="shared" ca="1" si="26"/>
        <v/>
      </c>
      <c r="Y81" s="81" t="str">
        <f t="shared" ca="1" si="26"/>
        <v/>
      </c>
      <c r="Z81" s="81" t="str">
        <f t="shared" ca="1" si="26"/>
        <v/>
      </c>
      <c r="AA81" s="81" t="str">
        <f t="shared" ca="1" si="26"/>
        <v/>
      </c>
      <c r="AB81" s="81" t="str">
        <f t="shared" ca="1" si="26"/>
        <v/>
      </c>
      <c r="AC81" s="81" t="str">
        <f t="shared" ca="1" si="26"/>
        <v/>
      </c>
      <c r="AD81" s="81">
        <f t="shared" ca="1" si="26"/>
        <v>194.1637445276935</v>
      </c>
      <c r="AE81" s="81">
        <f t="shared" ca="1" si="26"/>
        <v>495.59277449376316</v>
      </c>
      <c r="AF81" s="81">
        <f t="shared" ca="1" si="26"/>
        <v>287.85114573336381</v>
      </c>
      <c r="AG81" s="81">
        <f t="shared" ca="1" si="26"/>
        <v>140.91807150913755</v>
      </c>
      <c r="AH81" s="81">
        <f t="shared" ca="1" si="26"/>
        <v>165.3217153713143</v>
      </c>
      <c r="AI81" s="81">
        <f t="shared" ca="1" si="26"/>
        <v>163.60880591848749</v>
      </c>
      <c r="AJ81" s="81">
        <f t="shared" ca="1" si="25"/>
        <v>157.28621095166446</v>
      </c>
      <c r="AK81" s="81">
        <f t="shared" ca="1" si="25"/>
        <v>154.27192065200376</v>
      </c>
      <c r="AL81" s="81">
        <f t="shared" ca="1" si="25"/>
        <v>145.203025474909</v>
      </c>
      <c r="AM81" s="81">
        <f t="shared" ca="1" si="25"/>
        <v>141.98846138281587</v>
      </c>
      <c r="AN81" s="81">
        <f t="shared" ca="1" si="25"/>
        <v>17.759872576379237</v>
      </c>
      <c r="AO81" s="81">
        <f t="shared" ca="1" si="25"/>
        <v>0</v>
      </c>
      <c r="AP81" s="81">
        <f t="shared" ca="1" si="25"/>
        <v>0</v>
      </c>
      <c r="AQ81" s="81">
        <f t="shared" ca="1" si="25"/>
        <v>0</v>
      </c>
    </row>
    <row r="82" spans="1:43" x14ac:dyDescent="0.2">
      <c r="A82" s="22">
        <f t="shared" si="35"/>
        <v>74</v>
      </c>
      <c r="B82" s="34">
        <f t="shared" si="36"/>
        <v>41527</v>
      </c>
      <c r="C82" s="24">
        <f ca="1">IF(B82&gt;datum_obracuna,"",VLOOKUP(B82,'HNB tečaj'!A:D,2))</f>
        <v>7.5782410000000002</v>
      </c>
      <c r="D82" s="24">
        <f ca="1">IF(B82&gt;datum_obracuna,"",VLOOKUP(B82,'HNB tečaj'!A:D,3+(Podaci!$B$11="ne")))</f>
        <v>6.133248</v>
      </c>
      <c r="F82" s="68">
        <f>IF($A81&gt;=rok*12,"",VLOOKUP($B82,Podaci!$F:$G,2,TRUE))</f>
        <v>5.2499999999999998E-2</v>
      </c>
      <c r="G82" s="28" t="str">
        <f>IF($A81&gt;=rok*12,"",VLOOKUP($B82,Podaci!$F:$H,3,TRUE))</f>
        <v>ENG proporcionalna</v>
      </c>
      <c r="H82" s="33">
        <f>IF(A81&gt;=rok*12,"",VLOOKUP(B82,Podaci!F:J,5,TRUE))</f>
        <v>1.004375</v>
      </c>
      <c r="I82" s="33">
        <f t="shared" si="27"/>
        <v>2.073071666209175</v>
      </c>
      <c r="J82" s="102">
        <f t="shared" ca="1" si="28"/>
        <v>4160.8022894295254</v>
      </c>
      <c r="K82" s="71">
        <f t="shared" si="29"/>
        <v>678.40111624860526</v>
      </c>
      <c r="L82" s="73">
        <f t="shared" ca="1" si="30"/>
        <v>2007.0711289195233</v>
      </c>
      <c r="M82" s="71">
        <f t="shared" si="31"/>
        <v>327.2444109417267</v>
      </c>
      <c r="N82" s="73">
        <f t="shared" ca="1" si="32"/>
        <v>2153.7311605100022</v>
      </c>
      <c r="O82" s="71">
        <f t="shared" si="33"/>
        <v>351.15670530687856</v>
      </c>
      <c r="P82" s="72">
        <f>IF($A81&gt;=rok*12,"",P81*H82-K82-SUMPRODUCT(--(MONTH(Podaci!$L$5:$L$25)=MONTH($B82)),--(YEAR(Podaci!$L$5:$L$25)=YEAR($B82)),Podaci!$M$5:$M$25))</f>
        <v>79937.145373487336</v>
      </c>
      <c r="R82" s="108">
        <f t="shared" ca="1" si="34"/>
        <v>2036.9835107593274</v>
      </c>
      <c r="T82" s="81" t="str">
        <f t="shared" ca="1" si="26"/>
        <v/>
      </c>
      <c r="U82" s="81" t="str">
        <f t="shared" ca="1" si="26"/>
        <v/>
      </c>
      <c r="V82" s="81" t="str">
        <f t="shared" ca="1" si="26"/>
        <v/>
      </c>
      <c r="W82" s="81" t="str">
        <f t="shared" ca="1" si="26"/>
        <v/>
      </c>
      <c r="X82" s="81" t="str">
        <f t="shared" ca="1" si="26"/>
        <v/>
      </c>
      <c r="Y82" s="81" t="str">
        <f t="shared" ca="1" si="26"/>
        <v/>
      </c>
      <c r="Z82" s="81" t="str">
        <f t="shared" ca="1" si="26"/>
        <v/>
      </c>
      <c r="AA82" s="81" t="str">
        <f t="shared" ca="1" si="26"/>
        <v/>
      </c>
      <c r="AB82" s="81" t="str">
        <f t="shared" ca="1" si="26"/>
        <v/>
      </c>
      <c r="AC82" s="81" t="str">
        <f t="shared" ca="1" si="26"/>
        <v/>
      </c>
      <c r="AD82" s="81">
        <f t="shared" ca="1" si="26"/>
        <v>153.20871991762419</v>
      </c>
      <c r="AE82" s="81">
        <f t="shared" ca="1" si="26"/>
        <v>499.29627473154301</v>
      </c>
      <c r="AF82" s="81">
        <f t="shared" ca="1" si="26"/>
        <v>290.00221984407432</v>
      </c>
      <c r="AG82" s="81">
        <f t="shared" ca="1" si="26"/>
        <v>141.9711338986663</v>
      </c>
      <c r="AH82" s="81">
        <f t="shared" ca="1" si="26"/>
        <v>166.55714301210924</v>
      </c>
      <c r="AI82" s="81">
        <f t="shared" ca="1" si="26"/>
        <v>164.83143321009993</v>
      </c>
      <c r="AJ82" s="81">
        <f t="shared" ca="1" si="25"/>
        <v>158.46159031479985</v>
      </c>
      <c r="AK82" s="81">
        <f t="shared" ca="1" si="25"/>
        <v>155.42477461643267</v>
      </c>
      <c r="AL82" s="81">
        <f t="shared" ca="1" si="25"/>
        <v>146.28810876717853</v>
      </c>
      <c r="AM82" s="81">
        <f t="shared" ca="1" si="25"/>
        <v>143.04952265641978</v>
      </c>
      <c r="AN82" s="81">
        <f t="shared" ca="1" si="25"/>
        <v>17.892589790379677</v>
      </c>
      <c r="AO82" s="81">
        <f t="shared" ca="1" si="25"/>
        <v>0</v>
      </c>
      <c r="AP82" s="81">
        <f t="shared" ca="1" si="25"/>
        <v>0</v>
      </c>
      <c r="AQ82" s="81">
        <f t="shared" ca="1" si="25"/>
        <v>0</v>
      </c>
    </row>
    <row r="83" spans="1:43" x14ac:dyDescent="0.2">
      <c r="A83" s="22">
        <f t="shared" si="35"/>
        <v>75</v>
      </c>
      <c r="B83" s="34">
        <f t="shared" si="36"/>
        <v>41557</v>
      </c>
      <c r="C83" s="24">
        <f ca="1">IF(B83&gt;datum_obracuna,"",VLOOKUP(B83,'HNB tečaj'!A:D,2))</f>
        <v>7.6200809999999999</v>
      </c>
      <c r="D83" s="24">
        <f ca="1">IF(B83&gt;datum_obracuna,"",VLOOKUP(B83,'HNB tečaj'!A:D,3+(Podaci!$B$11="ne")))</f>
        <v>6.1921670000000004</v>
      </c>
      <c r="F83" s="68">
        <f>IF($A82&gt;=rok*12,"",VLOOKUP($B83,Podaci!$F:$G,2,TRUE))</f>
        <v>5.2499999999999998E-2</v>
      </c>
      <c r="G83" s="28" t="str">
        <f>IF($A82&gt;=rok*12,"",VLOOKUP($B83,Podaci!$F:$H,3,TRUE))</f>
        <v>ENG proporcionalna</v>
      </c>
      <c r="H83" s="33">
        <f>IF(A82&gt;=rok*12,"",VLOOKUP(B83,Podaci!F:J,5,TRUE))</f>
        <v>1.004375</v>
      </c>
      <c r="I83" s="33">
        <f t="shared" si="27"/>
        <v>2.0640414847135533</v>
      </c>
      <c r="J83" s="102">
        <f t="shared" ca="1" si="28"/>
        <v>4200.7730047977775</v>
      </c>
      <c r="K83" s="71">
        <f t="shared" si="29"/>
        <v>678.40111624860526</v>
      </c>
      <c r="L83" s="73">
        <f t="shared" ca="1" si="30"/>
        <v>2035.217332553158</v>
      </c>
      <c r="M83" s="71">
        <f t="shared" si="31"/>
        <v>328.67610523959672</v>
      </c>
      <c r="N83" s="73">
        <f t="shared" ca="1" si="32"/>
        <v>2165.5556722446195</v>
      </c>
      <c r="O83" s="71">
        <f t="shared" si="33"/>
        <v>349.72501100900854</v>
      </c>
      <c r="P83" s="72">
        <f>IF($A82&gt;=rok*12,"",P82*H83-K83-SUMPRODUCT(--(MONTH(Podaci!$L$5:$L$25)=MONTH($B83)),--(YEAR(Podaci!$L$5:$L$25)=YEAR($B83)),Podaci!$M$5:$M$25))</f>
        <v>79608.469268247747</v>
      </c>
      <c r="R83" s="108">
        <f t="shared" ca="1" si="34"/>
        <v>2015.1194955837971</v>
      </c>
      <c r="T83" s="81" t="str">
        <f t="shared" ca="1" si="26"/>
        <v/>
      </c>
      <c r="U83" s="81" t="str">
        <f t="shared" ca="1" si="26"/>
        <v/>
      </c>
      <c r="V83" s="81" t="str">
        <f t="shared" ca="1" si="26"/>
        <v/>
      </c>
      <c r="W83" s="81" t="str">
        <f t="shared" ca="1" si="26"/>
        <v/>
      </c>
      <c r="X83" s="81" t="str">
        <f t="shared" ca="1" si="26"/>
        <v/>
      </c>
      <c r="Y83" s="81" t="str">
        <f t="shared" ca="1" si="26"/>
        <v/>
      </c>
      <c r="Z83" s="81" t="str">
        <f t="shared" ca="1" si="26"/>
        <v/>
      </c>
      <c r="AA83" s="81" t="str">
        <f t="shared" ca="1" si="26"/>
        <v/>
      </c>
      <c r="AB83" s="81" t="str">
        <f t="shared" ca="1" si="26"/>
        <v/>
      </c>
      <c r="AC83" s="81" t="str">
        <f t="shared" ca="1" si="26"/>
        <v/>
      </c>
      <c r="AD83" s="81">
        <f t="shared" ca="1" si="26"/>
        <v>113.24823662249349</v>
      </c>
      <c r="AE83" s="81">
        <f t="shared" ca="1" si="26"/>
        <v>504.09276057573328</v>
      </c>
      <c r="AF83" s="81">
        <f t="shared" ca="1" si="26"/>
        <v>292.78812395083685</v>
      </c>
      <c r="AG83" s="81">
        <f t="shared" ca="1" si="26"/>
        <v>143.33497851055475</v>
      </c>
      <c r="AH83" s="81">
        <f t="shared" ca="1" si="26"/>
        <v>168.15717293249244</v>
      </c>
      <c r="AI83" s="81">
        <f t="shared" ca="1" si="26"/>
        <v>166.41488511246976</v>
      </c>
      <c r="AJ83" s="81">
        <f t="shared" ca="1" si="25"/>
        <v>159.98385037011766</v>
      </c>
      <c r="AK83" s="81">
        <f t="shared" ca="1" si="25"/>
        <v>156.9178615249721</v>
      </c>
      <c r="AL83" s="81">
        <f t="shared" ca="1" si="25"/>
        <v>147.69342436512167</v>
      </c>
      <c r="AM83" s="81">
        <f t="shared" ca="1" si="25"/>
        <v>144.42372680166122</v>
      </c>
      <c r="AN83" s="81">
        <f t="shared" ca="1" si="25"/>
        <v>18.064474817344085</v>
      </c>
      <c r="AO83" s="81">
        <f t="shared" ca="1" si="25"/>
        <v>0</v>
      </c>
      <c r="AP83" s="81">
        <f t="shared" ca="1" si="25"/>
        <v>0</v>
      </c>
      <c r="AQ83" s="81">
        <f t="shared" ca="1" si="25"/>
        <v>0</v>
      </c>
    </row>
    <row r="84" spans="1:43" x14ac:dyDescent="0.2">
      <c r="A84" s="22">
        <f t="shared" si="35"/>
        <v>76</v>
      </c>
      <c r="B84" s="34">
        <f t="shared" si="36"/>
        <v>41588</v>
      </c>
      <c r="C84" s="24">
        <f ca="1">IF(B84&gt;datum_obracuna,"",VLOOKUP(B84,'HNB tečaj'!A:D,2))</f>
        <v>7.62392</v>
      </c>
      <c r="D84" s="24">
        <f ca="1">IF(B84&gt;datum_obracuna,"",VLOOKUP(B84,'HNB tečaj'!A:D,3+(Podaci!$B$11="ne")))</f>
        <v>6.1973010000000004</v>
      </c>
      <c r="F84" s="68">
        <f>IF($A83&gt;=rok*12,"",VLOOKUP($B84,Podaci!$F:$G,2,TRUE))</f>
        <v>5.2499999999999998E-2</v>
      </c>
      <c r="G84" s="28" t="str">
        <f>IF($A83&gt;=rok*12,"",VLOOKUP($B84,Podaci!$F:$H,3,TRUE))</f>
        <v>ENG proporcionalna</v>
      </c>
      <c r="H84" s="33">
        <f>IF(A83&gt;=rok*12,"",VLOOKUP(B84,Podaci!F:J,5,TRUE))</f>
        <v>1.004375</v>
      </c>
      <c r="I84" s="33">
        <f t="shared" si="27"/>
        <v>2.0550506381715525</v>
      </c>
      <c r="J84" s="102">
        <f t="shared" ca="1" si="28"/>
        <v>4204.2559161285981</v>
      </c>
      <c r="K84" s="71">
        <f t="shared" si="29"/>
        <v>678.40111624860526</v>
      </c>
      <c r="L84" s="73">
        <f t="shared" ca="1" si="30"/>
        <v>2045.8162139835467</v>
      </c>
      <c r="M84" s="71">
        <f t="shared" si="31"/>
        <v>330.11406320001993</v>
      </c>
      <c r="N84" s="73">
        <f t="shared" ca="1" si="32"/>
        <v>2158.4397021450509</v>
      </c>
      <c r="O84" s="71">
        <f t="shared" si="33"/>
        <v>348.28705304858534</v>
      </c>
      <c r="P84" s="72">
        <f>IF($A83&gt;=rok*12,"",P83*H84-K84-SUMPRODUCT(--(MONTH(Podaci!$L$5:$L$25)=MONTH($B84)),--(YEAR(Podaci!$L$5:$L$25)=YEAR($B84)),Podaci!$M$5:$M$25))</f>
        <v>79278.35520504773</v>
      </c>
      <c r="R84" s="108">
        <f t="shared" ca="1" si="34"/>
        <v>1973.9414005337469</v>
      </c>
      <c r="T84" s="81" t="str">
        <f t="shared" ca="1" si="26"/>
        <v/>
      </c>
      <c r="U84" s="81" t="str">
        <f t="shared" ca="1" si="26"/>
        <v/>
      </c>
      <c r="V84" s="81" t="str">
        <f t="shared" ca="1" si="26"/>
        <v/>
      </c>
      <c r="W84" s="81" t="str">
        <f t="shared" ca="1" si="26"/>
        <v/>
      </c>
      <c r="X84" s="81" t="str">
        <f t="shared" ca="1" si="26"/>
        <v/>
      </c>
      <c r="Y84" s="81" t="str">
        <f t="shared" ca="1" si="26"/>
        <v/>
      </c>
      <c r="Z84" s="81" t="str">
        <f t="shared" ca="1" si="26"/>
        <v/>
      </c>
      <c r="AA84" s="81" t="str">
        <f t="shared" ca="1" si="26"/>
        <v/>
      </c>
      <c r="AB84" s="81" t="str">
        <f t="shared" ca="1" si="26"/>
        <v/>
      </c>
      <c r="AC84" s="81" t="str">
        <f t="shared" ca="1" si="26"/>
        <v/>
      </c>
      <c r="AD84" s="81">
        <f t="shared" ca="1" si="26"/>
        <v>70.493277278649373</v>
      </c>
      <c r="AE84" s="81">
        <f t="shared" ca="1" si="26"/>
        <v>504.51070993543175</v>
      </c>
      <c r="AF84" s="81">
        <f t="shared" ca="1" si="26"/>
        <v>293.03087809948363</v>
      </c>
      <c r="AG84" s="81">
        <f t="shared" ca="1" si="26"/>
        <v>143.45381926205147</v>
      </c>
      <c r="AH84" s="81">
        <f t="shared" ca="1" si="26"/>
        <v>168.29659406338823</v>
      </c>
      <c r="AI84" s="81">
        <f t="shared" ref="AI84:AQ99" ca="1" si="37">IF($B84&gt;AI$3,"",MAX(0,(AI$3-MAX(AI$2,$B84+1)+1)/AI$6*AI$7*MAX($J84,0)))</f>
        <v>166.55286169161687</v>
      </c>
      <c r="AJ84" s="81">
        <f t="shared" ca="1" si="37"/>
        <v>160.11649490115181</v>
      </c>
      <c r="AK84" s="81">
        <f t="shared" ca="1" si="37"/>
        <v>157.04796400784591</v>
      </c>
      <c r="AL84" s="81">
        <f t="shared" ca="1" si="37"/>
        <v>147.8158787564019</v>
      </c>
      <c r="AM84" s="81">
        <f t="shared" ca="1" si="37"/>
        <v>144.54347024743711</v>
      </c>
      <c r="AN84" s="81">
        <f t="shared" ca="1" si="37"/>
        <v>18.079452290288895</v>
      </c>
      <c r="AO84" s="81">
        <f t="shared" ca="1" si="37"/>
        <v>0</v>
      </c>
      <c r="AP84" s="81">
        <f t="shared" ca="1" si="37"/>
        <v>0</v>
      </c>
      <c r="AQ84" s="81">
        <f t="shared" ca="1" si="37"/>
        <v>0</v>
      </c>
    </row>
    <row r="85" spans="1:43" x14ac:dyDescent="0.2">
      <c r="A85" s="22">
        <f t="shared" si="35"/>
        <v>77</v>
      </c>
      <c r="B85" s="34">
        <f t="shared" si="36"/>
        <v>41618</v>
      </c>
      <c r="C85" s="24">
        <f ca="1">IF(B85&gt;datum_obracuna,"",VLOOKUP(B85,'HNB tečaj'!A:D,2))</f>
        <v>7.6259269999999999</v>
      </c>
      <c r="D85" s="24">
        <f ca="1">IF(B85&gt;datum_obracuna,"",VLOOKUP(B85,'HNB tečaj'!A:D,3+(Podaci!$B$11="ne")))</f>
        <v>6.2323690000000003</v>
      </c>
      <c r="F85" s="68">
        <f>IF($A84&gt;=rok*12,"",VLOOKUP($B85,Podaci!$F:$G,2,TRUE))</f>
        <v>5.2499999999999998E-2</v>
      </c>
      <c r="G85" s="28" t="str">
        <f>IF($A84&gt;=rok*12,"",VLOOKUP($B85,Podaci!$F:$H,3,TRUE))</f>
        <v>ENG proporcionalna</v>
      </c>
      <c r="H85" s="33">
        <f>IF(A84&gt;=rok*12,"",VLOOKUP(B85,Podaci!F:J,5,TRUE))</f>
        <v>1.004375</v>
      </c>
      <c r="I85" s="33">
        <f t="shared" si="27"/>
        <v>2.0460989552423667</v>
      </c>
      <c r="J85" s="102">
        <f t="shared" ca="1" si="28"/>
        <v>4228.0460864732049</v>
      </c>
      <c r="K85" s="71">
        <f t="shared" si="29"/>
        <v>678.40111624860538</v>
      </c>
      <c r="L85" s="73">
        <f t="shared" ca="1" si="30"/>
        <v>2066.3937468128852</v>
      </c>
      <c r="M85" s="71">
        <f t="shared" si="31"/>
        <v>331.55831222652017</v>
      </c>
      <c r="N85" s="73">
        <f t="shared" ca="1" si="32"/>
        <v>2161.6523396603193</v>
      </c>
      <c r="O85" s="71">
        <f t="shared" si="33"/>
        <v>346.8428040220852</v>
      </c>
      <c r="P85" s="72">
        <f>IF($A84&gt;=rok*12,"",P84*H85-K85-SUMPRODUCT(--(MONTH(Podaci!$L$5:$L$25)=MONTH($B85)),--(YEAR(Podaci!$L$5:$L$25)=YEAR($B85)),Podaci!$M$5:$M$25))</f>
        <v>78946.796892821221</v>
      </c>
      <c r="R85" s="108">
        <f t="shared" ca="1" si="34"/>
        <v>1943.4098537635155</v>
      </c>
      <c r="T85" s="81" t="str">
        <f t="shared" ref="T85:AI100" ca="1" si="38">IF($B85&gt;T$3,"",MAX(0,(T$3-MAX(T$2,$B85+1)+1)/T$6*T$7*MAX($J85,0)))</f>
        <v/>
      </c>
      <c r="U85" s="81" t="str">
        <f t="shared" ca="1" si="38"/>
        <v/>
      </c>
      <c r="V85" s="81" t="str">
        <f t="shared" ca="1" si="38"/>
        <v/>
      </c>
      <c r="W85" s="81" t="str">
        <f t="shared" ca="1" si="38"/>
        <v/>
      </c>
      <c r="X85" s="81" t="str">
        <f t="shared" ca="1" si="38"/>
        <v/>
      </c>
      <c r="Y85" s="81" t="str">
        <f t="shared" ca="1" si="38"/>
        <v/>
      </c>
      <c r="Z85" s="81" t="str">
        <f t="shared" ca="1" si="38"/>
        <v/>
      </c>
      <c r="AA85" s="81" t="str">
        <f t="shared" ca="1" si="38"/>
        <v/>
      </c>
      <c r="AB85" s="81" t="str">
        <f t="shared" ca="1" si="38"/>
        <v/>
      </c>
      <c r="AC85" s="81" t="str">
        <f t="shared" ca="1" si="38"/>
        <v/>
      </c>
      <c r="AD85" s="81">
        <f t="shared" ca="1" si="38"/>
        <v>29.190893528527333</v>
      </c>
      <c r="AE85" s="81">
        <f t="shared" ca="1" si="38"/>
        <v>507.36553037678459</v>
      </c>
      <c r="AF85" s="81">
        <f t="shared" ca="1" si="38"/>
        <v>294.6890203832283</v>
      </c>
      <c r="AG85" s="81">
        <f t="shared" ca="1" si="38"/>
        <v>144.26556594562899</v>
      </c>
      <c r="AH85" s="81">
        <f t="shared" ca="1" si="38"/>
        <v>169.24891588229215</v>
      </c>
      <c r="AI85" s="81">
        <f t="shared" ca="1" si="38"/>
        <v>167.49531643986964</v>
      </c>
      <c r="AJ85" s="81">
        <f t="shared" ca="1" si="37"/>
        <v>161.02252887355269</v>
      </c>
      <c r="AK85" s="81">
        <f t="shared" ca="1" si="37"/>
        <v>157.93663441482263</v>
      </c>
      <c r="AL85" s="81">
        <f t="shared" ca="1" si="37"/>
        <v>148.65230855644384</v>
      </c>
      <c r="AM85" s="81">
        <f t="shared" ca="1" si="37"/>
        <v>145.3613828217396</v>
      </c>
      <c r="AN85" s="81">
        <f t="shared" ca="1" si="37"/>
        <v>18.181756540625592</v>
      </c>
      <c r="AO85" s="81">
        <f t="shared" ca="1" si="37"/>
        <v>0</v>
      </c>
      <c r="AP85" s="81">
        <f t="shared" ca="1" si="37"/>
        <v>0</v>
      </c>
      <c r="AQ85" s="81">
        <f t="shared" ca="1" si="37"/>
        <v>0</v>
      </c>
    </row>
    <row r="86" spans="1:43" x14ac:dyDescent="0.2">
      <c r="A86" s="22">
        <f t="shared" si="35"/>
        <v>78</v>
      </c>
      <c r="B86" s="34">
        <f t="shared" si="36"/>
        <v>41649</v>
      </c>
      <c r="C86" s="24">
        <f ca="1">IF(B86&gt;datum_obracuna,"",VLOOKUP(B86,'HNB tečaj'!A:D,2))</f>
        <v>7.6253299999999999</v>
      </c>
      <c r="D86" s="24">
        <f ca="1">IF(B86&gt;datum_obracuna,"",VLOOKUP(B86,'HNB tečaj'!A:D,3+(Podaci!$B$11="ne")))</f>
        <v>6.1653700000000002</v>
      </c>
      <c r="F86" s="68">
        <f>IF($A85&gt;=rok*12,"",VLOOKUP($B86,Podaci!$F:$G,2,TRUE))</f>
        <v>5.2499999999999998E-2</v>
      </c>
      <c r="G86" s="28" t="str">
        <f>IF($A85&gt;=rok*12,"",VLOOKUP($B86,Podaci!$F:$H,3,TRUE))</f>
        <v>ENG proporcionalna</v>
      </c>
      <c r="H86" s="33">
        <f>IF(A85&gt;=rok*12,"",VLOOKUP(B86,Podaci!F:J,5,TRUE))</f>
        <v>1.004375</v>
      </c>
      <c r="I86" s="33">
        <f t="shared" si="27"/>
        <v>2.0371862653315413</v>
      </c>
      <c r="J86" s="102">
        <f t="shared" ca="1" si="28"/>
        <v>4182.5938900856654</v>
      </c>
      <c r="K86" s="71">
        <f t="shared" si="29"/>
        <v>678.40111624860549</v>
      </c>
      <c r="L86" s="73">
        <f t="shared" ca="1" si="30"/>
        <v>2053.1229575146235</v>
      </c>
      <c r="M86" s="71">
        <f t="shared" si="31"/>
        <v>333.00887984251125</v>
      </c>
      <c r="N86" s="73">
        <f t="shared" ca="1" si="32"/>
        <v>2129.4709325710414</v>
      </c>
      <c r="O86" s="71">
        <f t="shared" si="33"/>
        <v>345.39223640609424</v>
      </c>
      <c r="P86" s="72">
        <f>IF($A85&gt;=rok*12,"",P85*H86-K86-SUMPRODUCT(--(MONTH(Podaci!$L$5:$L$25)=MONTH($B86)),--(YEAR(Podaci!$L$5:$L$25)=YEAR($B86)),Podaci!$M$5:$M$25))</f>
        <v>78613.788012978723</v>
      </c>
      <c r="R86" s="108">
        <f t="shared" ca="1" si="34"/>
        <v>1879.8897954473005</v>
      </c>
      <c r="T86" s="81" t="str">
        <f t="shared" ca="1" si="38"/>
        <v/>
      </c>
      <c r="U86" s="81" t="str">
        <f t="shared" ca="1" si="38"/>
        <v/>
      </c>
      <c r="V86" s="81" t="str">
        <f t="shared" ca="1" si="38"/>
        <v/>
      </c>
      <c r="W86" s="81" t="str">
        <f t="shared" ca="1" si="38"/>
        <v/>
      </c>
      <c r="X86" s="81" t="str">
        <f t="shared" ca="1" si="38"/>
        <v/>
      </c>
      <c r="Y86" s="81" t="str">
        <f t="shared" ca="1" si="38"/>
        <v/>
      </c>
      <c r="Z86" s="81" t="str">
        <f t="shared" ca="1" si="38"/>
        <v/>
      </c>
      <c r="AA86" s="81" t="str">
        <f t="shared" ca="1" si="38"/>
        <v/>
      </c>
      <c r="AB86" s="81" t="str">
        <f t="shared" ca="1" si="38"/>
        <v/>
      </c>
      <c r="AC86" s="81" t="str">
        <f t="shared" ca="1" si="38"/>
        <v/>
      </c>
      <c r="AD86" s="81" t="str">
        <f t="shared" ca="1" si="38"/>
        <v/>
      </c>
      <c r="AE86" s="81">
        <f t="shared" ca="1" si="38"/>
        <v>488.1602731990393</v>
      </c>
      <c r="AF86" s="81">
        <f t="shared" ca="1" si="38"/>
        <v>291.52106455829949</v>
      </c>
      <c r="AG86" s="81">
        <f t="shared" ca="1" si="38"/>
        <v>142.71468719425997</v>
      </c>
      <c r="AH86" s="81">
        <f t="shared" ca="1" si="38"/>
        <v>167.42946197717237</v>
      </c>
      <c r="AI86" s="81">
        <f t="shared" ca="1" si="38"/>
        <v>165.6947140194811</v>
      </c>
      <c r="AJ86" s="81">
        <f t="shared" ca="1" si="37"/>
        <v>159.29150999261046</v>
      </c>
      <c r="AK86" s="81">
        <f t="shared" ca="1" si="37"/>
        <v>156.23878941091505</v>
      </c>
      <c r="AL86" s="81">
        <f t="shared" ca="1" si="37"/>
        <v>147.05427159474067</v>
      </c>
      <c r="AM86" s="81">
        <f t="shared" ca="1" si="37"/>
        <v>143.79872385727944</v>
      </c>
      <c r="AN86" s="81">
        <f t="shared" ca="1" si="37"/>
        <v>17.98629964350263</v>
      </c>
      <c r="AO86" s="81">
        <f t="shared" ca="1" si="37"/>
        <v>0</v>
      </c>
      <c r="AP86" s="81">
        <f t="shared" ca="1" si="37"/>
        <v>0</v>
      </c>
      <c r="AQ86" s="81">
        <f t="shared" ca="1" si="37"/>
        <v>0</v>
      </c>
    </row>
    <row r="87" spans="1:43" x14ac:dyDescent="0.2">
      <c r="A87" s="22">
        <f t="shared" si="35"/>
        <v>79</v>
      </c>
      <c r="B87" s="34">
        <f t="shared" si="36"/>
        <v>41680</v>
      </c>
      <c r="C87" s="24">
        <f ca="1">IF(B87&gt;datum_obracuna,"",VLOOKUP(B87,'HNB tečaj'!A:D,2))</f>
        <v>7.6491530000000001</v>
      </c>
      <c r="D87" s="24">
        <f ca="1">IF(B87&gt;datum_obracuna,"",VLOOKUP(B87,'HNB tečaj'!A:D,3+(Podaci!$B$11="ne")))</f>
        <v>6.2533950000000003</v>
      </c>
      <c r="F87" s="68">
        <f>IF($A86&gt;=rok*12,"",VLOOKUP($B87,Podaci!$F:$G,2,TRUE))</f>
        <v>3.2300000000000002E-2</v>
      </c>
      <c r="G87" s="28" t="str">
        <f>IF($A86&gt;=rok*12,"",VLOOKUP($B87,Podaci!$F:$H,3,TRUE))</f>
        <v>ENG proporcionalna</v>
      </c>
      <c r="H87" s="33">
        <f>IF(A86&gt;=rok*12,"",VLOOKUP(B87,Podaci!F:J,5,TRUE))</f>
        <v>1.0026916666666668</v>
      </c>
      <c r="I87" s="33">
        <f t="shared" si="27"/>
        <v>1.5456803977862714</v>
      </c>
      <c r="J87" s="102">
        <f t="shared" ca="1" si="28"/>
        <v>3748.1521134223808</v>
      </c>
      <c r="K87" s="71">
        <f t="shared" si="29"/>
        <v>599.37875560753491</v>
      </c>
      <c r="L87" s="73">
        <f t="shared" ca="1" si="30"/>
        <v>2424.9205196562602</v>
      </c>
      <c r="M87" s="71">
        <f t="shared" si="31"/>
        <v>387.77664287259324</v>
      </c>
      <c r="N87" s="73">
        <f t="shared" ca="1" si="32"/>
        <v>1323.2315937661203</v>
      </c>
      <c r="O87" s="71">
        <f t="shared" si="33"/>
        <v>211.60211273494164</v>
      </c>
      <c r="P87" s="72">
        <f>IF($A86&gt;=rok*12,"",P86*H87-K87-SUMPRODUCT(--(MONTH(Podaci!$L$5:$L$25)=MONTH($B87)),--(YEAR(Podaci!$L$5:$L$25)=YEAR($B87)),Podaci!$M$5:$M$25))</f>
        <v>78226.01137010612</v>
      </c>
      <c r="R87" s="108">
        <f t="shared" ca="1" si="34"/>
        <v>1646.4272080674025</v>
      </c>
      <c r="T87" s="81" t="str">
        <f t="shared" ca="1" si="38"/>
        <v/>
      </c>
      <c r="U87" s="81" t="str">
        <f t="shared" ca="1" si="38"/>
        <v/>
      </c>
      <c r="V87" s="81" t="str">
        <f t="shared" ca="1" si="38"/>
        <v/>
      </c>
      <c r="W87" s="81" t="str">
        <f t="shared" ca="1" si="38"/>
        <v/>
      </c>
      <c r="X87" s="81" t="str">
        <f t="shared" ca="1" si="38"/>
        <v/>
      </c>
      <c r="Y87" s="81" t="str">
        <f t="shared" ca="1" si="38"/>
        <v/>
      </c>
      <c r="Z87" s="81" t="str">
        <f t="shared" ca="1" si="38"/>
        <v/>
      </c>
      <c r="AA87" s="81" t="str">
        <f t="shared" ca="1" si="38"/>
        <v/>
      </c>
      <c r="AB87" s="81" t="str">
        <f t="shared" ca="1" si="38"/>
        <v/>
      </c>
      <c r="AC87" s="81" t="str">
        <f t="shared" ca="1" si="38"/>
        <v/>
      </c>
      <c r="AD87" s="81" t="str">
        <f t="shared" ca="1" si="38"/>
        <v/>
      </c>
      <c r="AE87" s="81">
        <f t="shared" ca="1" si="38"/>
        <v>399.25521690373193</v>
      </c>
      <c r="AF87" s="81">
        <f t="shared" ca="1" si="38"/>
        <v>261.24106785059001</v>
      </c>
      <c r="AG87" s="81">
        <f t="shared" ca="1" si="38"/>
        <v>127.89105767393154</v>
      </c>
      <c r="AH87" s="81">
        <f t="shared" ca="1" si="38"/>
        <v>150.03873391735328</v>
      </c>
      <c r="AI87" s="81">
        <f t="shared" ca="1" si="38"/>
        <v>148.48417246703221</v>
      </c>
      <c r="AJ87" s="81">
        <f t="shared" ca="1" si="37"/>
        <v>142.74606273496391</v>
      </c>
      <c r="AK87" s="81">
        <f t="shared" ca="1" si="37"/>
        <v>140.01042513766058</v>
      </c>
      <c r="AL87" s="81">
        <f t="shared" ca="1" si="37"/>
        <v>131.77989385298105</v>
      </c>
      <c r="AM87" s="81">
        <f t="shared" ca="1" si="37"/>
        <v>128.86249655045143</v>
      </c>
      <c r="AN87" s="81">
        <f t="shared" ca="1" si="37"/>
        <v>16.118080978706214</v>
      </c>
      <c r="AO87" s="81">
        <f t="shared" ca="1" si="37"/>
        <v>0</v>
      </c>
      <c r="AP87" s="81">
        <f t="shared" ca="1" si="37"/>
        <v>0</v>
      </c>
      <c r="AQ87" s="81">
        <f t="shared" ca="1" si="37"/>
        <v>0</v>
      </c>
    </row>
    <row r="88" spans="1:43" x14ac:dyDescent="0.2">
      <c r="A88" s="22">
        <f t="shared" si="35"/>
        <v>80</v>
      </c>
      <c r="B88" s="34">
        <f t="shared" si="36"/>
        <v>41708</v>
      </c>
      <c r="C88" s="24">
        <f ca="1">IF(B88&gt;datum_obracuna,"",VLOOKUP(B88,'HNB tečaj'!A:D,2))</f>
        <v>7.6552020000000001</v>
      </c>
      <c r="D88" s="24">
        <f ca="1">IF(B88&gt;datum_obracuna,"",VLOOKUP(B88,'HNB tečaj'!A:D,3+(Podaci!$B$11="ne")))</f>
        <v>6.279903</v>
      </c>
      <c r="F88" s="68">
        <f>IF($A87&gt;=rok*12,"",VLOOKUP($B88,Podaci!$F:$G,2,TRUE))</f>
        <v>3.2300000000000002E-2</v>
      </c>
      <c r="G88" s="28" t="str">
        <f>IF($A87&gt;=rok*12,"",VLOOKUP($B88,Podaci!$F:$H,3,TRUE))</f>
        <v>ENG proporcionalna</v>
      </c>
      <c r="H88" s="33">
        <f>IF(A87&gt;=rok*12,"",VLOOKUP(B88,Podaci!F:J,5,TRUE))</f>
        <v>1.0026916666666668</v>
      </c>
      <c r="I88" s="33">
        <f t="shared" si="27"/>
        <v>1.5415311098821716</v>
      </c>
      <c r="J88" s="102">
        <f t="shared" ca="1" si="28"/>
        <v>3764.040445476026</v>
      </c>
      <c r="K88" s="71">
        <f t="shared" si="29"/>
        <v>599.37875560753503</v>
      </c>
      <c r="L88" s="73">
        <f t="shared" ca="1" si="30"/>
        <v>2441.7544487725154</v>
      </c>
      <c r="M88" s="71">
        <f t="shared" si="31"/>
        <v>388.8204083363255</v>
      </c>
      <c r="N88" s="73">
        <f t="shared" ca="1" si="32"/>
        <v>1322.2859967035106</v>
      </c>
      <c r="O88" s="71">
        <f t="shared" si="33"/>
        <v>210.55834727120953</v>
      </c>
      <c r="P88" s="72">
        <f>IF($A87&gt;=rok*12,"",P87*H88-K88-SUMPRODUCT(--(MONTH(Podaci!$L$5:$L$25)=MONTH($B88)),--(YEAR(Podaci!$L$5:$L$25)=YEAR($B88)),Podaci!$M$5:$M$25))</f>
        <v>77837.190961769782</v>
      </c>
      <c r="R88" s="108">
        <f t="shared" ca="1" si="34"/>
        <v>1618.7565787950045</v>
      </c>
      <c r="T88" s="81" t="str">
        <f t="shared" ca="1" si="38"/>
        <v/>
      </c>
      <c r="U88" s="81" t="str">
        <f t="shared" ca="1" si="38"/>
        <v/>
      </c>
      <c r="V88" s="81" t="str">
        <f t="shared" ca="1" si="38"/>
        <v/>
      </c>
      <c r="W88" s="81" t="str">
        <f t="shared" ca="1" si="38"/>
        <v/>
      </c>
      <c r="X88" s="81" t="str">
        <f t="shared" ca="1" si="38"/>
        <v/>
      </c>
      <c r="Y88" s="81" t="str">
        <f t="shared" ca="1" si="38"/>
        <v/>
      </c>
      <c r="Z88" s="81" t="str">
        <f t="shared" ca="1" si="38"/>
        <v/>
      </c>
      <c r="AA88" s="81" t="str">
        <f t="shared" ca="1" si="38"/>
        <v/>
      </c>
      <c r="AB88" s="81" t="str">
        <f t="shared" ca="1" si="38"/>
        <v/>
      </c>
      <c r="AC88" s="81" t="str">
        <f t="shared" ca="1" si="38"/>
        <v/>
      </c>
      <c r="AD88" s="81" t="str">
        <f t="shared" ca="1" si="38"/>
        <v/>
      </c>
      <c r="AE88" s="81">
        <f t="shared" ca="1" si="38"/>
        <v>366.29785376248884</v>
      </c>
      <c r="AF88" s="81">
        <f t="shared" ca="1" si="38"/>
        <v>262.34846282989065</v>
      </c>
      <c r="AG88" s="81">
        <f t="shared" ca="1" si="38"/>
        <v>128.43318497547267</v>
      </c>
      <c r="AH88" s="81">
        <f t="shared" ca="1" si="38"/>
        <v>150.67474471767557</v>
      </c>
      <c r="AI88" s="81">
        <f t="shared" ca="1" si="38"/>
        <v>149.1135935165191</v>
      </c>
      <c r="AJ88" s="81">
        <f t="shared" ca="1" si="37"/>
        <v>143.3511600670497</v>
      </c>
      <c r="AK88" s="81">
        <f t="shared" ca="1" si="37"/>
        <v>140.60392616383103</v>
      </c>
      <c r="AL88" s="81">
        <f t="shared" ca="1" si="37"/>
        <v>132.33850584314877</v>
      </c>
      <c r="AM88" s="81">
        <f t="shared" ca="1" si="37"/>
        <v>129.40874175942344</v>
      </c>
      <c r="AN88" s="81">
        <f t="shared" ca="1" si="37"/>
        <v>16.186405159504574</v>
      </c>
      <c r="AO88" s="81">
        <f t="shared" ca="1" si="37"/>
        <v>0</v>
      </c>
      <c r="AP88" s="81">
        <f t="shared" ca="1" si="37"/>
        <v>0</v>
      </c>
      <c r="AQ88" s="81">
        <f t="shared" ca="1" si="37"/>
        <v>0</v>
      </c>
    </row>
    <row r="89" spans="1:43" x14ac:dyDescent="0.2">
      <c r="A89" s="22">
        <f t="shared" si="35"/>
        <v>81</v>
      </c>
      <c r="B89" s="34">
        <f t="shared" si="36"/>
        <v>41739</v>
      </c>
      <c r="C89" s="24">
        <f ca="1">IF(B89&gt;datum_obracuna,"",VLOOKUP(B89,'HNB tečaj'!A:D,2))</f>
        <v>7.6333549999999999</v>
      </c>
      <c r="D89" s="24">
        <f ca="1">IF(B89&gt;datum_obracuna,"",VLOOKUP(B89,'HNB tečaj'!A:D,3+(Podaci!$B$11="ne")))</f>
        <v>6.2599270000000002</v>
      </c>
      <c r="F89" s="68">
        <f>IF($A88&gt;=rok*12,"",VLOOKUP($B89,Podaci!$F:$G,2,TRUE))</f>
        <v>3.2300000000000002E-2</v>
      </c>
      <c r="G89" s="28" t="str">
        <f>IF($A88&gt;=rok*12,"",VLOOKUP($B89,Podaci!$F:$H,3,TRUE))</f>
        <v>ENG proporcionalna</v>
      </c>
      <c r="H89" s="33">
        <f>IF(A88&gt;=rok*12,"",VLOOKUP(B89,Podaci!F:J,5,TRUE))</f>
        <v>1.0026916666666668</v>
      </c>
      <c r="I89" s="33">
        <f t="shared" si="27"/>
        <v>1.5373929604968342</v>
      </c>
      <c r="J89" s="102">
        <f t="shared" ca="1" si="28"/>
        <v>3752.0672554540088</v>
      </c>
      <c r="K89" s="71">
        <f t="shared" si="29"/>
        <v>599.3787556075348</v>
      </c>
      <c r="L89" s="73">
        <f t="shared" ca="1" si="30"/>
        <v>2440.538854972684</v>
      </c>
      <c r="M89" s="71">
        <f t="shared" si="31"/>
        <v>389.86698326876399</v>
      </c>
      <c r="N89" s="73">
        <f t="shared" ca="1" si="32"/>
        <v>1311.5284004813248</v>
      </c>
      <c r="O89" s="71">
        <f t="shared" si="33"/>
        <v>209.51177233877084</v>
      </c>
      <c r="P89" s="72">
        <f>IF($A88&gt;=rok*12,"",P88*H89-K89-SUMPRODUCT(--(MONTH(Podaci!$L$5:$L$25)=MONTH($B89)),--(YEAR(Podaci!$L$5:$L$25)=YEAR($B89)),Podaci!$M$5:$M$25))</f>
        <v>77447.323978501008</v>
      </c>
      <c r="R89" s="108">
        <f t="shared" ca="1" si="34"/>
        <v>1575.3671627672079</v>
      </c>
      <c r="T89" s="81" t="str">
        <f t="shared" ca="1" si="38"/>
        <v/>
      </c>
      <c r="U89" s="81" t="str">
        <f t="shared" ca="1" si="38"/>
        <v/>
      </c>
      <c r="V89" s="81" t="str">
        <f t="shared" ca="1" si="38"/>
        <v/>
      </c>
      <c r="W89" s="81" t="str">
        <f t="shared" ca="1" si="38"/>
        <v/>
      </c>
      <c r="X89" s="81" t="str">
        <f t="shared" ca="1" si="38"/>
        <v/>
      </c>
      <c r="Y89" s="81" t="str">
        <f t="shared" ca="1" si="38"/>
        <v/>
      </c>
      <c r="Z89" s="81" t="str">
        <f t="shared" ca="1" si="38"/>
        <v/>
      </c>
      <c r="AA89" s="81" t="str">
        <f t="shared" ca="1" si="38"/>
        <v/>
      </c>
      <c r="AB89" s="81" t="str">
        <f t="shared" ca="1" si="38"/>
        <v/>
      </c>
      <c r="AC89" s="81" t="str">
        <f t="shared" ca="1" si="38"/>
        <v/>
      </c>
      <c r="AD89" s="81" t="str">
        <f t="shared" ca="1" si="38"/>
        <v/>
      </c>
      <c r="AE89" s="81">
        <f t="shared" ca="1" si="38"/>
        <v>326.89243485873277</v>
      </c>
      <c r="AF89" s="81">
        <f t="shared" ca="1" si="38"/>
        <v>261.51394788698622</v>
      </c>
      <c r="AG89" s="81">
        <f t="shared" ca="1" si="38"/>
        <v>128.02464661061731</v>
      </c>
      <c r="AH89" s="81">
        <f t="shared" ca="1" si="38"/>
        <v>150.19545726682153</v>
      </c>
      <c r="AI89" s="81">
        <f t="shared" ca="1" si="38"/>
        <v>148.63927199529718</v>
      </c>
      <c r="AJ89" s="81">
        <f t="shared" ca="1" si="37"/>
        <v>142.89516850579474</v>
      </c>
      <c r="AK89" s="81">
        <f t="shared" ca="1" si="37"/>
        <v>140.15667339112915</v>
      </c>
      <c r="AL89" s="81">
        <f t="shared" ca="1" si="37"/>
        <v>131.91754488360482</v>
      </c>
      <c r="AM89" s="81">
        <f t="shared" ca="1" si="37"/>
        <v>128.99710020614043</v>
      </c>
      <c r="AN89" s="81">
        <f t="shared" ca="1" si="37"/>
        <v>16.134917162083866</v>
      </c>
      <c r="AO89" s="81">
        <f t="shared" ca="1" si="37"/>
        <v>0</v>
      </c>
      <c r="AP89" s="81">
        <f t="shared" ca="1" si="37"/>
        <v>0</v>
      </c>
      <c r="AQ89" s="81">
        <f t="shared" ca="1" si="37"/>
        <v>0</v>
      </c>
    </row>
    <row r="90" spans="1:43" x14ac:dyDescent="0.2">
      <c r="A90" s="22">
        <f t="shared" si="35"/>
        <v>82</v>
      </c>
      <c r="B90" s="34">
        <f t="shared" si="36"/>
        <v>41769</v>
      </c>
      <c r="C90" s="24">
        <f ca="1">IF(B90&gt;datum_obracuna,"",VLOOKUP(B90,'HNB tečaj'!A:D,2))</f>
        <v>7.5849380000000002</v>
      </c>
      <c r="D90" s="24">
        <f ca="1">IF(B90&gt;datum_obracuna,"",VLOOKUP(B90,'HNB tečaj'!A:D,3+(Podaci!$B$11="ne")))</f>
        <v>6.2232839999999996</v>
      </c>
      <c r="F90" s="68">
        <f>IF($A89&gt;=rok*12,"",VLOOKUP($B90,Podaci!$F:$G,2,TRUE))</f>
        <v>3.2300000000000002E-2</v>
      </c>
      <c r="G90" s="28" t="str">
        <f>IF($A89&gt;=rok*12,"",VLOOKUP($B90,Podaci!$F:$H,3,TRUE))</f>
        <v>ENG proporcionalna</v>
      </c>
      <c r="H90" s="33">
        <f>IF(A89&gt;=rok*12,"",VLOOKUP(B90,Podaci!F:J,5,TRUE))</f>
        <v>1.0026916666666668</v>
      </c>
      <c r="I90" s="33">
        <f t="shared" si="27"/>
        <v>1.5332659197295624</v>
      </c>
      <c r="J90" s="102">
        <f t="shared" ca="1" si="28"/>
        <v>3730.1042197122792</v>
      </c>
      <c r="K90" s="71">
        <f t="shared" si="29"/>
        <v>599.37875560753446</v>
      </c>
      <c r="L90" s="73">
        <f t="shared" ca="1" si="30"/>
        <v>2432.7836233196886</v>
      </c>
      <c r="M90" s="71">
        <f t="shared" si="31"/>
        <v>390.91637523206214</v>
      </c>
      <c r="N90" s="73">
        <f t="shared" ca="1" si="32"/>
        <v>1297.3205963925909</v>
      </c>
      <c r="O90" s="71">
        <f t="shared" si="33"/>
        <v>208.46238037547235</v>
      </c>
      <c r="P90" s="72">
        <f>IF($A89&gt;=rok*12,"",P89*H90-K90-SUMPRODUCT(--(MONTH(Podaci!$L$5:$L$25)=MONTH($B90)),--(YEAR(Podaci!$L$5:$L$25)=YEAR($B90)),Podaci!$M$5:$M$25))</f>
        <v>77056.407603268934</v>
      </c>
      <c r="R90" s="108">
        <f t="shared" ca="1" si="34"/>
        <v>1529.3555518790079</v>
      </c>
      <c r="T90" s="81" t="str">
        <f t="shared" ca="1" si="38"/>
        <v/>
      </c>
      <c r="U90" s="81" t="str">
        <f t="shared" ca="1" si="38"/>
        <v/>
      </c>
      <c r="V90" s="81" t="str">
        <f t="shared" ca="1" si="38"/>
        <v/>
      </c>
      <c r="W90" s="81" t="str">
        <f t="shared" ca="1" si="38"/>
        <v/>
      </c>
      <c r="X90" s="81" t="str">
        <f t="shared" ca="1" si="38"/>
        <v/>
      </c>
      <c r="Y90" s="81" t="str">
        <f t="shared" ca="1" si="38"/>
        <v/>
      </c>
      <c r="Z90" s="81" t="str">
        <f t="shared" ca="1" si="38"/>
        <v/>
      </c>
      <c r="AA90" s="81" t="str">
        <f t="shared" ca="1" si="38"/>
        <v/>
      </c>
      <c r="AB90" s="81" t="str">
        <f t="shared" ca="1" si="38"/>
        <v/>
      </c>
      <c r="AC90" s="81" t="str">
        <f t="shared" ca="1" si="38"/>
        <v/>
      </c>
      <c r="AD90" s="81" t="str">
        <f t="shared" ca="1" si="38"/>
        <v/>
      </c>
      <c r="AE90" s="81">
        <f t="shared" ca="1" si="38"/>
        <v>288.18887396133226</v>
      </c>
      <c r="AF90" s="81">
        <f t="shared" ca="1" si="38"/>
        <v>259.98315438213803</v>
      </c>
      <c r="AG90" s="81">
        <f t="shared" ca="1" si="38"/>
        <v>127.27524376202922</v>
      </c>
      <c r="AH90" s="81">
        <f t="shared" ca="1" si="38"/>
        <v>149.31627574591423</v>
      </c>
      <c r="AI90" s="81">
        <f t="shared" ca="1" si="38"/>
        <v>147.76919973347617</v>
      </c>
      <c r="AJ90" s="81">
        <f t="shared" ca="1" si="37"/>
        <v>142.05871982842862</v>
      </c>
      <c r="AK90" s="81">
        <f t="shared" ca="1" si="37"/>
        <v>139.33625472121946</v>
      </c>
      <c r="AL90" s="81">
        <f t="shared" ca="1" si="37"/>
        <v>131.14535463327593</v>
      </c>
      <c r="AM90" s="81">
        <f t="shared" ca="1" si="37"/>
        <v>128.24200502006971</v>
      </c>
      <c r="AN90" s="81">
        <f t="shared" ca="1" si="37"/>
        <v>16.040470091124362</v>
      </c>
      <c r="AO90" s="81">
        <f t="shared" ca="1" si="37"/>
        <v>0</v>
      </c>
      <c r="AP90" s="81">
        <f t="shared" ca="1" si="37"/>
        <v>0</v>
      </c>
      <c r="AQ90" s="81">
        <f t="shared" ca="1" si="37"/>
        <v>0</v>
      </c>
    </row>
    <row r="91" spans="1:43" x14ac:dyDescent="0.2">
      <c r="A91" s="22">
        <f t="shared" si="35"/>
        <v>83</v>
      </c>
      <c r="B91" s="34">
        <f t="shared" si="36"/>
        <v>41800</v>
      </c>
      <c r="C91" s="24">
        <f ca="1">IF(B91&gt;datum_obracuna,"",VLOOKUP(B91,'HNB tečaj'!A:D,2))</f>
        <v>7.578589</v>
      </c>
      <c r="D91" s="24">
        <f ca="1">IF(B91&gt;datum_obracuna,"",VLOOKUP(B91,'HNB tečaj'!A:D,3+(Podaci!$B$11="ne")))</f>
        <v>6.2160339999999996</v>
      </c>
      <c r="F91" s="68">
        <f>IF($A90&gt;=rok*12,"",VLOOKUP($B91,Podaci!$F:$G,2,TRUE))</f>
        <v>3.2300000000000002E-2</v>
      </c>
      <c r="G91" s="28" t="str">
        <f>IF($A90&gt;=rok*12,"",VLOOKUP($B91,Podaci!$F:$H,3,TRUE))</f>
        <v>ENG proporcionalna</v>
      </c>
      <c r="H91" s="33">
        <f>IF(A90&gt;=rok*12,"",VLOOKUP(B91,Podaci!F:J,5,TRUE))</f>
        <v>1.0026916666666668</v>
      </c>
      <c r="I91" s="33">
        <f t="shared" si="27"/>
        <v>1.529149957759925</v>
      </c>
      <c r="J91" s="102">
        <f t="shared" ca="1" si="28"/>
        <v>3725.7587237341245</v>
      </c>
      <c r="K91" s="71">
        <f t="shared" si="29"/>
        <v>599.37875560753446</v>
      </c>
      <c r="L91" s="73">
        <f t="shared" ca="1" si="30"/>
        <v>2436.4900936151776</v>
      </c>
      <c r="M91" s="71">
        <f t="shared" si="31"/>
        <v>391.96859180872849</v>
      </c>
      <c r="N91" s="73">
        <f t="shared" ca="1" si="32"/>
        <v>1289.2686301189469</v>
      </c>
      <c r="O91" s="71">
        <f t="shared" si="33"/>
        <v>207.41016379880597</v>
      </c>
      <c r="P91" s="72">
        <f>IF($A90&gt;=rok*12,"",P90*H91-K91-SUMPRODUCT(--(MONTH(Podaci!$L$5:$L$25)=MONTH($B91)),--(YEAR(Podaci!$L$5:$L$25)=YEAR($B91)),Podaci!$M$5:$M$25))</f>
        <v>76664.439011460199</v>
      </c>
      <c r="R91" s="108">
        <f t="shared" ca="1" si="34"/>
        <v>1489.601767283184</v>
      </c>
      <c r="T91" s="81" t="str">
        <f t="shared" ca="1" si="38"/>
        <v/>
      </c>
      <c r="U91" s="81" t="str">
        <f t="shared" ca="1" si="38"/>
        <v/>
      </c>
      <c r="V91" s="81" t="str">
        <f t="shared" ca="1" si="38"/>
        <v/>
      </c>
      <c r="W91" s="81" t="str">
        <f t="shared" ca="1" si="38"/>
        <v/>
      </c>
      <c r="X91" s="81" t="str">
        <f t="shared" ca="1" si="38"/>
        <v/>
      </c>
      <c r="Y91" s="81" t="str">
        <f t="shared" ca="1" si="38"/>
        <v/>
      </c>
      <c r="Z91" s="81" t="str">
        <f t="shared" ca="1" si="38"/>
        <v/>
      </c>
      <c r="AA91" s="81" t="str">
        <f t="shared" ca="1" si="38"/>
        <v/>
      </c>
      <c r="AB91" s="81" t="str">
        <f t="shared" ca="1" si="38"/>
        <v/>
      </c>
      <c r="AC91" s="81" t="str">
        <f t="shared" ca="1" si="38"/>
        <v/>
      </c>
      <c r="AD91" s="81" t="str">
        <f t="shared" ca="1" si="38"/>
        <v/>
      </c>
      <c r="AE91" s="81">
        <f t="shared" ca="1" si="38"/>
        <v>249.88102344386675</v>
      </c>
      <c r="AF91" s="81">
        <f t="shared" ca="1" si="38"/>
        <v>259.68027926519483</v>
      </c>
      <c r="AG91" s="81">
        <f t="shared" ca="1" si="38"/>
        <v>127.12697067706721</v>
      </c>
      <c r="AH91" s="81">
        <f t="shared" ca="1" si="38"/>
        <v>149.14232530444988</v>
      </c>
      <c r="AI91" s="81">
        <f t="shared" ca="1" si="38"/>
        <v>147.59705160427819</v>
      </c>
      <c r="AJ91" s="81">
        <f t="shared" ca="1" si="37"/>
        <v>141.89322429283101</v>
      </c>
      <c r="AK91" s="81">
        <f t="shared" ca="1" si="37"/>
        <v>139.17393080241246</v>
      </c>
      <c r="AL91" s="81">
        <f t="shared" ca="1" si="37"/>
        <v>130.99257294741824</v>
      </c>
      <c r="AM91" s="81">
        <f t="shared" ca="1" si="37"/>
        <v>128.09260567779393</v>
      </c>
      <c r="AN91" s="81">
        <f t="shared" ca="1" si="37"/>
        <v>16.021783267871456</v>
      </c>
      <c r="AO91" s="81">
        <f t="shared" ca="1" si="37"/>
        <v>0</v>
      </c>
      <c r="AP91" s="81">
        <f t="shared" ca="1" si="37"/>
        <v>0</v>
      </c>
      <c r="AQ91" s="81">
        <f t="shared" ca="1" si="37"/>
        <v>0</v>
      </c>
    </row>
    <row r="92" spans="1:43" x14ac:dyDescent="0.2">
      <c r="A92" s="22">
        <f t="shared" si="35"/>
        <v>84</v>
      </c>
      <c r="B92" s="34">
        <f t="shared" si="36"/>
        <v>41830</v>
      </c>
      <c r="C92" s="24">
        <f ca="1">IF(B92&gt;datum_obracuna,"",VLOOKUP(B92,'HNB tečaj'!A:D,2))</f>
        <v>7.5901820000000004</v>
      </c>
      <c r="D92" s="24">
        <f ca="1">IF(B92&gt;datum_obracuna,"",VLOOKUP(B92,'HNB tečaj'!A:D,3+(Podaci!$B$11="ne")))</f>
        <v>6.2455210000000001</v>
      </c>
      <c r="F92" s="68">
        <f>IF($A91&gt;=rok*12,"",VLOOKUP($B92,Podaci!$F:$G,2,TRUE))</f>
        <v>3.2300000000000002E-2</v>
      </c>
      <c r="G92" s="28" t="str">
        <f>IF($A91&gt;=rok*12,"",VLOOKUP($B92,Podaci!$F:$H,3,TRUE))</f>
        <v>ENG proporcionalna</v>
      </c>
      <c r="H92" s="33">
        <f>IF(A91&gt;=rok*12,"",VLOOKUP(B92,Podaci!F:J,5,TRUE))</f>
        <v>1.0026916666666668</v>
      </c>
      <c r="I92" s="33">
        <f t="shared" si="27"/>
        <v>1.5250450448475437</v>
      </c>
      <c r="J92" s="102">
        <f t="shared" ca="1" si="28"/>
        <v>3743.4326051007238</v>
      </c>
      <c r="K92" s="71">
        <f t="shared" si="29"/>
        <v>599.37875560753434</v>
      </c>
      <c r="L92" s="73">
        <f t="shared" ca="1" si="30"/>
        <v>2454.6374008742469</v>
      </c>
      <c r="M92" s="71">
        <f t="shared" si="31"/>
        <v>393.02364060168026</v>
      </c>
      <c r="N92" s="73">
        <f t="shared" ca="1" si="32"/>
        <v>1288.7952042264769</v>
      </c>
      <c r="O92" s="71">
        <f t="shared" si="33"/>
        <v>206.35511500585409</v>
      </c>
      <c r="P92" s="72">
        <f>IF($A91&gt;=rok*12,"",P91*H92-K92-SUMPRODUCT(--(MONTH(Podaci!$L$5:$L$25)=MONTH($B92)),--(YEAR(Podaci!$L$5:$L$25)=YEAR($B92)),Podaci!$M$5:$M$25))</f>
        <v>76271.415370858507</v>
      </c>
      <c r="R92" s="108">
        <f t="shared" ca="1" si="34"/>
        <v>1459.7464640062215</v>
      </c>
      <c r="T92" s="81" t="str">
        <f t="shared" ca="1" si="38"/>
        <v/>
      </c>
      <c r="U92" s="81" t="str">
        <f t="shared" ca="1" si="38"/>
        <v/>
      </c>
      <c r="V92" s="81" t="str">
        <f t="shared" ca="1" si="38"/>
        <v/>
      </c>
      <c r="W92" s="81" t="str">
        <f t="shared" ca="1" si="38"/>
        <v/>
      </c>
      <c r="X92" s="81" t="str">
        <f t="shared" ca="1" si="38"/>
        <v/>
      </c>
      <c r="Y92" s="81" t="str">
        <f t="shared" ca="1" si="38"/>
        <v/>
      </c>
      <c r="Z92" s="81" t="str">
        <f t="shared" ca="1" si="38"/>
        <v/>
      </c>
      <c r="AA92" s="81" t="str">
        <f t="shared" ca="1" si="38"/>
        <v/>
      </c>
      <c r="AB92" s="81" t="str">
        <f t="shared" ca="1" si="38"/>
        <v/>
      </c>
      <c r="AC92" s="81" t="str">
        <f t="shared" ca="1" si="38"/>
        <v/>
      </c>
      <c r="AD92" s="81" t="str">
        <f t="shared" ca="1" si="38"/>
        <v/>
      </c>
      <c r="AE92" s="81">
        <f t="shared" ca="1" si="38"/>
        <v>214.14485697124141</v>
      </c>
      <c r="AF92" s="81">
        <f t="shared" ca="1" si="38"/>
        <v>260.91212458565042</v>
      </c>
      <c r="AG92" s="81">
        <f t="shared" ca="1" si="38"/>
        <v>127.7300228779327</v>
      </c>
      <c r="AH92" s="81">
        <f t="shared" ca="1" si="38"/>
        <v>149.84981174134072</v>
      </c>
      <c r="AI92" s="81">
        <f t="shared" ca="1" si="38"/>
        <v>148.2972077264383</v>
      </c>
      <c r="AJ92" s="81">
        <f t="shared" ca="1" si="37"/>
        <v>142.56632316981955</v>
      </c>
      <c r="AK92" s="81">
        <f t="shared" ca="1" si="37"/>
        <v>139.83413016708303</v>
      </c>
      <c r="AL92" s="81">
        <f t="shared" ca="1" si="37"/>
        <v>131.61396240547148</v>
      </c>
      <c r="AM92" s="81">
        <f t="shared" ca="1" si="37"/>
        <v>128.70023856133687</v>
      </c>
      <c r="AN92" s="81">
        <f t="shared" ca="1" si="37"/>
        <v>16.097785799907111</v>
      </c>
      <c r="AO92" s="81">
        <f t="shared" ca="1" si="37"/>
        <v>0</v>
      </c>
      <c r="AP92" s="81">
        <f t="shared" ca="1" si="37"/>
        <v>0</v>
      </c>
      <c r="AQ92" s="81">
        <f t="shared" ca="1" si="37"/>
        <v>0</v>
      </c>
    </row>
    <row r="93" spans="1:43" x14ac:dyDescent="0.2">
      <c r="A93" s="22">
        <f t="shared" si="35"/>
        <v>85</v>
      </c>
      <c r="B93" s="34">
        <f t="shared" si="36"/>
        <v>41861</v>
      </c>
      <c r="C93" s="24">
        <f ca="1">IF(B93&gt;datum_obracuna,"",VLOOKUP(B93,'HNB tečaj'!A:D,2))</f>
        <v>7.642309</v>
      </c>
      <c r="D93" s="24">
        <f ca="1">IF(B93&gt;datum_obracuna,"",VLOOKUP(B93,'HNB tečaj'!A:D,3+(Podaci!$B$11="ne")))</f>
        <v>6.2998180000000001</v>
      </c>
      <c r="F93" s="68">
        <f>IF($A92&gt;=rok*12,"",VLOOKUP($B93,Podaci!$F:$G,2,TRUE))</f>
        <v>3.2300000000000002E-2</v>
      </c>
      <c r="G93" s="28" t="str">
        <f>IF($A92&gt;=rok*12,"",VLOOKUP($B93,Podaci!$F:$H,3,TRUE))</f>
        <v>ENG proporcionalna</v>
      </c>
      <c r="H93" s="33">
        <f>IF(A92&gt;=rok*12,"",VLOOKUP(B93,Podaci!F:J,5,TRUE))</f>
        <v>1.0026916666666668</v>
      </c>
      <c r="I93" s="33">
        <f t="shared" si="27"/>
        <v>1.5209511513318752</v>
      </c>
      <c r="J93" s="102">
        <f t="shared" ca="1" si="28"/>
        <v>3775.9770733939454</v>
      </c>
      <c r="K93" s="71">
        <f t="shared" si="29"/>
        <v>599.37875560753423</v>
      </c>
      <c r="L93" s="73">
        <f t="shared" ca="1" si="30"/>
        <v>2482.6419113377679</v>
      </c>
      <c r="M93" s="71">
        <f t="shared" si="31"/>
        <v>394.08152923429975</v>
      </c>
      <c r="N93" s="73">
        <f t="shared" ca="1" si="32"/>
        <v>1293.3351620561775</v>
      </c>
      <c r="O93" s="71">
        <f t="shared" si="33"/>
        <v>205.29722637323451</v>
      </c>
      <c r="P93" s="72">
        <f>IF($A92&gt;=rok*12,"",P92*H93-K93-SUMPRODUCT(--(MONTH(Podaci!$L$5:$L$25)=MONTH($B93)),--(YEAR(Podaci!$L$5:$L$25)=YEAR($B93)),Podaci!$M$5:$M$25))</f>
        <v>75877.333841624204</v>
      </c>
      <c r="R93" s="108">
        <f t="shared" ca="1" si="34"/>
        <v>1433.9532045292272</v>
      </c>
      <c r="T93" s="81" t="str">
        <f t="shared" ca="1" si="38"/>
        <v/>
      </c>
      <c r="U93" s="81" t="str">
        <f t="shared" ca="1" si="38"/>
        <v/>
      </c>
      <c r="V93" s="81" t="str">
        <f t="shared" ca="1" si="38"/>
        <v/>
      </c>
      <c r="W93" s="81" t="str">
        <f t="shared" ca="1" si="38"/>
        <v/>
      </c>
      <c r="X93" s="81" t="str">
        <f t="shared" ca="1" si="38"/>
        <v/>
      </c>
      <c r="Y93" s="81" t="str">
        <f t="shared" ca="1" si="38"/>
        <v/>
      </c>
      <c r="Z93" s="81" t="str">
        <f t="shared" ca="1" si="38"/>
        <v/>
      </c>
      <c r="AA93" s="81" t="str">
        <f t="shared" ca="1" si="38"/>
        <v/>
      </c>
      <c r="AB93" s="81" t="str">
        <f t="shared" ca="1" si="38"/>
        <v/>
      </c>
      <c r="AC93" s="81" t="str">
        <f t="shared" ca="1" si="38"/>
        <v/>
      </c>
      <c r="AD93" s="81" t="str">
        <f t="shared" ca="1" si="38"/>
        <v/>
      </c>
      <c r="AE93" s="81">
        <f t="shared" ca="1" si="38"/>
        <v>177.52264816284958</v>
      </c>
      <c r="AF93" s="81">
        <f t="shared" ca="1" si="38"/>
        <v>263.18042944422456</v>
      </c>
      <c r="AG93" s="81">
        <f t="shared" ca="1" si="38"/>
        <v>128.84047580126816</v>
      </c>
      <c r="AH93" s="81">
        <f t="shared" ca="1" si="38"/>
        <v>151.15256858550464</v>
      </c>
      <c r="AI93" s="81">
        <f t="shared" ca="1" si="38"/>
        <v>149.5864666189986</v>
      </c>
      <c r="AJ93" s="81">
        <f t="shared" ca="1" si="37"/>
        <v>143.80575918310836</v>
      </c>
      <c r="AK93" s="81">
        <f t="shared" ca="1" si="37"/>
        <v>141.04981317666414</v>
      </c>
      <c r="AL93" s="81">
        <f t="shared" ca="1" si="37"/>
        <v>132.75818132919773</v>
      </c>
      <c r="AM93" s="81">
        <f t="shared" ca="1" si="37"/>
        <v>129.81912629755053</v>
      </c>
      <c r="AN93" s="81">
        <f t="shared" ca="1" si="37"/>
        <v>16.237735929860644</v>
      </c>
      <c r="AO93" s="81">
        <f t="shared" ca="1" si="37"/>
        <v>0</v>
      </c>
      <c r="AP93" s="81">
        <f t="shared" ca="1" si="37"/>
        <v>0</v>
      </c>
      <c r="AQ93" s="81">
        <f t="shared" ca="1" si="37"/>
        <v>0</v>
      </c>
    </row>
    <row r="94" spans="1:43" x14ac:dyDescent="0.2">
      <c r="A94" s="22">
        <f t="shared" si="35"/>
        <v>86</v>
      </c>
      <c r="B94" s="34">
        <f t="shared" si="36"/>
        <v>41892</v>
      </c>
      <c r="C94" s="24">
        <f ca="1">IF(B94&gt;datum_obracuna,"",VLOOKUP(B94,'HNB tečaj'!A:D,2))</f>
        <v>7.6188779999999996</v>
      </c>
      <c r="D94" s="24">
        <f ca="1">IF(B94&gt;datum_obracuna,"",VLOOKUP(B94,'HNB tečaj'!A:D,3+(Podaci!$B$11="ne")))</f>
        <v>6.3195740000000002</v>
      </c>
      <c r="F94" s="68">
        <f>IF($A93&gt;=rok*12,"",VLOOKUP($B94,Podaci!$F:$G,2,TRUE))</f>
        <v>3.2300000000000002E-2</v>
      </c>
      <c r="G94" s="28" t="str">
        <f>IF($A93&gt;=rok*12,"",VLOOKUP($B94,Podaci!$F:$H,3,TRUE))</f>
        <v>ENG proporcionalna</v>
      </c>
      <c r="H94" s="33">
        <f>IF(A93&gt;=rok*12,"",VLOOKUP(B94,Podaci!F:J,5,TRUE))</f>
        <v>1.0026916666666668</v>
      </c>
      <c r="I94" s="33">
        <f t="shared" si="27"/>
        <v>1.5168682476319995</v>
      </c>
      <c r="J94" s="102">
        <f t="shared" ca="1" si="28"/>
        <v>3787.8184000897254</v>
      </c>
      <c r="K94" s="71">
        <f t="shared" si="29"/>
        <v>599.37875560753389</v>
      </c>
      <c r="L94" s="73">
        <f t="shared" ca="1" si="30"/>
        <v>2497.1307864100477</v>
      </c>
      <c r="M94" s="71">
        <f t="shared" si="31"/>
        <v>395.1422653504884</v>
      </c>
      <c r="N94" s="73">
        <f t="shared" ca="1" si="32"/>
        <v>1290.687613679678</v>
      </c>
      <c r="O94" s="71">
        <f t="shared" si="33"/>
        <v>204.23649025704546</v>
      </c>
      <c r="P94" s="72">
        <f>IF($A93&gt;=rok*12,"",P93*H94-K94-SUMPRODUCT(--(MONTH(Podaci!$L$5:$L$25)=MONTH($B94)),--(YEAR(Podaci!$L$5:$L$25)=YEAR($B94)),Podaci!$M$5:$M$25))</f>
        <v>75482.191576273704</v>
      </c>
      <c r="R94" s="108">
        <f t="shared" ca="1" si="34"/>
        <v>1399.8454146706717</v>
      </c>
      <c r="T94" s="81" t="str">
        <f t="shared" ca="1" si="38"/>
        <v/>
      </c>
      <c r="U94" s="81" t="str">
        <f t="shared" ca="1" si="38"/>
        <v/>
      </c>
      <c r="V94" s="81" t="str">
        <f t="shared" ca="1" si="38"/>
        <v/>
      </c>
      <c r="W94" s="81" t="str">
        <f t="shared" ca="1" si="38"/>
        <v/>
      </c>
      <c r="X94" s="81" t="str">
        <f t="shared" ca="1" si="38"/>
        <v/>
      </c>
      <c r="Y94" s="81" t="str">
        <f t="shared" ca="1" si="38"/>
        <v/>
      </c>
      <c r="Z94" s="81" t="str">
        <f t="shared" ca="1" si="38"/>
        <v/>
      </c>
      <c r="AA94" s="81" t="str">
        <f t="shared" ca="1" si="38"/>
        <v/>
      </c>
      <c r="AB94" s="81" t="str">
        <f t="shared" ca="1" si="38"/>
        <v/>
      </c>
      <c r="AC94" s="81" t="str">
        <f t="shared" ca="1" si="38"/>
        <v/>
      </c>
      <c r="AD94" s="81" t="str">
        <f t="shared" ca="1" si="38"/>
        <v/>
      </c>
      <c r="AE94" s="81">
        <f t="shared" ca="1" si="38"/>
        <v>139.47473780056416</v>
      </c>
      <c r="AF94" s="81">
        <f t="shared" ca="1" si="38"/>
        <v>264.00575369392493</v>
      </c>
      <c r="AG94" s="81">
        <f t="shared" ca="1" si="38"/>
        <v>129.24451484492454</v>
      </c>
      <c r="AH94" s="81">
        <f t="shared" ca="1" si="38"/>
        <v>151.62657754020373</v>
      </c>
      <c r="AI94" s="81">
        <f t="shared" ca="1" si="38"/>
        <v>150.05556433492063</v>
      </c>
      <c r="AJ94" s="81">
        <f t="shared" ca="1" si="37"/>
        <v>144.25672881086919</v>
      </c>
      <c r="AK94" s="81">
        <f t="shared" ca="1" si="37"/>
        <v>141.49214025803659</v>
      </c>
      <c r="AL94" s="81">
        <f t="shared" ca="1" si="37"/>
        <v>133.17450615482588</v>
      </c>
      <c r="AM94" s="81">
        <f t="shared" ca="1" si="37"/>
        <v>130.22623435355052</v>
      </c>
      <c r="AN94" s="81">
        <f t="shared" ca="1" si="37"/>
        <v>16.288656878851594</v>
      </c>
      <c r="AO94" s="81">
        <f t="shared" ca="1" si="37"/>
        <v>0</v>
      </c>
      <c r="AP94" s="81">
        <f t="shared" ca="1" si="37"/>
        <v>0</v>
      </c>
      <c r="AQ94" s="81">
        <f t="shared" ca="1" si="37"/>
        <v>0</v>
      </c>
    </row>
    <row r="95" spans="1:43" x14ac:dyDescent="0.2">
      <c r="A95" s="22">
        <f t="shared" si="35"/>
        <v>87</v>
      </c>
      <c r="B95" s="34">
        <f t="shared" si="36"/>
        <v>41922</v>
      </c>
      <c r="C95" s="24">
        <f ca="1">IF(B95&gt;datum_obracuna,"",VLOOKUP(B95,'HNB tečaj'!A:D,2))</f>
        <v>7.6373139999999999</v>
      </c>
      <c r="D95" s="24">
        <f ca="1">IF(B95&gt;datum_obracuna,"",VLOOKUP(B95,'HNB tečaj'!A:D,3+(Podaci!$B$11="ne")))</f>
        <v>6.3040149999999997</v>
      </c>
      <c r="F95" s="68">
        <f>IF($A94&gt;=rok*12,"",VLOOKUP($B95,Podaci!$F:$G,2,TRUE))</f>
        <v>3.2300000000000002E-2</v>
      </c>
      <c r="G95" s="28" t="str">
        <f>IF($A94&gt;=rok*12,"",VLOOKUP($B95,Podaci!$F:$H,3,TRUE))</f>
        <v>ENG proporcionalna</v>
      </c>
      <c r="H95" s="33">
        <f>IF(A94&gt;=rok*12,"",VLOOKUP(B95,Podaci!F:J,5,TRUE))</f>
        <v>1.0026916666666668</v>
      </c>
      <c r="I95" s="33">
        <f t="shared" si="27"/>
        <v>1.5127963042464025</v>
      </c>
      <c r="J95" s="102">
        <f t="shared" ca="1" si="28"/>
        <v>3778.4926660312285</v>
      </c>
      <c r="K95" s="71">
        <f t="shared" si="29"/>
        <v>599.378755607534</v>
      </c>
      <c r="L95" s="73">
        <f t="shared" ca="1" si="30"/>
        <v>2497.6876631870668</v>
      </c>
      <c r="M95" s="71">
        <f t="shared" si="31"/>
        <v>396.20585661472364</v>
      </c>
      <c r="N95" s="73">
        <f t="shared" ca="1" si="32"/>
        <v>1280.8050028441612</v>
      </c>
      <c r="O95" s="71">
        <f t="shared" si="33"/>
        <v>203.17289899281033</v>
      </c>
      <c r="P95" s="72">
        <f>IF($A94&gt;=rok*12,"",P94*H95-K95-SUMPRODUCT(--(MONTH(Podaci!$L$5:$L$25)=MONTH($B95)),--(YEAR(Podaci!$L$5:$L$25)=YEAR($B95)),Podaci!$M$5:$M$25))</f>
        <v>75085.985719658973</v>
      </c>
      <c r="R95" s="108">
        <f t="shared" ca="1" si="34"/>
        <v>1359.1316240806802</v>
      </c>
      <c r="T95" s="81" t="str">
        <f t="shared" ca="1" si="38"/>
        <v/>
      </c>
      <c r="U95" s="81" t="str">
        <f t="shared" ca="1" si="38"/>
        <v/>
      </c>
      <c r="V95" s="81" t="str">
        <f t="shared" ca="1" si="38"/>
        <v/>
      </c>
      <c r="W95" s="81" t="str">
        <f t="shared" ca="1" si="38"/>
        <v/>
      </c>
      <c r="X95" s="81" t="str">
        <f t="shared" ca="1" si="38"/>
        <v/>
      </c>
      <c r="Y95" s="81" t="str">
        <f t="shared" ca="1" si="38"/>
        <v/>
      </c>
      <c r="Z95" s="81" t="str">
        <f t="shared" ca="1" si="38"/>
        <v/>
      </c>
      <c r="AA95" s="81" t="str">
        <f t="shared" ca="1" si="38"/>
        <v/>
      </c>
      <c r="AB95" s="81" t="str">
        <f t="shared" ca="1" si="38"/>
        <v/>
      </c>
      <c r="AC95" s="81" t="str">
        <f t="shared" ca="1" si="38"/>
        <v/>
      </c>
      <c r="AD95" s="81" t="str">
        <f t="shared" ca="1" si="38"/>
        <v/>
      </c>
      <c r="AE95" s="81">
        <f t="shared" ca="1" si="38"/>
        <v>101.86402146232133</v>
      </c>
      <c r="AF95" s="81">
        <f t="shared" ca="1" si="38"/>
        <v>263.35576280502585</v>
      </c>
      <c r="AG95" s="81">
        <f t="shared" ca="1" si="38"/>
        <v>128.92631057886609</v>
      </c>
      <c r="AH95" s="81">
        <f t="shared" ca="1" si="38"/>
        <v>151.25326789623915</v>
      </c>
      <c r="AI95" s="81">
        <f t="shared" ca="1" si="38"/>
        <v>149.68612257737701</v>
      </c>
      <c r="AJ95" s="81">
        <f t="shared" ca="1" si="37"/>
        <v>143.90156397799151</v>
      </c>
      <c r="AK95" s="81">
        <f t="shared" ca="1" si="37"/>
        <v>141.1437819335238</v>
      </c>
      <c r="AL95" s="81">
        <f t="shared" ca="1" si="37"/>
        <v>132.84662612030729</v>
      </c>
      <c r="AM95" s="81">
        <f t="shared" ca="1" si="37"/>
        <v>129.90561306162377</v>
      </c>
      <c r="AN95" s="81">
        <f t="shared" ca="1" si="37"/>
        <v>16.248553667404426</v>
      </c>
      <c r="AO95" s="81">
        <f t="shared" ca="1" si="37"/>
        <v>0</v>
      </c>
      <c r="AP95" s="81">
        <f t="shared" ca="1" si="37"/>
        <v>0</v>
      </c>
      <c r="AQ95" s="81">
        <f t="shared" ca="1" si="37"/>
        <v>0</v>
      </c>
    </row>
    <row r="96" spans="1:43" x14ac:dyDescent="0.2">
      <c r="A96" s="22">
        <f t="shared" si="35"/>
        <v>88</v>
      </c>
      <c r="B96" s="34">
        <f t="shared" si="36"/>
        <v>41953</v>
      </c>
      <c r="C96" s="24">
        <f ca="1">IF(B96&gt;datum_obracuna,"",VLOOKUP(B96,'HNB tečaj'!A:D,2))</f>
        <v>7.6617319999999998</v>
      </c>
      <c r="D96" s="24">
        <f ca="1">IF(B96&gt;datum_obracuna,"",VLOOKUP(B96,'HNB tečaj'!A:D,3+(Podaci!$B$11="ne")))</f>
        <v>6.3640930000000004</v>
      </c>
      <c r="F96" s="68">
        <f>IF($A95&gt;=rok*12,"",VLOOKUP($B96,Podaci!$F:$G,2,TRUE))</f>
        <v>3.2300000000000002E-2</v>
      </c>
      <c r="G96" s="28" t="str">
        <f>IF($A95&gt;=rok*12,"",VLOOKUP($B96,Podaci!$F:$H,3,TRUE))</f>
        <v>ENG proporcionalna</v>
      </c>
      <c r="H96" s="33">
        <f>IF(A95&gt;=rok*12,"",VLOOKUP(B96,Podaci!F:J,5,TRUE))</f>
        <v>1.0026916666666668</v>
      </c>
      <c r="I96" s="33">
        <f t="shared" si="27"/>
        <v>1.5087352917527681</v>
      </c>
      <c r="J96" s="102">
        <f t="shared" ca="1" si="28"/>
        <v>3814.5021429106159</v>
      </c>
      <c r="K96" s="71">
        <f t="shared" si="29"/>
        <v>599.37875560753366</v>
      </c>
      <c r="L96" s="73">
        <f t="shared" ca="1" si="30"/>
        <v>2528.2779316967731</v>
      </c>
      <c r="M96" s="71">
        <f t="shared" si="31"/>
        <v>397.27231071211133</v>
      </c>
      <c r="N96" s="73">
        <f t="shared" ca="1" si="32"/>
        <v>1286.2242112138431</v>
      </c>
      <c r="O96" s="71">
        <f t="shared" si="33"/>
        <v>202.10644489542233</v>
      </c>
      <c r="P96" s="72">
        <f>IF($A95&gt;=rok*12,"",P95*H96-K96-SUMPRODUCT(--(MONTH(Podaci!$L$5:$L$25)=MONTH($B96)),--(YEAR(Podaci!$L$5:$L$25)=YEAR($B96)),Podaci!$M$5:$M$25))</f>
        <v>74688.71340894686</v>
      </c>
      <c r="R96" s="108">
        <f t="shared" ca="1" si="34"/>
        <v>1333.2077375792296</v>
      </c>
      <c r="T96" s="81" t="str">
        <f t="shared" ca="1" si="38"/>
        <v/>
      </c>
      <c r="U96" s="81" t="str">
        <f t="shared" ca="1" si="38"/>
        <v/>
      </c>
      <c r="V96" s="81" t="str">
        <f t="shared" ca="1" si="38"/>
        <v/>
      </c>
      <c r="W96" s="81" t="str">
        <f t="shared" ca="1" si="38"/>
        <v/>
      </c>
      <c r="X96" s="81" t="str">
        <f t="shared" ca="1" si="38"/>
        <v/>
      </c>
      <c r="Y96" s="81" t="str">
        <f t="shared" ca="1" si="38"/>
        <v/>
      </c>
      <c r="Z96" s="81" t="str">
        <f t="shared" ca="1" si="38"/>
        <v/>
      </c>
      <c r="AA96" s="81" t="str">
        <f t="shared" ca="1" si="38"/>
        <v/>
      </c>
      <c r="AB96" s="81" t="str">
        <f t="shared" ca="1" si="38"/>
        <v/>
      </c>
      <c r="AC96" s="81" t="str">
        <f t="shared" ca="1" si="38"/>
        <v/>
      </c>
      <c r="AD96" s="81" t="str">
        <f t="shared" ca="1" si="38"/>
        <v/>
      </c>
      <c r="AE96" s="81">
        <f t="shared" ca="1" si="38"/>
        <v>63.958227711268407</v>
      </c>
      <c r="AF96" s="81">
        <f t="shared" ca="1" si="38"/>
        <v>265.86557401546867</v>
      </c>
      <c r="AG96" s="81">
        <f t="shared" ca="1" si="38"/>
        <v>130.15499339243121</v>
      </c>
      <c r="AH96" s="81">
        <f t="shared" ca="1" si="38"/>
        <v>152.69472922345201</v>
      </c>
      <c r="AI96" s="81">
        <f t="shared" ca="1" si="38"/>
        <v>151.11264882647433</v>
      </c>
      <c r="AJ96" s="81">
        <f t="shared" ca="1" si="37"/>
        <v>145.27296270732023</v>
      </c>
      <c r="AK96" s="81">
        <f t="shared" ca="1" si="37"/>
        <v>142.48889867753562</v>
      </c>
      <c r="AL96" s="81">
        <f t="shared" ca="1" si="37"/>
        <v>134.11266999933602</v>
      </c>
      <c r="AM96" s="81">
        <f t="shared" ca="1" si="37"/>
        <v>131.1436287423472</v>
      </c>
      <c r="AN96" s="81">
        <f t="shared" ca="1" si="37"/>
        <v>16.403404283595897</v>
      </c>
      <c r="AO96" s="81">
        <f t="shared" ca="1" si="37"/>
        <v>0</v>
      </c>
      <c r="AP96" s="81">
        <f t="shared" ca="1" si="37"/>
        <v>0</v>
      </c>
      <c r="AQ96" s="81">
        <f t="shared" ca="1" si="37"/>
        <v>0</v>
      </c>
    </row>
    <row r="97" spans="1:43" x14ac:dyDescent="0.2">
      <c r="A97" s="22">
        <f t="shared" si="35"/>
        <v>89</v>
      </c>
      <c r="B97" s="34">
        <f t="shared" si="36"/>
        <v>41983</v>
      </c>
      <c r="C97" s="24">
        <f ca="1">IF(B97&gt;datum_obracuna,"",VLOOKUP(B97,'HNB tečaj'!A:D,2))</f>
        <v>7.6688390000000002</v>
      </c>
      <c r="D97" s="24">
        <f ca="1">IF(B97&gt;datum_obracuna,"",VLOOKUP(B97,'HNB tečaj'!A:D,3+(Podaci!$B$11="ne")))</f>
        <v>6.3800660000000002</v>
      </c>
      <c r="F97" s="68">
        <f>IF($A96&gt;=rok*12,"",VLOOKUP($B97,Podaci!$F:$G,2,TRUE))</f>
        <v>3.2300000000000002E-2</v>
      </c>
      <c r="G97" s="28" t="str">
        <f>IF($A96&gt;=rok*12,"",VLOOKUP($B97,Podaci!$F:$H,3,TRUE))</f>
        <v>ENG proporcionalna</v>
      </c>
      <c r="H97" s="33">
        <f>IF(A96&gt;=rok*12,"",VLOOKUP(B97,Podaci!F:J,5,TRUE))</f>
        <v>1.0026916666666668</v>
      </c>
      <c r="I97" s="33">
        <f t="shared" si="27"/>
        <v>1.5046851808077601</v>
      </c>
      <c r="J97" s="102">
        <f t="shared" ca="1" si="28"/>
        <v>3824.0760197739364</v>
      </c>
      <c r="K97" s="71">
        <f t="shared" si="29"/>
        <v>599.37875560753389</v>
      </c>
      <c r="L97" s="73">
        <f t="shared" ca="1" si="30"/>
        <v>2541.4459240710125</v>
      </c>
      <c r="M97" s="71">
        <f t="shared" si="31"/>
        <v>398.34163534844504</v>
      </c>
      <c r="N97" s="73">
        <f t="shared" ca="1" si="32"/>
        <v>1282.6300957029241</v>
      </c>
      <c r="O97" s="71">
        <f t="shared" si="33"/>
        <v>201.03712025908885</v>
      </c>
      <c r="P97" s="72">
        <f>IF($A96&gt;=rok*12,"",P96*H97-K97-SUMPRODUCT(--(MONTH(Podaci!$L$5:$L$25)=MONTH($B97)),--(YEAR(Podaci!$L$5:$L$25)=YEAR($B97)),Podaci!$M$5:$M$25))</f>
        <v>74290.37177359841</v>
      </c>
      <c r="R97" s="108">
        <f t="shared" ca="1" si="34"/>
        <v>1298.8369918589078</v>
      </c>
      <c r="T97" s="81" t="str">
        <f t="shared" ca="1" si="38"/>
        <v/>
      </c>
      <c r="U97" s="81" t="str">
        <f t="shared" ca="1" si="38"/>
        <v/>
      </c>
      <c r="V97" s="81" t="str">
        <f t="shared" ca="1" si="38"/>
        <v/>
      </c>
      <c r="W97" s="81" t="str">
        <f t="shared" ca="1" si="38"/>
        <v/>
      </c>
      <c r="X97" s="81" t="str">
        <f t="shared" ca="1" si="38"/>
        <v/>
      </c>
      <c r="Y97" s="81" t="str">
        <f t="shared" ca="1" si="38"/>
        <v/>
      </c>
      <c r="Z97" s="81" t="str">
        <f t="shared" ca="1" si="38"/>
        <v/>
      </c>
      <c r="AA97" s="81" t="str">
        <f t="shared" ca="1" si="38"/>
        <v/>
      </c>
      <c r="AB97" s="81" t="str">
        <f t="shared" ca="1" si="38"/>
        <v/>
      </c>
      <c r="AC97" s="81" t="str">
        <f t="shared" ca="1" si="38"/>
        <v/>
      </c>
      <c r="AD97" s="81" t="str">
        <f t="shared" ca="1" si="38"/>
        <v/>
      </c>
      <c r="AE97" s="81">
        <f t="shared" ca="1" si="38"/>
        <v>26.401839917343342</v>
      </c>
      <c r="AF97" s="81">
        <f t="shared" ca="1" si="38"/>
        <v>266.53286011794228</v>
      </c>
      <c r="AG97" s="81">
        <f t="shared" ca="1" si="38"/>
        <v>130.48166456292756</v>
      </c>
      <c r="AH97" s="81">
        <f t="shared" ca="1" si="38"/>
        <v>153.07797203745341</v>
      </c>
      <c r="AI97" s="81">
        <f t="shared" ca="1" si="38"/>
        <v>151.49192083580945</v>
      </c>
      <c r="AJ97" s="81">
        <f t="shared" ca="1" si="37"/>
        <v>145.63757790595488</v>
      </c>
      <c r="AK97" s="81">
        <f t="shared" ca="1" si="37"/>
        <v>142.84652625755001</v>
      </c>
      <c r="AL97" s="81">
        <f t="shared" ca="1" si="37"/>
        <v>134.44927439495058</v>
      </c>
      <c r="AM97" s="81">
        <f t="shared" ca="1" si="37"/>
        <v>131.47278125188814</v>
      </c>
      <c r="AN97" s="81">
        <f t="shared" ca="1" si="37"/>
        <v>16.444574577088137</v>
      </c>
      <c r="AO97" s="81">
        <f t="shared" ca="1" si="37"/>
        <v>0</v>
      </c>
      <c r="AP97" s="81">
        <f t="shared" ca="1" si="37"/>
        <v>0</v>
      </c>
      <c r="AQ97" s="81">
        <f t="shared" ca="1" si="37"/>
        <v>0</v>
      </c>
    </row>
    <row r="98" spans="1:43" x14ac:dyDescent="0.2">
      <c r="A98" s="22">
        <f t="shared" si="35"/>
        <v>90</v>
      </c>
      <c r="B98" s="34">
        <f t="shared" si="36"/>
        <v>42014</v>
      </c>
      <c r="C98" s="24">
        <f ca="1">IF(B98&gt;datum_obracuna,"",VLOOKUP(B98,'HNB tečaj'!A:D,2))</f>
        <v>7.669333</v>
      </c>
      <c r="D98" s="24">
        <f ca="1">IF(B98&gt;datum_obracuna,"",VLOOKUP(B98,'HNB tečaj'!A:D,3+(Podaci!$B$11="ne")))</f>
        <v>6.3863209999999997</v>
      </c>
      <c r="F98" s="68">
        <f>IF($A97&gt;=rok*12,"",VLOOKUP($B98,Podaci!$F:$G,2,TRUE))</f>
        <v>3.2300000000000002E-2</v>
      </c>
      <c r="G98" s="28" t="str">
        <f>IF($A97&gt;=rok*12,"",VLOOKUP($B98,Podaci!$F:$H,3,TRUE))</f>
        <v>ENG proporcionalna</v>
      </c>
      <c r="H98" s="33">
        <f>IF(A97&gt;=rok*12,"",VLOOKUP(B98,Podaci!F:J,5,TRUE))</f>
        <v>1.0026916666666668</v>
      </c>
      <c r="I98" s="33">
        <f t="shared" si="27"/>
        <v>1.5006459421468152</v>
      </c>
      <c r="J98" s="102">
        <f t="shared" ca="1" si="28"/>
        <v>3827.8251338902592</v>
      </c>
      <c r="K98" s="71">
        <f t="shared" si="29"/>
        <v>599.37875560753355</v>
      </c>
      <c r="L98" s="73">
        <f t="shared" ca="1" si="30"/>
        <v>2550.7849829082234</v>
      </c>
      <c r="M98" s="71">
        <f t="shared" si="31"/>
        <v>399.41383825025764</v>
      </c>
      <c r="N98" s="73">
        <f t="shared" ca="1" si="32"/>
        <v>1277.0401509820356</v>
      </c>
      <c r="O98" s="71">
        <f t="shared" si="33"/>
        <v>199.96491735727591</v>
      </c>
      <c r="P98" s="72">
        <f>IF($A97&gt;=rok*12,"",P97*H98-K98-SUMPRODUCT(--(MONTH(Podaci!$L$5:$L$25)=MONTH($B98)),--(YEAR(Podaci!$L$5:$L$25)=YEAR($B98)),Podaci!$M$5:$M$25))</f>
        <v>73890.957935348139</v>
      </c>
      <c r="R98" s="108">
        <f t="shared" ca="1" si="34"/>
        <v>1261.0980134554429</v>
      </c>
      <c r="T98" s="81" t="str">
        <f t="shared" ca="1" si="38"/>
        <v/>
      </c>
      <c r="U98" s="81" t="str">
        <f t="shared" ca="1" si="38"/>
        <v/>
      </c>
      <c r="V98" s="81" t="str">
        <f t="shared" ca="1" si="38"/>
        <v/>
      </c>
      <c r="W98" s="81" t="str">
        <f t="shared" ca="1" si="38"/>
        <v/>
      </c>
      <c r="X98" s="81" t="str">
        <f t="shared" ca="1" si="38"/>
        <v/>
      </c>
      <c r="Y98" s="81" t="str">
        <f t="shared" ca="1" si="38"/>
        <v/>
      </c>
      <c r="Z98" s="81" t="str">
        <f t="shared" ca="1" si="38"/>
        <v/>
      </c>
      <c r="AA98" s="81" t="str">
        <f t="shared" ca="1" si="38"/>
        <v/>
      </c>
      <c r="AB98" s="81" t="str">
        <f t="shared" ca="1" si="38"/>
        <v/>
      </c>
      <c r="AC98" s="81" t="str">
        <f t="shared" ca="1" si="38"/>
        <v/>
      </c>
      <c r="AD98" s="81" t="str">
        <f t="shared" ca="1" si="38"/>
        <v/>
      </c>
      <c r="AE98" s="81" t="str">
        <f t="shared" ca="1" si="38"/>
        <v/>
      </c>
      <c r="AF98" s="81">
        <f t="shared" ca="1" si="38"/>
        <v>254.20953765890377</v>
      </c>
      <c r="AG98" s="81">
        <f t="shared" ca="1" si="38"/>
        <v>130.6095884451947</v>
      </c>
      <c r="AH98" s="81">
        <f t="shared" ca="1" si="38"/>
        <v>153.22804928039943</v>
      </c>
      <c r="AI98" s="81">
        <f t="shared" ca="1" si="38"/>
        <v>151.64044311831051</v>
      </c>
      <c r="AJ98" s="81">
        <f t="shared" ca="1" si="37"/>
        <v>145.78036060597731</v>
      </c>
      <c r="AK98" s="81">
        <f t="shared" ca="1" si="37"/>
        <v>142.98657261784479</v>
      </c>
      <c r="AL98" s="81">
        <f t="shared" ca="1" si="37"/>
        <v>134.58108811150771</v>
      </c>
      <c r="AM98" s="81">
        <f t="shared" ca="1" si="37"/>
        <v>131.60167682236187</v>
      </c>
      <c r="AN98" s="81">
        <f t="shared" ca="1" si="37"/>
        <v>16.460696794942876</v>
      </c>
      <c r="AO98" s="81">
        <f t="shared" ca="1" si="37"/>
        <v>0</v>
      </c>
      <c r="AP98" s="81">
        <f t="shared" ca="1" si="37"/>
        <v>0</v>
      </c>
      <c r="AQ98" s="81">
        <f t="shared" ca="1" si="37"/>
        <v>0</v>
      </c>
    </row>
    <row r="99" spans="1:43" x14ac:dyDescent="0.2">
      <c r="A99" s="22">
        <f t="shared" si="35"/>
        <v>91</v>
      </c>
      <c r="B99" s="34">
        <f t="shared" si="36"/>
        <v>42045</v>
      </c>
      <c r="C99" s="24">
        <f ca="1">IF(B99&gt;datum_obracuna,"",VLOOKUP(B99,'HNB tečaj'!A:D,2))</f>
        <v>7.7096179999999999</v>
      </c>
      <c r="D99" s="24">
        <f ca="1">IF(B99&gt;datum_obracuna,"",VLOOKUP(B99,'HNB tečaj'!A:D,3+(Podaci!$B$11="ne")))</f>
        <v>6.39</v>
      </c>
      <c r="F99" s="68">
        <f>IF($A98&gt;=rok*12,"",VLOOKUP($B99,Podaci!$F:$G,2,TRUE))</f>
        <v>3.2300000000000002E-2</v>
      </c>
      <c r="G99" s="28" t="str">
        <f>IF($A98&gt;=rok*12,"",VLOOKUP($B99,Podaci!$F:$H,3,TRUE))</f>
        <v>ENG proporcionalna</v>
      </c>
      <c r="H99" s="33">
        <f>IF(A98&gt;=rok*12,"",VLOOKUP(B99,Podaci!F:J,5,TRUE))</f>
        <v>1.0026916666666668</v>
      </c>
      <c r="I99" s="33">
        <f t="shared" si="27"/>
        <v>1.4966175465839269</v>
      </c>
      <c r="J99" s="102">
        <f t="shared" ca="1" si="28"/>
        <v>3830.0302483321379</v>
      </c>
      <c r="K99" s="71">
        <f t="shared" si="29"/>
        <v>599.37875560753332</v>
      </c>
      <c r="L99" s="73">
        <f t="shared" ca="1" si="30"/>
        <v>2559.1242445835906</v>
      </c>
      <c r="M99" s="71">
        <f t="shared" si="31"/>
        <v>400.48892716488115</v>
      </c>
      <c r="N99" s="73">
        <f t="shared" ca="1" si="32"/>
        <v>1270.9060037485476</v>
      </c>
      <c r="O99" s="71">
        <f t="shared" si="33"/>
        <v>198.8898284426522</v>
      </c>
      <c r="P99" s="72">
        <f>IF($A98&gt;=rok*12,"",P98*H99-K99-SUMPRODUCT(--(MONTH(Podaci!$L$5:$L$25)=MONTH($B99)),--(YEAR(Podaci!$L$5:$L$25)=YEAR($B99)),Podaci!$M$5:$M$25))</f>
        <v>73490.469008183252</v>
      </c>
      <c r="R99" s="108">
        <f t="shared" ca="1" si="34"/>
        <v>1222.7896716868834</v>
      </c>
      <c r="T99" s="81" t="str">
        <f t="shared" ca="1" si="38"/>
        <v/>
      </c>
      <c r="U99" s="81" t="str">
        <f t="shared" ca="1" si="38"/>
        <v/>
      </c>
      <c r="V99" s="81" t="str">
        <f t="shared" ca="1" si="38"/>
        <v/>
      </c>
      <c r="W99" s="81" t="str">
        <f t="shared" ca="1" si="38"/>
        <v/>
      </c>
      <c r="X99" s="81" t="str">
        <f t="shared" ca="1" si="38"/>
        <v/>
      </c>
      <c r="Y99" s="81" t="str">
        <f t="shared" ca="1" si="38"/>
        <v/>
      </c>
      <c r="Z99" s="81" t="str">
        <f t="shared" ca="1" si="38"/>
        <v/>
      </c>
      <c r="AA99" s="81" t="str">
        <f t="shared" ca="1" si="38"/>
        <v/>
      </c>
      <c r="AB99" s="81" t="str">
        <f t="shared" ca="1" si="38"/>
        <v/>
      </c>
      <c r="AC99" s="81" t="str">
        <f t="shared" ca="1" si="38"/>
        <v/>
      </c>
      <c r="AD99" s="81" t="str">
        <f t="shared" ca="1" si="38"/>
        <v/>
      </c>
      <c r="AE99" s="81" t="str">
        <f t="shared" ca="1" si="38"/>
        <v/>
      </c>
      <c r="AF99" s="81">
        <f t="shared" ca="1" si="38"/>
        <v>215.32115259116568</v>
      </c>
      <c r="AG99" s="81">
        <f t="shared" ca="1" si="38"/>
        <v>130.68482936651537</v>
      </c>
      <c r="AH99" s="81">
        <f t="shared" ca="1" si="38"/>
        <v>153.31632013200587</v>
      </c>
      <c r="AI99" s="81">
        <f t="shared" ca="1" si="38"/>
        <v>151.72779938966485</v>
      </c>
      <c r="AJ99" s="81">
        <f t="shared" ca="1" si="37"/>
        <v>145.86434103017913</v>
      </c>
      <c r="AK99" s="81">
        <f t="shared" ca="1" si="37"/>
        <v>143.06894361057454</v>
      </c>
      <c r="AL99" s="81">
        <f t="shared" ca="1" si="37"/>
        <v>134.65861691457945</v>
      </c>
      <c r="AM99" s="81">
        <f t="shared" ca="1" si="37"/>
        <v>131.67748926101461</v>
      </c>
      <c r="AN99" s="81">
        <f t="shared" ca="1" si="37"/>
        <v>16.470179391183898</v>
      </c>
      <c r="AO99" s="81">
        <f t="shared" ca="1" si="37"/>
        <v>0</v>
      </c>
      <c r="AP99" s="81">
        <f t="shared" ca="1" si="37"/>
        <v>0</v>
      </c>
      <c r="AQ99" s="81">
        <f t="shared" ca="1" si="37"/>
        <v>0</v>
      </c>
    </row>
    <row r="100" spans="1:43" x14ac:dyDescent="0.2">
      <c r="A100" s="22">
        <f t="shared" si="35"/>
        <v>92</v>
      </c>
      <c r="B100" s="34">
        <f t="shared" si="36"/>
        <v>42073</v>
      </c>
      <c r="C100" s="24">
        <f ca="1">IF(B100&gt;datum_obracuna,"",VLOOKUP(B100,'HNB tečaj'!A:D,2))</f>
        <v>7.6297540000000001</v>
      </c>
      <c r="D100" s="24">
        <f ca="1">IF(B100&gt;datum_obracuna,"",VLOOKUP(B100,'HNB tečaj'!A:D,3+(Podaci!$B$11="ne")))</f>
        <v>6.39</v>
      </c>
      <c r="F100" s="68">
        <f>IF($A99&gt;=rok*12,"",VLOOKUP($B100,Podaci!$F:$G,2,TRUE))</f>
        <v>3.2300000000000002E-2</v>
      </c>
      <c r="G100" s="28" t="str">
        <f>IF($A99&gt;=rok*12,"",VLOOKUP($B100,Podaci!$F:$H,3,TRUE))</f>
        <v>ENG proporcionalna</v>
      </c>
      <c r="H100" s="33">
        <f>IF(A99&gt;=rok*12,"",VLOOKUP(B100,Podaci!F:J,5,TRUE))</f>
        <v>1.0026916666666668</v>
      </c>
      <c r="I100" s="33">
        <f t="shared" si="27"/>
        <v>1.4925999650114372</v>
      </c>
      <c r="J100" s="102">
        <f t="shared" ca="1" si="28"/>
        <v>3830.0302483321393</v>
      </c>
      <c r="K100" s="71">
        <f t="shared" si="29"/>
        <v>599.37875560753355</v>
      </c>
      <c r="L100" s="73">
        <f t="shared" ca="1" si="30"/>
        <v>2566.0125540085965</v>
      </c>
      <c r="M100" s="71">
        <f t="shared" si="31"/>
        <v>401.56690986050023</v>
      </c>
      <c r="N100" s="73">
        <f t="shared" ca="1" si="32"/>
        <v>1264.0176943235431</v>
      </c>
      <c r="O100" s="71">
        <f t="shared" si="33"/>
        <v>197.81184574703335</v>
      </c>
      <c r="P100" s="72">
        <f>IF($A99&gt;=rok*12,"",P99*H100-K100-SUMPRODUCT(--(MONTH(Podaci!$L$5:$L$25)=MONTH($B100)),--(YEAR(Podaci!$L$5:$L$25)=YEAR($B100)),Podaci!$M$5:$M$25))</f>
        <v>73088.902098322738</v>
      </c>
      <c r="R100" s="108">
        <f t="shared" ca="1" si="34"/>
        <v>1187.5324069351138</v>
      </c>
      <c r="T100" s="81" t="str">
        <f t="shared" ca="1" si="38"/>
        <v/>
      </c>
      <c r="U100" s="81" t="str">
        <f t="shared" ca="1" si="38"/>
        <v/>
      </c>
      <c r="V100" s="81" t="str">
        <f t="shared" ca="1" si="38"/>
        <v/>
      </c>
      <c r="W100" s="81" t="str">
        <f t="shared" ca="1" si="38"/>
        <v/>
      </c>
      <c r="X100" s="81" t="str">
        <f t="shared" ca="1" si="38"/>
        <v/>
      </c>
      <c r="Y100" s="81" t="str">
        <f t="shared" ca="1" si="38"/>
        <v/>
      </c>
      <c r="Z100" s="81" t="str">
        <f t="shared" ca="1" si="38"/>
        <v/>
      </c>
      <c r="AA100" s="81" t="str">
        <f t="shared" ca="1" si="38"/>
        <v/>
      </c>
      <c r="AB100" s="81" t="str">
        <f t="shared" ca="1" si="38"/>
        <v/>
      </c>
      <c r="AC100" s="81" t="str">
        <f t="shared" ca="1" si="38"/>
        <v/>
      </c>
      <c r="AD100" s="81" t="str">
        <f t="shared" ca="1" si="38"/>
        <v/>
      </c>
      <c r="AE100" s="81" t="str">
        <f t="shared" ca="1" si="38"/>
        <v/>
      </c>
      <c r="AF100" s="81">
        <f t="shared" ca="1" si="38"/>
        <v>180.0638878393959</v>
      </c>
      <c r="AG100" s="81">
        <f t="shared" ca="1" si="38"/>
        <v>130.68482936651543</v>
      </c>
      <c r="AH100" s="81">
        <f t="shared" ca="1" si="38"/>
        <v>153.31632013200593</v>
      </c>
      <c r="AI100" s="81">
        <f t="shared" ref="AI100:AQ115" ca="1" si="39">IF($B100&gt;AI$3,"",MAX(0,(AI$3-MAX(AI$2,$B100+1)+1)/AI$6*AI$7*MAX($J100,0)))</f>
        <v>151.72779938966491</v>
      </c>
      <c r="AJ100" s="81">
        <f t="shared" ca="1" si="39"/>
        <v>145.86434103017919</v>
      </c>
      <c r="AK100" s="81">
        <f t="shared" ca="1" si="39"/>
        <v>143.06894361057456</v>
      </c>
      <c r="AL100" s="81">
        <f t="shared" ca="1" si="39"/>
        <v>134.65861691457951</v>
      </c>
      <c r="AM100" s="81">
        <f t="shared" ca="1" si="39"/>
        <v>131.67748926101464</v>
      </c>
      <c r="AN100" s="81">
        <f t="shared" ca="1" si="39"/>
        <v>16.470179391183905</v>
      </c>
      <c r="AO100" s="81">
        <f t="shared" ca="1" si="39"/>
        <v>0</v>
      </c>
      <c r="AP100" s="81">
        <f t="shared" ca="1" si="39"/>
        <v>0</v>
      </c>
      <c r="AQ100" s="81">
        <f t="shared" ca="1" si="39"/>
        <v>0</v>
      </c>
    </row>
    <row r="101" spans="1:43" x14ac:dyDescent="0.2">
      <c r="A101" s="22">
        <f t="shared" si="35"/>
        <v>93</v>
      </c>
      <c r="B101" s="34">
        <f t="shared" si="36"/>
        <v>42104</v>
      </c>
      <c r="C101" s="24">
        <f ca="1">IF(B101&gt;datum_obracuna,"",VLOOKUP(B101,'HNB tečaj'!A:D,2))</f>
        <v>7.6082869999999998</v>
      </c>
      <c r="D101" s="24">
        <f ca="1">IF(B101&gt;datum_obracuna,"",VLOOKUP(B101,'HNB tečaj'!A:D,3+(Podaci!$B$11="ne")))</f>
        <v>6.39</v>
      </c>
      <c r="F101" s="68">
        <f>IF($A100&gt;=rok*12,"",VLOOKUP($B101,Podaci!$F:$G,2,TRUE))</f>
        <v>3.2300000000000002E-2</v>
      </c>
      <c r="G101" s="28" t="str">
        <f>IF($A100&gt;=rok*12,"",VLOOKUP($B101,Podaci!$F:$H,3,TRUE))</f>
        <v>ENG proporcionalna</v>
      </c>
      <c r="H101" s="33">
        <f>IF(A100&gt;=rok*12,"",VLOOKUP(B101,Podaci!F:J,5,TRUE))</f>
        <v>1.0026916666666668</v>
      </c>
      <c r="I101" s="33">
        <f t="shared" si="27"/>
        <v>1.4885931683998277</v>
      </c>
      <c r="J101" s="102">
        <f t="shared" ca="1" si="28"/>
        <v>3830.0302483321379</v>
      </c>
      <c r="K101" s="71">
        <f t="shared" si="29"/>
        <v>599.37875560753332</v>
      </c>
      <c r="L101" s="73">
        <f t="shared" ca="1" si="30"/>
        <v>2572.9194044664682</v>
      </c>
      <c r="M101" s="71">
        <f t="shared" si="31"/>
        <v>402.64779412620788</v>
      </c>
      <c r="N101" s="73">
        <f t="shared" ca="1" si="32"/>
        <v>1257.1108438656695</v>
      </c>
      <c r="O101" s="71">
        <f t="shared" si="33"/>
        <v>196.73096148132544</v>
      </c>
      <c r="P101" s="72">
        <f>IF($A100&gt;=rok*12,"",P100*H101-K101-SUMPRODUCT(--(MONTH(Podaci!$L$5:$L$25)=MONTH($B101)),--(YEAR(Podaci!$L$5:$L$25)=YEAR($B101)),Podaci!$M$5:$M$25))</f>
        <v>72686.254304196525</v>
      </c>
      <c r="R101" s="108">
        <f t="shared" ca="1" si="34"/>
        <v>1148.497578102797</v>
      </c>
      <c r="T101" s="81" t="str">
        <f t="shared" ref="T101:AI116" ca="1" si="40">IF($B101&gt;T$3,"",MAX(0,(T$3-MAX(T$2,$B101+1)+1)/T$6*T$7*MAX($J101,0)))</f>
        <v/>
      </c>
      <c r="U101" s="81" t="str">
        <f t="shared" ca="1" si="40"/>
        <v/>
      </c>
      <c r="V101" s="81" t="str">
        <f t="shared" ca="1" si="40"/>
        <v/>
      </c>
      <c r="W101" s="81" t="str">
        <f t="shared" ca="1" si="40"/>
        <v/>
      </c>
      <c r="X101" s="81" t="str">
        <f t="shared" ca="1" si="40"/>
        <v/>
      </c>
      <c r="Y101" s="81" t="str">
        <f t="shared" ca="1" si="40"/>
        <v/>
      </c>
      <c r="Z101" s="81" t="str">
        <f t="shared" ca="1" si="40"/>
        <v/>
      </c>
      <c r="AA101" s="81" t="str">
        <f t="shared" ca="1" si="40"/>
        <v/>
      </c>
      <c r="AB101" s="81" t="str">
        <f t="shared" ca="1" si="40"/>
        <v/>
      </c>
      <c r="AC101" s="81" t="str">
        <f t="shared" ca="1" si="40"/>
        <v/>
      </c>
      <c r="AD101" s="81" t="str">
        <f t="shared" ca="1" si="40"/>
        <v/>
      </c>
      <c r="AE101" s="81" t="str">
        <f t="shared" ca="1" si="40"/>
        <v/>
      </c>
      <c r="AF101" s="81">
        <f t="shared" ca="1" si="40"/>
        <v>141.0290590070793</v>
      </c>
      <c r="AG101" s="81">
        <f t="shared" ca="1" si="40"/>
        <v>130.68482936651537</v>
      </c>
      <c r="AH101" s="81">
        <f t="shared" ca="1" si="40"/>
        <v>153.31632013200587</v>
      </c>
      <c r="AI101" s="81">
        <f t="shared" ca="1" si="40"/>
        <v>151.72779938966485</v>
      </c>
      <c r="AJ101" s="81">
        <f t="shared" ca="1" si="39"/>
        <v>145.86434103017913</v>
      </c>
      <c r="AK101" s="81">
        <f t="shared" ca="1" si="39"/>
        <v>143.06894361057454</v>
      </c>
      <c r="AL101" s="81">
        <f t="shared" ca="1" si="39"/>
        <v>134.65861691457945</v>
      </c>
      <c r="AM101" s="81">
        <f t="shared" ca="1" si="39"/>
        <v>131.67748926101461</v>
      </c>
      <c r="AN101" s="81">
        <f t="shared" ca="1" si="39"/>
        <v>16.470179391183898</v>
      </c>
      <c r="AO101" s="81">
        <f t="shared" ca="1" si="39"/>
        <v>0</v>
      </c>
      <c r="AP101" s="81">
        <f t="shared" ca="1" si="39"/>
        <v>0</v>
      </c>
      <c r="AQ101" s="81">
        <f t="shared" ca="1" si="39"/>
        <v>0</v>
      </c>
    </row>
    <row r="102" spans="1:43" x14ac:dyDescent="0.2">
      <c r="A102" s="22">
        <f t="shared" si="35"/>
        <v>94</v>
      </c>
      <c r="B102" s="34">
        <f t="shared" si="36"/>
        <v>42134</v>
      </c>
      <c r="C102" s="24">
        <f ca="1">IF(B102&gt;datum_obracuna,"",VLOOKUP(B102,'HNB tečaj'!A:D,2))</f>
        <v>7.5760949999999996</v>
      </c>
      <c r="D102" s="24">
        <f ca="1">IF(B102&gt;datum_obracuna,"",VLOOKUP(B102,'HNB tečaj'!A:D,3+(Podaci!$B$11="ne")))</f>
        <v>6.39</v>
      </c>
      <c r="F102" s="68">
        <f>IF($A101&gt;=rok*12,"",VLOOKUP($B102,Podaci!$F:$G,2,TRUE))</f>
        <v>3.2300000000000002E-2</v>
      </c>
      <c r="G102" s="28" t="str">
        <f>IF($A101&gt;=rok*12,"",VLOOKUP($B102,Podaci!$F:$H,3,TRUE))</f>
        <v>ENG proporcionalna</v>
      </c>
      <c r="H102" s="33">
        <f>IF(A101&gt;=rok*12,"",VLOOKUP(B102,Podaci!F:J,5,TRUE))</f>
        <v>1.0026916666666668</v>
      </c>
      <c r="I102" s="33">
        <f t="shared" si="27"/>
        <v>1.4845971277975063</v>
      </c>
      <c r="J102" s="102">
        <f t="shared" ca="1" si="28"/>
        <v>3830.0302483321357</v>
      </c>
      <c r="K102" s="71">
        <f t="shared" si="29"/>
        <v>599.37875560753298</v>
      </c>
      <c r="L102" s="73">
        <f t="shared" ca="1" si="30"/>
        <v>2579.8448458634884</v>
      </c>
      <c r="M102" s="71">
        <f t="shared" si="31"/>
        <v>403.73158777206396</v>
      </c>
      <c r="N102" s="73">
        <f t="shared" ca="1" si="32"/>
        <v>1250.185402468647</v>
      </c>
      <c r="O102" s="71">
        <f t="shared" si="33"/>
        <v>195.64716783546902</v>
      </c>
      <c r="P102" s="72">
        <f>IF($A101&gt;=rok*12,"",P101*H102-K102-SUMPRODUCT(--(MONTH(Podaci!$L$5:$L$25)=MONTH($B102)),--(YEAR(Podaci!$L$5:$L$25)=YEAR($B102)),Podaci!$M$5:$M$25))</f>
        <v>72282.522716424472</v>
      </c>
      <c r="R102" s="108">
        <f t="shared" ca="1" si="34"/>
        <v>1110.7219372973286</v>
      </c>
      <c r="T102" s="81" t="str">
        <f t="shared" ca="1" si="40"/>
        <v/>
      </c>
      <c r="U102" s="81" t="str">
        <f t="shared" ca="1" si="40"/>
        <v/>
      </c>
      <c r="V102" s="81" t="str">
        <f t="shared" ca="1" si="40"/>
        <v/>
      </c>
      <c r="W102" s="81" t="str">
        <f t="shared" ca="1" si="40"/>
        <v/>
      </c>
      <c r="X102" s="81" t="str">
        <f t="shared" ca="1" si="40"/>
        <v/>
      </c>
      <c r="Y102" s="81" t="str">
        <f t="shared" ca="1" si="40"/>
        <v/>
      </c>
      <c r="Z102" s="81" t="str">
        <f t="shared" ca="1" si="40"/>
        <v/>
      </c>
      <c r="AA102" s="81" t="str">
        <f t="shared" ca="1" si="40"/>
        <v/>
      </c>
      <c r="AB102" s="81" t="str">
        <f t="shared" ca="1" si="40"/>
        <v/>
      </c>
      <c r="AC102" s="81" t="str">
        <f t="shared" ca="1" si="40"/>
        <v/>
      </c>
      <c r="AD102" s="81" t="str">
        <f t="shared" ca="1" si="40"/>
        <v/>
      </c>
      <c r="AE102" s="81" t="str">
        <f t="shared" ca="1" si="40"/>
        <v/>
      </c>
      <c r="AF102" s="81">
        <f t="shared" ca="1" si="40"/>
        <v>103.25341820161154</v>
      </c>
      <c r="AG102" s="81">
        <f t="shared" ca="1" si="40"/>
        <v>130.68482936651529</v>
      </c>
      <c r="AH102" s="81">
        <f t="shared" ca="1" si="40"/>
        <v>153.31632013200579</v>
      </c>
      <c r="AI102" s="81">
        <f t="shared" ca="1" si="40"/>
        <v>151.72779938966477</v>
      </c>
      <c r="AJ102" s="81">
        <f t="shared" ca="1" si="39"/>
        <v>145.86434103017905</v>
      </c>
      <c r="AK102" s="81">
        <f t="shared" ca="1" si="39"/>
        <v>143.06894361057445</v>
      </c>
      <c r="AL102" s="81">
        <f t="shared" ca="1" si="39"/>
        <v>134.65861691457937</v>
      </c>
      <c r="AM102" s="81">
        <f t="shared" ca="1" si="39"/>
        <v>131.67748926101453</v>
      </c>
      <c r="AN102" s="81">
        <f t="shared" ca="1" si="39"/>
        <v>16.470179391183887</v>
      </c>
      <c r="AO102" s="81">
        <f t="shared" ca="1" si="39"/>
        <v>0</v>
      </c>
      <c r="AP102" s="81">
        <f t="shared" ca="1" si="39"/>
        <v>0</v>
      </c>
      <c r="AQ102" s="81">
        <f t="shared" ca="1" si="39"/>
        <v>0</v>
      </c>
    </row>
    <row r="103" spans="1:43" x14ac:dyDescent="0.2">
      <c r="A103" s="22">
        <f t="shared" si="35"/>
        <v>95</v>
      </c>
      <c r="B103" s="34">
        <f t="shared" si="36"/>
        <v>42165</v>
      </c>
      <c r="C103" s="24">
        <f ca="1">IF(B103&gt;datum_obracuna,"",VLOOKUP(B103,'HNB tečaj'!A:D,2))</f>
        <v>7.5470269999999999</v>
      </c>
      <c r="D103" s="24">
        <f ca="1">IF(B103&gt;datum_obracuna,"",VLOOKUP(B103,'HNB tečaj'!A:D,3+(Podaci!$B$11="ne")))</f>
        <v>6.39</v>
      </c>
      <c r="F103" s="68">
        <f>IF($A102&gt;=rok*12,"",VLOOKUP($B103,Podaci!$F:$G,2,TRUE))</f>
        <v>3.2300000000000002E-2</v>
      </c>
      <c r="G103" s="28" t="str">
        <f>IF($A102&gt;=rok*12,"",VLOOKUP($B103,Podaci!$F:$H,3,TRUE))</f>
        <v>ENG proporcionalna</v>
      </c>
      <c r="H103" s="33">
        <f>IF(A102&gt;=rok*12,"",VLOOKUP(B103,Podaci!F:J,5,TRUE))</f>
        <v>1.0026916666666668</v>
      </c>
      <c r="I103" s="33">
        <f t="shared" si="27"/>
        <v>1.4806118143305995</v>
      </c>
      <c r="J103" s="102">
        <f t="shared" ca="1" si="28"/>
        <v>3830.030248332137</v>
      </c>
      <c r="K103" s="71">
        <f t="shared" si="29"/>
        <v>599.37875560753321</v>
      </c>
      <c r="L103" s="73">
        <f t="shared" ca="1" si="30"/>
        <v>2586.788928240273</v>
      </c>
      <c r="M103" s="71">
        <f t="shared" si="31"/>
        <v>404.81829862915072</v>
      </c>
      <c r="N103" s="73">
        <f t="shared" ca="1" si="32"/>
        <v>1243.2413200918643</v>
      </c>
      <c r="O103" s="71">
        <f t="shared" si="33"/>
        <v>194.56045697838252</v>
      </c>
      <c r="P103" s="72">
        <f>IF($A102&gt;=rok*12,"",P102*H103-K103-SUMPRODUCT(--(MONTH(Podaci!$L$5:$L$25)=MONTH($B103)),--(YEAR(Podaci!$L$5:$L$25)=YEAR($B103)),Podaci!$M$5:$M$25))</f>
        <v>71877.704417795307</v>
      </c>
      <c r="R103" s="108">
        <f t="shared" ca="1" si="34"/>
        <v>1071.6871084650122</v>
      </c>
      <c r="T103" s="81" t="str">
        <f t="shared" ca="1" si="40"/>
        <v/>
      </c>
      <c r="U103" s="81" t="str">
        <f t="shared" ca="1" si="40"/>
        <v/>
      </c>
      <c r="V103" s="81" t="str">
        <f t="shared" ca="1" si="40"/>
        <v/>
      </c>
      <c r="W103" s="81" t="str">
        <f t="shared" ca="1" si="40"/>
        <v/>
      </c>
      <c r="X103" s="81" t="str">
        <f t="shared" ca="1" si="40"/>
        <v/>
      </c>
      <c r="Y103" s="81" t="str">
        <f t="shared" ca="1" si="40"/>
        <v/>
      </c>
      <c r="Z103" s="81" t="str">
        <f t="shared" ca="1" si="40"/>
        <v/>
      </c>
      <c r="AA103" s="81" t="str">
        <f t="shared" ca="1" si="40"/>
        <v/>
      </c>
      <c r="AB103" s="81" t="str">
        <f t="shared" ca="1" si="40"/>
        <v/>
      </c>
      <c r="AC103" s="81" t="str">
        <f t="shared" ca="1" si="40"/>
        <v/>
      </c>
      <c r="AD103" s="81" t="str">
        <f t="shared" ca="1" si="40"/>
        <v/>
      </c>
      <c r="AE103" s="81" t="str">
        <f t="shared" ca="1" si="40"/>
        <v/>
      </c>
      <c r="AF103" s="81">
        <f t="shared" ca="1" si="40"/>
        <v>64.218589369295003</v>
      </c>
      <c r="AG103" s="81">
        <f t="shared" ca="1" si="40"/>
        <v>130.68482936651534</v>
      </c>
      <c r="AH103" s="81">
        <f t="shared" ca="1" si="40"/>
        <v>153.31632013200584</v>
      </c>
      <c r="AI103" s="81">
        <f t="shared" ca="1" si="40"/>
        <v>151.72779938966482</v>
      </c>
      <c r="AJ103" s="81">
        <f t="shared" ca="1" si="39"/>
        <v>145.86434103017911</v>
      </c>
      <c r="AK103" s="81">
        <f t="shared" ca="1" si="39"/>
        <v>143.06894361057448</v>
      </c>
      <c r="AL103" s="81">
        <f t="shared" ca="1" si="39"/>
        <v>134.65861691457943</v>
      </c>
      <c r="AM103" s="81">
        <f t="shared" ca="1" si="39"/>
        <v>131.67748926101456</v>
      </c>
      <c r="AN103" s="81">
        <f t="shared" ca="1" si="39"/>
        <v>16.470179391183894</v>
      </c>
      <c r="AO103" s="81">
        <f t="shared" ca="1" si="39"/>
        <v>0</v>
      </c>
      <c r="AP103" s="81">
        <f t="shared" ca="1" si="39"/>
        <v>0</v>
      </c>
      <c r="AQ103" s="81">
        <f t="shared" ca="1" si="39"/>
        <v>0</v>
      </c>
    </row>
    <row r="104" spans="1:43" x14ac:dyDescent="0.2">
      <c r="A104" s="22">
        <f t="shared" si="35"/>
        <v>96</v>
      </c>
      <c r="B104" s="34">
        <f t="shared" si="36"/>
        <v>42195</v>
      </c>
      <c r="C104" s="24">
        <f ca="1">IF(B104&gt;datum_obracuna,"",VLOOKUP(B104,'HNB tečaj'!A:D,2))</f>
        <v>7.56881</v>
      </c>
      <c r="D104" s="24">
        <f ca="1">IF(B104&gt;datum_obracuna,"",VLOOKUP(B104,'HNB tečaj'!A:D,3+(Podaci!$B$11="ne")))</f>
        <v>6.39</v>
      </c>
      <c r="F104" s="68">
        <f>IF($A103&gt;=rok*12,"",VLOOKUP($B104,Podaci!$F:$G,2,TRUE))</f>
        <v>3.2300000000000002E-2</v>
      </c>
      <c r="G104" s="28" t="str">
        <f>IF($A103&gt;=rok*12,"",VLOOKUP($B104,Podaci!$F:$H,3,TRUE))</f>
        <v>ENG proporcionalna</v>
      </c>
      <c r="H104" s="33">
        <f>IF(A103&gt;=rok*12,"",VLOOKUP(B104,Podaci!F:J,5,TRUE))</f>
        <v>1.0026916666666668</v>
      </c>
      <c r="I104" s="33">
        <f t="shared" si="27"/>
        <v>1.4766371992027454</v>
      </c>
      <c r="J104" s="102">
        <f t="shared" ca="1" si="28"/>
        <v>3830.0302483321357</v>
      </c>
      <c r="K104" s="71">
        <f t="shared" si="29"/>
        <v>599.37875560753298</v>
      </c>
      <c r="L104" s="73">
        <f t="shared" ca="1" si="30"/>
        <v>2593.7517017721184</v>
      </c>
      <c r="M104" s="71">
        <f t="shared" si="31"/>
        <v>405.90793454962733</v>
      </c>
      <c r="N104" s="73">
        <f t="shared" ca="1" si="32"/>
        <v>1236.278546560017</v>
      </c>
      <c r="O104" s="71">
        <f t="shared" si="33"/>
        <v>193.47082105790565</v>
      </c>
      <c r="P104" s="72">
        <f>IF($A103&gt;=rok*12,"",P103*H104-K104-SUMPRODUCT(--(MONTH(Podaci!$L$5:$L$25)=MONTH($B104)),--(YEAR(Podaci!$L$5:$L$25)=YEAR($B104)),Podaci!$M$5:$M$25))</f>
        <v>71471.796483245693</v>
      </c>
      <c r="R104" s="108">
        <f t="shared" ca="1" si="34"/>
        <v>1033.9114676595445</v>
      </c>
      <c r="T104" s="81" t="str">
        <f t="shared" ca="1" si="40"/>
        <v/>
      </c>
      <c r="U104" s="81" t="str">
        <f t="shared" ca="1" si="40"/>
        <v/>
      </c>
      <c r="V104" s="81" t="str">
        <f t="shared" ca="1" si="40"/>
        <v/>
      </c>
      <c r="W104" s="81" t="str">
        <f t="shared" ca="1" si="40"/>
        <v/>
      </c>
      <c r="X104" s="81" t="str">
        <f t="shared" ca="1" si="40"/>
        <v/>
      </c>
      <c r="Y104" s="81" t="str">
        <f t="shared" ca="1" si="40"/>
        <v/>
      </c>
      <c r="Z104" s="81" t="str">
        <f t="shared" ca="1" si="40"/>
        <v/>
      </c>
      <c r="AA104" s="81" t="str">
        <f t="shared" ca="1" si="40"/>
        <v/>
      </c>
      <c r="AB104" s="81" t="str">
        <f t="shared" ca="1" si="40"/>
        <v/>
      </c>
      <c r="AC104" s="81" t="str">
        <f t="shared" ca="1" si="40"/>
        <v/>
      </c>
      <c r="AD104" s="81" t="str">
        <f t="shared" ca="1" si="40"/>
        <v/>
      </c>
      <c r="AE104" s="81" t="str">
        <f t="shared" ca="1" si="40"/>
        <v/>
      </c>
      <c r="AF104" s="81">
        <f t="shared" ca="1" si="40"/>
        <v>26.442948563827347</v>
      </c>
      <c r="AG104" s="81">
        <f t="shared" ca="1" si="40"/>
        <v>130.68482936651529</v>
      </c>
      <c r="AH104" s="81">
        <f t="shared" ca="1" si="40"/>
        <v>153.31632013200579</v>
      </c>
      <c r="AI104" s="81">
        <f t="shared" ca="1" si="40"/>
        <v>151.72779938966477</v>
      </c>
      <c r="AJ104" s="81">
        <f t="shared" ca="1" si="39"/>
        <v>145.86434103017905</v>
      </c>
      <c r="AK104" s="81">
        <f t="shared" ca="1" si="39"/>
        <v>143.06894361057445</v>
      </c>
      <c r="AL104" s="81">
        <f t="shared" ca="1" si="39"/>
        <v>134.65861691457937</v>
      </c>
      <c r="AM104" s="81">
        <f t="shared" ca="1" si="39"/>
        <v>131.67748926101453</v>
      </c>
      <c r="AN104" s="81">
        <f t="shared" ca="1" si="39"/>
        <v>16.470179391183887</v>
      </c>
      <c r="AO104" s="81">
        <f t="shared" ca="1" si="39"/>
        <v>0</v>
      </c>
      <c r="AP104" s="81">
        <f t="shared" ca="1" si="39"/>
        <v>0</v>
      </c>
      <c r="AQ104" s="81">
        <f t="shared" ca="1" si="39"/>
        <v>0</v>
      </c>
    </row>
    <row r="105" spans="1:43" x14ac:dyDescent="0.2">
      <c r="A105" s="22">
        <f t="shared" si="35"/>
        <v>97</v>
      </c>
      <c r="B105" s="34">
        <f t="shared" si="36"/>
        <v>42226</v>
      </c>
      <c r="C105" s="24">
        <f ca="1">IF(B105&gt;datum_obracuna,"",VLOOKUP(B105,'HNB tečaj'!A:D,2))</f>
        <v>7.5649730000000002</v>
      </c>
      <c r="D105" s="24">
        <f ca="1">IF(B105&gt;datum_obracuna,"",VLOOKUP(B105,'HNB tečaj'!A:D,3+(Podaci!$B$11="ne")))</f>
        <v>6.39</v>
      </c>
      <c r="F105" s="68">
        <f>IF($A104&gt;=rok*12,"",VLOOKUP($B105,Podaci!$F:$G,2,TRUE))</f>
        <v>3.2300000000000002E-2</v>
      </c>
      <c r="G105" s="28" t="str">
        <f>IF($A104&gt;=rok*12,"",VLOOKUP($B105,Podaci!$F:$H,3,TRUE))</f>
        <v>ENG proporcionalna</v>
      </c>
      <c r="H105" s="33">
        <f>IF(A104&gt;=rok*12,"",VLOOKUP(B105,Podaci!F:J,5,TRUE))</f>
        <v>1.0026916666666668</v>
      </c>
      <c r="I105" s="33">
        <f t="shared" si="27"/>
        <v>1.4726732536948832</v>
      </c>
      <c r="J105" s="102">
        <f t="shared" ca="1" si="28"/>
        <v>3830.0302483321361</v>
      </c>
      <c r="K105" s="71">
        <f t="shared" si="29"/>
        <v>599.37875560753309</v>
      </c>
      <c r="L105" s="73">
        <f t="shared" ca="1" si="30"/>
        <v>2600.7332167693889</v>
      </c>
      <c r="M105" s="71">
        <f t="shared" si="31"/>
        <v>407.00050340679019</v>
      </c>
      <c r="N105" s="73">
        <f t="shared" ca="1" si="32"/>
        <v>1229.2970315627472</v>
      </c>
      <c r="O105" s="71">
        <f t="shared" si="33"/>
        <v>192.37825220074291</v>
      </c>
      <c r="P105" s="72">
        <f>IF($A104&gt;=rok*12,"",P104*H105-K105-SUMPRODUCT(--(MONTH(Podaci!$L$5:$L$25)=MONTH($B105)),--(YEAR(Podaci!$L$5:$L$25)=YEAR($B105)),Podaci!$M$5:$M$25))</f>
        <v>71064.795979838906</v>
      </c>
      <c r="R105" s="108">
        <f t="shared" ca="1" si="34"/>
        <v>998.9270269802588</v>
      </c>
      <c r="T105" s="81" t="str">
        <f t="shared" ca="1" si="40"/>
        <v/>
      </c>
      <c r="U105" s="81" t="str">
        <f t="shared" ca="1" si="40"/>
        <v/>
      </c>
      <c r="V105" s="81" t="str">
        <f t="shared" ca="1" si="40"/>
        <v/>
      </c>
      <c r="W105" s="81" t="str">
        <f t="shared" ca="1" si="40"/>
        <v/>
      </c>
      <c r="X105" s="81" t="str">
        <f t="shared" ca="1" si="40"/>
        <v/>
      </c>
      <c r="Y105" s="81" t="str">
        <f t="shared" ca="1" si="40"/>
        <v/>
      </c>
      <c r="Z105" s="81" t="str">
        <f t="shared" ca="1" si="40"/>
        <v/>
      </c>
      <c r="AA105" s="81" t="str">
        <f t="shared" ca="1" si="40"/>
        <v/>
      </c>
      <c r="AB105" s="81" t="str">
        <f t="shared" ca="1" si="40"/>
        <v/>
      </c>
      <c r="AC105" s="81" t="str">
        <f t="shared" ca="1" si="40"/>
        <v/>
      </c>
      <c r="AD105" s="81" t="str">
        <f t="shared" ca="1" si="40"/>
        <v/>
      </c>
      <c r="AE105" s="81" t="str">
        <f t="shared" ca="1" si="40"/>
        <v/>
      </c>
      <c r="AF105" s="81" t="str">
        <f t="shared" ca="1" si="40"/>
        <v/>
      </c>
      <c r="AG105" s="81">
        <f t="shared" ca="1" si="40"/>
        <v>122.14333725105681</v>
      </c>
      <c r="AH105" s="81">
        <f t="shared" ca="1" si="40"/>
        <v>153.31632013200581</v>
      </c>
      <c r="AI105" s="81">
        <f t="shared" ca="1" si="40"/>
        <v>151.72779938966477</v>
      </c>
      <c r="AJ105" s="81">
        <f t="shared" ca="1" si="39"/>
        <v>145.86434103017905</v>
      </c>
      <c r="AK105" s="81">
        <f t="shared" ca="1" si="39"/>
        <v>143.06894361057445</v>
      </c>
      <c r="AL105" s="81">
        <f t="shared" ca="1" si="39"/>
        <v>134.6586169145794</v>
      </c>
      <c r="AM105" s="81">
        <f t="shared" ca="1" si="39"/>
        <v>131.67748926101453</v>
      </c>
      <c r="AN105" s="81">
        <f t="shared" ca="1" si="39"/>
        <v>16.470179391183891</v>
      </c>
      <c r="AO105" s="81">
        <f t="shared" ca="1" si="39"/>
        <v>0</v>
      </c>
      <c r="AP105" s="81">
        <f t="shared" ca="1" si="39"/>
        <v>0</v>
      </c>
      <c r="AQ105" s="81">
        <f t="shared" ca="1" si="39"/>
        <v>0</v>
      </c>
    </row>
    <row r="106" spans="1:43" x14ac:dyDescent="0.2">
      <c r="A106" s="22">
        <f t="shared" si="35"/>
        <v>98</v>
      </c>
      <c r="B106" s="34">
        <f t="shared" si="36"/>
        <v>42257</v>
      </c>
      <c r="C106" s="24">
        <f ca="1">IF(B106&gt;datum_obracuna,"",VLOOKUP(B106,'HNB tečaj'!A:D,2))</f>
        <v>7.5516370000000004</v>
      </c>
      <c r="D106" s="24">
        <f ca="1">IF(B106&gt;datum_obracuna,"",VLOOKUP(B106,'HNB tečaj'!A:D,3+(Podaci!$B$11="ne")))</f>
        <v>6.39</v>
      </c>
      <c r="F106" s="68">
        <f>IF($A105&gt;=rok*12,"",VLOOKUP($B106,Podaci!$F:$G,2,TRUE))</f>
        <v>3.2300000000000002E-2</v>
      </c>
      <c r="G106" s="28" t="str">
        <f>IF($A105&gt;=rok*12,"",VLOOKUP($B106,Podaci!$F:$H,3,TRUE))</f>
        <v>ENG proporcionalna</v>
      </c>
      <c r="H106" s="33">
        <f>IF(A105&gt;=rok*12,"",VLOOKUP(B106,Podaci!F:J,5,TRUE))</f>
        <v>1.0026916666666668</v>
      </c>
      <c r="I106" s="33">
        <f t="shared" si="27"/>
        <v>1.4687199491650476</v>
      </c>
      <c r="J106" s="102">
        <f t="shared" ca="1" si="28"/>
        <v>3830.0302483321343</v>
      </c>
      <c r="K106" s="71">
        <f t="shared" si="29"/>
        <v>599.37875560753275</v>
      </c>
      <c r="L106" s="73">
        <f t="shared" ca="1" si="30"/>
        <v>2607.7335236778586</v>
      </c>
      <c r="M106" s="71">
        <f t="shared" si="31"/>
        <v>408.09601309512652</v>
      </c>
      <c r="N106" s="73">
        <f t="shared" ca="1" si="32"/>
        <v>1222.296724654276</v>
      </c>
      <c r="O106" s="71">
        <f t="shared" si="33"/>
        <v>191.28274251240626</v>
      </c>
      <c r="P106" s="72">
        <f>IF($A105&gt;=rok*12,"",P105*H106-K106-SUMPRODUCT(--(MONTH(Podaci!$L$5:$L$25)=MONTH($B106)),--(YEAR(Podaci!$L$5:$L$25)=YEAR($B106)),Podaci!$M$5:$M$25))</f>
        <v>70656.699966743792</v>
      </c>
      <c r="R106" s="108">
        <f t="shared" ca="1" si="34"/>
        <v>972.44840142233681</v>
      </c>
      <c r="T106" s="81" t="str">
        <f t="shared" ca="1" si="40"/>
        <v/>
      </c>
      <c r="U106" s="81" t="str">
        <f t="shared" ca="1" si="40"/>
        <v/>
      </c>
      <c r="V106" s="81" t="str">
        <f t="shared" ca="1" si="40"/>
        <v/>
      </c>
      <c r="W106" s="81" t="str">
        <f t="shared" ca="1" si="40"/>
        <v/>
      </c>
      <c r="X106" s="81" t="str">
        <f t="shared" ca="1" si="40"/>
        <v/>
      </c>
      <c r="Y106" s="81" t="str">
        <f t="shared" ca="1" si="40"/>
        <v/>
      </c>
      <c r="Z106" s="81" t="str">
        <f t="shared" ca="1" si="40"/>
        <v/>
      </c>
      <c r="AA106" s="81" t="str">
        <f t="shared" ca="1" si="40"/>
        <v/>
      </c>
      <c r="AB106" s="81" t="str">
        <f t="shared" ca="1" si="40"/>
        <v/>
      </c>
      <c r="AC106" s="81" t="str">
        <f t="shared" ca="1" si="40"/>
        <v/>
      </c>
      <c r="AD106" s="81" t="str">
        <f t="shared" ca="1" si="40"/>
        <v/>
      </c>
      <c r="AE106" s="81" t="str">
        <f t="shared" ca="1" si="40"/>
        <v/>
      </c>
      <c r="AF106" s="81" t="str">
        <f t="shared" ca="1" si="40"/>
        <v/>
      </c>
      <c r="AG106" s="81">
        <f t="shared" ca="1" si="40"/>
        <v>95.664711693135345</v>
      </c>
      <c r="AH106" s="81">
        <f t="shared" ca="1" si="40"/>
        <v>153.31632013200573</v>
      </c>
      <c r="AI106" s="81">
        <f t="shared" ca="1" si="40"/>
        <v>151.72779938966471</v>
      </c>
      <c r="AJ106" s="81">
        <f t="shared" ca="1" si="39"/>
        <v>145.86434103017899</v>
      </c>
      <c r="AK106" s="81">
        <f t="shared" ca="1" si="39"/>
        <v>143.06894361057439</v>
      </c>
      <c r="AL106" s="81">
        <f t="shared" ca="1" si="39"/>
        <v>134.65861691457934</v>
      </c>
      <c r="AM106" s="81">
        <f t="shared" ca="1" si="39"/>
        <v>131.67748926101447</v>
      </c>
      <c r="AN106" s="81">
        <f t="shared" ca="1" si="39"/>
        <v>16.470179391183883</v>
      </c>
      <c r="AO106" s="81">
        <f t="shared" ca="1" si="39"/>
        <v>0</v>
      </c>
      <c r="AP106" s="81">
        <f t="shared" ca="1" si="39"/>
        <v>0</v>
      </c>
      <c r="AQ106" s="81">
        <f t="shared" ca="1" si="39"/>
        <v>0</v>
      </c>
    </row>
    <row r="107" spans="1:43" x14ac:dyDescent="0.2">
      <c r="A107" s="22">
        <f t="shared" si="35"/>
        <v>99</v>
      </c>
      <c r="B107" s="34">
        <f t="shared" si="36"/>
        <v>42287</v>
      </c>
      <c r="C107" s="24">
        <f ca="1">IF(B107&gt;datum_obracuna,"",VLOOKUP(B107,'HNB tečaj'!A:D,2))</f>
        <v>7.6136650000000001</v>
      </c>
      <c r="D107" s="24">
        <f ca="1">IF(B107&gt;datum_obracuna,"",VLOOKUP(B107,'HNB tečaj'!A:D,3+(Podaci!$B$11="ne")))</f>
        <v>6.39</v>
      </c>
      <c r="F107" s="68">
        <f>IF($A106&gt;=rok*12,"",VLOOKUP($B107,Podaci!$F:$G,2,TRUE))</f>
        <v>3.2300000000000002E-2</v>
      </c>
      <c r="G107" s="28" t="str">
        <f>IF($A106&gt;=rok*12,"",VLOOKUP($B107,Podaci!$F:$H,3,TRUE))</f>
        <v>ENG proporcionalna</v>
      </c>
      <c r="H107" s="33">
        <f>IF(A106&gt;=rok*12,"",VLOOKUP(B107,Podaci!F:J,5,TRUE))</f>
        <v>1.0026916666666668</v>
      </c>
      <c r="I107" s="33">
        <f t="shared" si="27"/>
        <v>1.4647772570481592</v>
      </c>
      <c r="J107" s="102">
        <f t="shared" ca="1" si="28"/>
        <v>3830.0302483321361</v>
      </c>
      <c r="K107" s="71">
        <f t="shared" si="29"/>
        <v>599.37875560753309</v>
      </c>
      <c r="L107" s="73">
        <f t="shared" ca="1" si="30"/>
        <v>2614.7526730790933</v>
      </c>
      <c r="M107" s="71">
        <f t="shared" si="31"/>
        <v>409.19447153037459</v>
      </c>
      <c r="N107" s="73">
        <f t="shared" ca="1" si="32"/>
        <v>1215.2775752530431</v>
      </c>
      <c r="O107" s="71">
        <f t="shared" si="33"/>
        <v>190.18428407715854</v>
      </c>
      <c r="P107" s="72">
        <f>IF($A106&gt;=rok*12,"",P106*H107-K107-SUMPRODUCT(--(MONTH(Podaci!$L$5:$L$25)=MONTH($B107)),--(YEAR(Podaci!$L$5:$L$25)=YEAR($B107)),Podaci!$M$5:$M$25))</f>
        <v>70247.505495213409</v>
      </c>
      <c r="R107" s="108">
        <f t="shared" ca="1" si="34"/>
        <v>946.82392507596182</v>
      </c>
      <c r="T107" s="81" t="str">
        <f t="shared" ca="1" si="40"/>
        <v/>
      </c>
      <c r="U107" s="81" t="str">
        <f t="shared" ca="1" si="40"/>
        <v/>
      </c>
      <c r="V107" s="81" t="str">
        <f t="shared" ca="1" si="40"/>
        <v/>
      </c>
      <c r="W107" s="81" t="str">
        <f t="shared" ca="1" si="40"/>
        <v/>
      </c>
      <c r="X107" s="81" t="str">
        <f t="shared" ca="1" si="40"/>
        <v/>
      </c>
      <c r="Y107" s="81" t="str">
        <f t="shared" ca="1" si="40"/>
        <v/>
      </c>
      <c r="Z107" s="81" t="str">
        <f t="shared" ca="1" si="40"/>
        <v/>
      </c>
      <c r="AA107" s="81" t="str">
        <f t="shared" ca="1" si="40"/>
        <v/>
      </c>
      <c r="AB107" s="81" t="str">
        <f t="shared" ca="1" si="40"/>
        <v/>
      </c>
      <c r="AC107" s="81" t="str">
        <f t="shared" ca="1" si="40"/>
        <v/>
      </c>
      <c r="AD107" s="81" t="str">
        <f t="shared" ca="1" si="40"/>
        <v/>
      </c>
      <c r="AE107" s="81" t="str">
        <f t="shared" ca="1" si="40"/>
        <v/>
      </c>
      <c r="AF107" s="81" t="str">
        <f t="shared" ca="1" si="40"/>
        <v/>
      </c>
      <c r="AG107" s="81">
        <f t="shared" ca="1" si="40"/>
        <v>70.040235346759843</v>
      </c>
      <c r="AH107" s="81">
        <f t="shared" ca="1" si="40"/>
        <v>153.31632013200581</v>
      </c>
      <c r="AI107" s="81">
        <f t="shared" ca="1" si="40"/>
        <v>151.72779938966477</v>
      </c>
      <c r="AJ107" s="81">
        <f t="shared" ca="1" si="39"/>
        <v>145.86434103017905</v>
      </c>
      <c r="AK107" s="81">
        <f t="shared" ca="1" si="39"/>
        <v>143.06894361057445</v>
      </c>
      <c r="AL107" s="81">
        <f t="shared" ca="1" si="39"/>
        <v>134.6586169145794</v>
      </c>
      <c r="AM107" s="81">
        <f t="shared" ca="1" si="39"/>
        <v>131.67748926101453</v>
      </c>
      <c r="AN107" s="81">
        <f t="shared" ca="1" si="39"/>
        <v>16.470179391183891</v>
      </c>
      <c r="AO107" s="81">
        <f t="shared" ca="1" si="39"/>
        <v>0</v>
      </c>
      <c r="AP107" s="81">
        <f t="shared" ca="1" si="39"/>
        <v>0</v>
      </c>
      <c r="AQ107" s="81">
        <f t="shared" ca="1" si="39"/>
        <v>0</v>
      </c>
    </row>
    <row r="108" spans="1:43" x14ac:dyDescent="0.2">
      <c r="A108" s="22">
        <f t="shared" si="35"/>
        <v>100</v>
      </c>
      <c r="B108" s="34">
        <f t="shared" si="36"/>
        <v>42318</v>
      </c>
      <c r="C108" s="24">
        <f ca="1">IF(B108&gt;datum_obracuna,"",VLOOKUP(B108,'HNB tečaj'!A:D,2))</f>
        <v>7.5517820000000002</v>
      </c>
      <c r="D108" s="24">
        <f ca="1">IF(B108&gt;datum_obracuna,"",VLOOKUP(B108,'HNB tečaj'!A:D,3+(Podaci!$B$11="ne")))</f>
        <v>6.39</v>
      </c>
      <c r="F108" s="68">
        <f>IF($A107&gt;=rok*12,"",VLOOKUP($B108,Podaci!$F:$G,2,TRUE))</f>
        <v>3.2300000000000002E-2</v>
      </c>
      <c r="G108" s="28" t="str">
        <f>IF($A107&gt;=rok*12,"",VLOOKUP($B108,Podaci!$F:$H,3,TRUE))</f>
        <v>ENG proporcionalna</v>
      </c>
      <c r="H108" s="33">
        <f>IF(A107&gt;=rok*12,"",VLOOKUP(B108,Podaci!F:J,5,TRUE))</f>
        <v>1.0026916666666668</v>
      </c>
      <c r="I108" s="33">
        <f t="shared" si="27"/>
        <v>1.4608451488558223</v>
      </c>
      <c r="J108" s="102">
        <f t="shared" ca="1" si="28"/>
        <v>3830.0302483321348</v>
      </c>
      <c r="K108" s="71">
        <f t="shared" si="29"/>
        <v>599.37875560753287</v>
      </c>
      <c r="L108" s="73">
        <f t="shared" ca="1" si="30"/>
        <v>2621.7907156907968</v>
      </c>
      <c r="M108" s="71">
        <f t="shared" si="31"/>
        <v>410.29588664957697</v>
      </c>
      <c r="N108" s="73">
        <f t="shared" ca="1" si="32"/>
        <v>1208.2395326413382</v>
      </c>
      <c r="O108" s="71">
        <f t="shared" si="33"/>
        <v>189.0828689579559</v>
      </c>
      <c r="P108" s="72">
        <f>IF($A107&gt;=rok*12,"",P107*H108-K108-SUMPRODUCT(--(MONTH(Podaci!$L$5:$L$25)=MONTH($B108)),--(YEAR(Podaci!$L$5:$L$25)=YEAR($B108)),Podaci!$M$5:$M$25))</f>
        <v>69837.209608563833</v>
      </c>
      <c r="R108" s="108">
        <f t="shared" ca="1" si="34"/>
        <v>920.34529951803995</v>
      </c>
      <c r="T108" s="81" t="str">
        <f t="shared" ca="1" si="40"/>
        <v/>
      </c>
      <c r="U108" s="81" t="str">
        <f t="shared" ca="1" si="40"/>
        <v/>
      </c>
      <c r="V108" s="81" t="str">
        <f t="shared" ca="1" si="40"/>
        <v/>
      </c>
      <c r="W108" s="81" t="str">
        <f t="shared" ca="1" si="40"/>
        <v/>
      </c>
      <c r="X108" s="81" t="str">
        <f t="shared" ca="1" si="40"/>
        <v/>
      </c>
      <c r="Y108" s="81" t="str">
        <f t="shared" ca="1" si="40"/>
        <v/>
      </c>
      <c r="Z108" s="81" t="str">
        <f t="shared" ca="1" si="40"/>
        <v/>
      </c>
      <c r="AA108" s="81" t="str">
        <f t="shared" ca="1" si="40"/>
        <v/>
      </c>
      <c r="AB108" s="81" t="str">
        <f t="shared" ca="1" si="40"/>
        <v/>
      </c>
      <c r="AC108" s="81" t="str">
        <f t="shared" ca="1" si="40"/>
        <v/>
      </c>
      <c r="AD108" s="81" t="str">
        <f t="shared" ca="1" si="40"/>
        <v/>
      </c>
      <c r="AE108" s="81" t="str">
        <f t="shared" ca="1" si="40"/>
        <v/>
      </c>
      <c r="AF108" s="81" t="str">
        <f t="shared" ca="1" si="40"/>
        <v/>
      </c>
      <c r="AG108" s="81">
        <f t="shared" ca="1" si="40"/>
        <v>43.561609788838425</v>
      </c>
      <c r="AH108" s="81">
        <f t="shared" ca="1" si="40"/>
        <v>153.31632013200576</v>
      </c>
      <c r="AI108" s="81">
        <f t="shared" ca="1" si="40"/>
        <v>151.72779938966471</v>
      </c>
      <c r="AJ108" s="81">
        <f t="shared" ca="1" si="39"/>
        <v>145.86434103017902</v>
      </c>
      <c r="AK108" s="81">
        <f t="shared" ca="1" si="39"/>
        <v>143.06894361057439</v>
      </c>
      <c r="AL108" s="81">
        <f t="shared" ca="1" si="39"/>
        <v>134.65861691457934</v>
      </c>
      <c r="AM108" s="81">
        <f t="shared" ca="1" si="39"/>
        <v>131.6774892610145</v>
      </c>
      <c r="AN108" s="81">
        <f t="shared" ca="1" si="39"/>
        <v>16.470179391183883</v>
      </c>
      <c r="AO108" s="81">
        <f t="shared" ca="1" si="39"/>
        <v>0</v>
      </c>
      <c r="AP108" s="81">
        <f t="shared" ca="1" si="39"/>
        <v>0</v>
      </c>
      <c r="AQ108" s="81">
        <f t="shared" ca="1" si="39"/>
        <v>0</v>
      </c>
    </row>
    <row r="109" spans="1:43" x14ac:dyDescent="0.2">
      <c r="A109" s="22">
        <f t="shared" si="35"/>
        <v>101</v>
      </c>
      <c r="B109" s="34">
        <f t="shared" si="36"/>
        <v>42348</v>
      </c>
      <c r="C109" s="24">
        <f ca="1">IF(B109&gt;datum_obracuna,"",VLOOKUP(B109,'HNB tečaj'!A:D,2))</f>
        <v>7.635345</v>
      </c>
      <c r="D109" s="24">
        <f ca="1">IF(B109&gt;datum_obracuna,"",VLOOKUP(B109,'HNB tečaj'!A:D,3+(Podaci!$B$11="ne")))</f>
        <v>6.39</v>
      </c>
      <c r="F109" s="68">
        <f>IF($A108&gt;=rok*12,"",VLOOKUP($B109,Podaci!$F:$G,2,TRUE))</f>
        <v>3.2300000000000002E-2</v>
      </c>
      <c r="G109" s="28" t="str">
        <f>IF($A108&gt;=rok*12,"",VLOOKUP($B109,Podaci!$F:$H,3,TRUE))</f>
        <v>ENG proporcionalna</v>
      </c>
      <c r="H109" s="33">
        <f>IF(A108&gt;=rok*12,"",VLOOKUP(B109,Podaci!F:J,5,TRUE))</f>
        <v>1.0026916666666668</v>
      </c>
      <c r="I109" s="33">
        <f t="shared" si="27"/>
        <v>1.4569235961761147</v>
      </c>
      <c r="J109" s="102">
        <f t="shared" ca="1" si="28"/>
        <v>3830.0302483321357</v>
      </c>
      <c r="K109" s="71">
        <f t="shared" si="29"/>
        <v>599.37875560753298</v>
      </c>
      <c r="L109" s="73">
        <f t="shared" ca="1" si="30"/>
        <v>2628.847702367199</v>
      </c>
      <c r="M109" s="71">
        <f t="shared" si="31"/>
        <v>411.40026641114224</v>
      </c>
      <c r="N109" s="73">
        <f t="shared" ca="1" si="32"/>
        <v>1201.1825459649367</v>
      </c>
      <c r="O109" s="71">
        <f t="shared" si="33"/>
        <v>187.97848919639074</v>
      </c>
      <c r="P109" s="72">
        <f>IF($A108&gt;=rok*12,"",P108*H109-K109-SUMPRODUCT(--(MONTH(Podaci!$L$5:$L$25)=MONTH($B109)),--(YEAR(Podaci!$L$5:$L$25)=YEAR($B109)),Podaci!$M$5:$M$25))</f>
        <v>69425.809342152701</v>
      </c>
      <c r="R109" s="108">
        <f t="shared" ca="1" si="34"/>
        <v>894.72082317166485</v>
      </c>
      <c r="T109" s="81" t="str">
        <f t="shared" ca="1" si="40"/>
        <v/>
      </c>
      <c r="U109" s="81" t="str">
        <f t="shared" ca="1" si="40"/>
        <v/>
      </c>
      <c r="V109" s="81" t="str">
        <f t="shared" ca="1" si="40"/>
        <v/>
      </c>
      <c r="W109" s="81" t="str">
        <f t="shared" ca="1" si="40"/>
        <v/>
      </c>
      <c r="X109" s="81" t="str">
        <f t="shared" ca="1" si="40"/>
        <v/>
      </c>
      <c r="Y109" s="81" t="str">
        <f t="shared" ca="1" si="40"/>
        <v/>
      </c>
      <c r="Z109" s="81" t="str">
        <f t="shared" ca="1" si="40"/>
        <v/>
      </c>
      <c r="AA109" s="81" t="str">
        <f t="shared" ca="1" si="40"/>
        <v/>
      </c>
      <c r="AB109" s="81" t="str">
        <f t="shared" ca="1" si="40"/>
        <v/>
      </c>
      <c r="AC109" s="81" t="str">
        <f t="shared" ca="1" si="40"/>
        <v/>
      </c>
      <c r="AD109" s="81" t="str">
        <f t="shared" ca="1" si="40"/>
        <v/>
      </c>
      <c r="AE109" s="81" t="str">
        <f t="shared" ca="1" si="40"/>
        <v/>
      </c>
      <c r="AF109" s="81" t="str">
        <f t="shared" ca="1" si="40"/>
        <v/>
      </c>
      <c r="AG109" s="81">
        <f t="shared" ca="1" si="40"/>
        <v>17.937133442462883</v>
      </c>
      <c r="AH109" s="81">
        <f t="shared" ca="1" si="40"/>
        <v>153.31632013200579</v>
      </c>
      <c r="AI109" s="81">
        <f t="shared" ca="1" si="40"/>
        <v>151.72779938966477</v>
      </c>
      <c r="AJ109" s="81">
        <f t="shared" ca="1" si="39"/>
        <v>145.86434103017905</v>
      </c>
      <c r="AK109" s="81">
        <f t="shared" ca="1" si="39"/>
        <v>143.06894361057445</v>
      </c>
      <c r="AL109" s="81">
        <f t="shared" ca="1" si="39"/>
        <v>134.65861691457937</v>
      </c>
      <c r="AM109" s="81">
        <f t="shared" ca="1" si="39"/>
        <v>131.67748926101453</v>
      </c>
      <c r="AN109" s="81">
        <f t="shared" ca="1" si="39"/>
        <v>16.470179391183887</v>
      </c>
      <c r="AO109" s="81">
        <f t="shared" ca="1" si="39"/>
        <v>0</v>
      </c>
      <c r="AP109" s="81">
        <f t="shared" ca="1" si="39"/>
        <v>0</v>
      </c>
      <c r="AQ109" s="81">
        <f t="shared" ca="1" si="39"/>
        <v>0</v>
      </c>
    </row>
    <row r="110" spans="1:43" x14ac:dyDescent="0.2">
      <c r="A110" s="22">
        <f t="shared" si="35"/>
        <v>102</v>
      </c>
      <c r="B110" s="34">
        <f t="shared" si="36"/>
        <v>42379</v>
      </c>
      <c r="C110" s="24">
        <f ca="1">IF(B110&gt;datum_obracuna,"",VLOOKUP(B110,'HNB tečaj'!A:D,2))</f>
        <v>7.637467</v>
      </c>
      <c r="D110" s="24">
        <f ca="1">IF(B110&gt;datum_obracuna,"",VLOOKUP(B110,'HNB tečaj'!A:D,3+(Podaci!$B$11="ne")))</f>
        <v>6.39</v>
      </c>
      <c r="F110" s="68">
        <f>IF($A109&gt;=rok*12,"",VLOOKUP($B110,Podaci!$F:$G,2,TRUE))</f>
        <v>3.2300000000000002E-2</v>
      </c>
      <c r="G110" s="28" t="str">
        <f>IF($A109&gt;=rok*12,"",VLOOKUP($B110,Podaci!$F:$H,3,TRUE))</f>
        <v>ENG proporcionalna</v>
      </c>
      <c r="H110" s="33">
        <f>IF(A109&gt;=rok*12,"",VLOOKUP(B110,Podaci!F:J,5,TRUE))</f>
        <v>1.0026916666666668</v>
      </c>
      <c r="I110" s="33">
        <f t="shared" si="27"/>
        <v>1.4530125706733859</v>
      </c>
      <c r="J110" s="102">
        <f t="shared" ca="1" si="28"/>
        <v>3830.0302483321325</v>
      </c>
      <c r="K110" s="71">
        <f t="shared" si="29"/>
        <v>599.37875560753253</v>
      </c>
      <c r="L110" s="73">
        <f t="shared" ca="1" si="30"/>
        <v>2635.9236840994008</v>
      </c>
      <c r="M110" s="71">
        <f t="shared" si="31"/>
        <v>412.50761879489846</v>
      </c>
      <c r="N110" s="73">
        <f t="shared" ca="1" si="32"/>
        <v>1194.1065642327319</v>
      </c>
      <c r="O110" s="71">
        <f t="shared" si="33"/>
        <v>186.87113681263409</v>
      </c>
      <c r="P110" s="72">
        <f>IF($A109&gt;=rok*12,"",P109*H110-K110-SUMPRODUCT(--(MONTH(Podaci!$L$5:$L$25)=MONTH($B110)),--(YEAR(Podaci!$L$5:$L$25)=YEAR($B110)),Podaci!$M$5:$M$25))</f>
        <v>69013.301723357814</v>
      </c>
      <c r="R110" s="108">
        <f t="shared" ca="1" si="34"/>
        <v>868.35971609557441</v>
      </c>
      <c r="T110" s="81" t="str">
        <f t="shared" ca="1" si="40"/>
        <v/>
      </c>
      <c r="U110" s="81" t="str">
        <f t="shared" ca="1" si="40"/>
        <v/>
      </c>
      <c r="V110" s="81" t="str">
        <f t="shared" ca="1" si="40"/>
        <v/>
      </c>
      <c r="W110" s="81" t="str">
        <f t="shared" ca="1" si="40"/>
        <v/>
      </c>
      <c r="X110" s="81" t="str">
        <f t="shared" ca="1" si="40"/>
        <v/>
      </c>
      <c r="Y110" s="81" t="str">
        <f t="shared" ca="1" si="40"/>
        <v/>
      </c>
      <c r="Z110" s="81" t="str">
        <f t="shared" ca="1" si="40"/>
        <v/>
      </c>
      <c r="AA110" s="81" t="str">
        <f t="shared" ca="1" si="40"/>
        <v/>
      </c>
      <c r="AB110" s="81" t="str">
        <f t="shared" ca="1" si="40"/>
        <v/>
      </c>
      <c r="AC110" s="81" t="str">
        <f t="shared" ca="1" si="40"/>
        <v/>
      </c>
      <c r="AD110" s="81" t="str">
        <f t="shared" ca="1" si="40"/>
        <v/>
      </c>
      <c r="AE110" s="81" t="str">
        <f t="shared" ca="1" si="40"/>
        <v/>
      </c>
      <c r="AF110" s="81" t="str">
        <f t="shared" ca="1" si="40"/>
        <v/>
      </c>
      <c r="AG110" s="81" t="str">
        <f t="shared" ca="1" si="40"/>
        <v/>
      </c>
      <c r="AH110" s="81">
        <f t="shared" ca="1" si="40"/>
        <v>144.89234649837897</v>
      </c>
      <c r="AI110" s="81">
        <f t="shared" ca="1" si="40"/>
        <v>151.72779938966463</v>
      </c>
      <c r="AJ110" s="81">
        <f t="shared" ca="1" si="39"/>
        <v>145.86434103017893</v>
      </c>
      <c r="AK110" s="81">
        <f t="shared" ca="1" si="39"/>
        <v>143.06894361057431</v>
      </c>
      <c r="AL110" s="81">
        <f t="shared" ca="1" si="39"/>
        <v>134.65861691457926</v>
      </c>
      <c r="AM110" s="81">
        <f t="shared" ca="1" si="39"/>
        <v>131.67748926101441</v>
      </c>
      <c r="AN110" s="81">
        <f t="shared" ca="1" si="39"/>
        <v>16.470179391183876</v>
      </c>
      <c r="AO110" s="81">
        <f t="shared" ca="1" si="39"/>
        <v>0</v>
      </c>
      <c r="AP110" s="81">
        <f t="shared" ca="1" si="39"/>
        <v>0</v>
      </c>
      <c r="AQ110" s="81">
        <f t="shared" ca="1" si="39"/>
        <v>0</v>
      </c>
    </row>
    <row r="111" spans="1:43" x14ac:dyDescent="0.2">
      <c r="A111" s="22">
        <f t="shared" si="35"/>
        <v>103</v>
      </c>
      <c r="B111" s="34">
        <f t="shared" si="36"/>
        <v>42410</v>
      </c>
      <c r="C111" s="24">
        <f ca="1">IF(B111&gt;datum_obracuna,"",VLOOKUP(B111,'HNB tečaj'!A:D,2))</f>
        <v>7.6491420000000003</v>
      </c>
      <c r="D111" s="24">
        <f ca="1">IF(B111&gt;datum_obracuna,"",VLOOKUP(B111,'HNB tečaj'!A:D,3+(Podaci!$B$11="ne")))</f>
        <v>6.96136</v>
      </c>
      <c r="F111" s="68">
        <f>IF($A110&gt;=rok*12,"",VLOOKUP($B111,Podaci!$F:$G,2,TRUE))</f>
        <v>3.2300000000000002E-2</v>
      </c>
      <c r="G111" s="28" t="str">
        <f>IF($A110&gt;=rok*12,"",VLOOKUP($B111,Podaci!$F:$H,3,TRUE))</f>
        <v>ENG proporcionalna</v>
      </c>
      <c r="H111" s="33">
        <f>IF(A110&gt;=rok*12,"",VLOOKUP(B111,Podaci!F:J,5,TRUE))</f>
        <v>1.0026916666666668</v>
      </c>
      <c r="I111" s="33">
        <f t="shared" si="27"/>
        <v>1.4491120440880485</v>
      </c>
      <c r="J111" s="102">
        <f t="shared" ca="1" si="28"/>
        <v>4172.4912941360553</v>
      </c>
      <c r="K111" s="71">
        <f t="shared" si="29"/>
        <v>599.37875560753298</v>
      </c>
      <c r="L111" s="73">
        <f t="shared" ca="1" si="30"/>
        <v>2879.343464957451</v>
      </c>
      <c r="M111" s="71">
        <f t="shared" si="31"/>
        <v>413.61795180215518</v>
      </c>
      <c r="N111" s="73">
        <f t="shared" ca="1" si="32"/>
        <v>1293.1478291786048</v>
      </c>
      <c r="O111" s="71">
        <f t="shared" si="33"/>
        <v>185.7608038053778</v>
      </c>
      <c r="P111" s="72">
        <f>IF($A110&gt;=rok*12,"",P110*H111-K111-SUMPRODUCT(--(MONTH(Podaci!$L$5:$L$25)=MONTH($B111)),--(YEAR(Podaci!$L$5:$L$25)=YEAR($B111)),Podaci!$M$5:$M$25))</f>
        <v>68599.683771555661</v>
      </c>
      <c r="R111" s="108">
        <f t="shared" ca="1" si="34"/>
        <v>917.55452623585666</v>
      </c>
      <c r="T111" s="81" t="str">
        <f t="shared" ca="1" si="40"/>
        <v/>
      </c>
      <c r="U111" s="81" t="str">
        <f t="shared" ca="1" si="40"/>
        <v/>
      </c>
      <c r="V111" s="81" t="str">
        <f t="shared" ca="1" si="40"/>
        <v/>
      </c>
      <c r="W111" s="81" t="str">
        <f t="shared" ca="1" si="40"/>
        <v/>
      </c>
      <c r="X111" s="81" t="str">
        <f t="shared" ca="1" si="40"/>
        <v/>
      </c>
      <c r="Y111" s="81" t="str">
        <f t="shared" ca="1" si="40"/>
        <v/>
      </c>
      <c r="Z111" s="81" t="str">
        <f t="shared" ca="1" si="40"/>
        <v/>
      </c>
      <c r="AA111" s="81" t="str">
        <f t="shared" ca="1" si="40"/>
        <v/>
      </c>
      <c r="AB111" s="81" t="str">
        <f t="shared" ca="1" si="40"/>
        <v/>
      </c>
      <c r="AC111" s="81" t="str">
        <f t="shared" ca="1" si="40"/>
        <v/>
      </c>
      <c r="AD111" s="81" t="str">
        <f t="shared" ca="1" si="40"/>
        <v/>
      </c>
      <c r="AE111" s="81" t="str">
        <f t="shared" ca="1" si="40"/>
        <v/>
      </c>
      <c r="AF111" s="81" t="str">
        <f t="shared" ca="1" si="40"/>
        <v/>
      </c>
      <c r="AG111" s="81" t="str">
        <f t="shared" ca="1" si="40"/>
        <v/>
      </c>
      <c r="AH111" s="81">
        <f t="shared" ca="1" si="40"/>
        <v>129.39853124068659</v>
      </c>
      <c r="AI111" s="81">
        <f t="shared" ca="1" si="40"/>
        <v>165.29449664463797</v>
      </c>
      <c r="AJ111" s="81">
        <f t="shared" ca="1" si="39"/>
        <v>158.90675885349719</v>
      </c>
      <c r="AK111" s="81">
        <f t="shared" ca="1" si="39"/>
        <v>155.86141178292775</v>
      </c>
      <c r="AL111" s="81">
        <f t="shared" ca="1" si="39"/>
        <v>146.69907816032492</v>
      </c>
      <c r="AM111" s="81">
        <f t="shared" ca="1" si="39"/>
        <v>143.45139384069734</v>
      </c>
      <c r="AN111" s="81">
        <f t="shared" ca="1" si="39"/>
        <v>17.9428557130848</v>
      </c>
      <c r="AO111" s="81">
        <f t="shared" ca="1" si="39"/>
        <v>0</v>
      </c>
      <c r="AP111" s="81">
        <f t="shared" ca="1" si="39"/>
        <v>0</v>
      </c>
      <c r="AQ111" s="81">
        <f t="shared" ca="1" si="39"/>
        <v>0</v>
      </c>
    </row>
    <row r="112" spans="1:43" x14ac:dyDescent="0.2">
      <c r="A112" s="22">
        <f t="shared" si="35"/>
        <v>104</v>
      </c>
      <c r="B112" s="34">
        <f t="shared" si="36"/>
        <v>42439</v>
      </c>
      <c r="C112" s="24">
        <f ca="1">IF(B112&gt;datum_obracuna,"",VLOOKUP(B112,'HNB tečaj'!A:D,2))</f>
        <v>7.5788669999999998</v>
      </c>
      <c r="D112" s="24">
        <f ca="1">IF(B112&gt;datum_obracuna,"",VLOOKUP(B112,'HNB tečaj'!A:D,3+(Podaci!$B$11="ne")))</f>
        <v>6.8992870000000002</v>
      </c>
      <c r="F112" s="68">
        <f>IF($A111&gt;=rok*12,"",VLOOKUP($B112,Podaci!$F:$G,2,TRUE))</f>
        <v>3.2300000000000002E-2</v>
      </c>
      <c r="G112" s="28" t="str">
        <f>IF($A111&gt;=rok*12,"",VLOOKUP($B112,Podaci!$F:$H,3,TRUE))</f>
        <v>ENG proporcionalna</v>
      </c>
      <c r="H112" s="33">
        <f>IF(A111&gt;=rok*12,"",VLOOKUP(B112,Podaci!F:J,5,TRUE))</f>
        <v>1.0026916666666668</v>
      </c>
      <c r="I112" s="33">
        <f t="shared" si="27"/>
        <v>1.445221988236379</v>
      </c>
      <c r="J112" s="102">
        <f t="shared" ca="1" si="28"/>
        <v>4135.2860566392274</v>
      </c>
      <c r="K112" s="71">
        <f t="shared" si="29"/>
        <v>599.37875560753264</v>
      </c>
      <c r="L112" s="73">
        <f t="shared" ca="1" si="30"/>
        <v>2861.35008344674</v>
      </c>
      <c r="M112" s="71">
        <f t="shared" si="31"/>
        <v>414.73127345575563</v>
      </c>
      <c r="N112" s="73">
        <f t="shared" ca="1" si="32"/>
        <v>1273.9359731924869</v>
      </c>
      <c r="O112" s="71">
        <f t="shared" si="33"/>
        <v>184.64748215177698</v>
      </c>
      <c r="P112" s="72">
        <f>IF($A111&gt;=rok*12,"",P111*H112-K112-SUMPRODUCT(--(MONTH(Podaci!$L$5:$L$25)=MONTH($B112)),--(YEAR(Podaci!$L$5:$L$25)=YEAR($B112)),Podaci!$M$5:$M$25))</f>
        <v>68184.952498099912</v>
      </c>
      <c r="R112" s="108">
        <f t="shared" ca="1" si="34"/>
        <v>882.99631140985127</v>
      </c>
      <c r="T112" s="81" t="str">
        <f t="shared" ca="1" si="40"/>
        <v/>
      </c>
      <c r="U112" s="81" t="str">
        <f t="shared" ca="1" si="40"/>
        <v/>
      </c>
      <c r="V112" s="81" t="str">
        <f t="shared" ca="1" si="40"/>
        <v/>
      </c>
      <c r="W112" s="81" t="str">
        <f t="shared" ca="1" si="40"/>
        <v/>
      </c>
      <c r="X112" s="81" t="str">
        <f t="shared" ca="1" si="40"/>
        <v/>
      </c>
      <c r="Y112" s="81" t="str">
        <f t="shared" ca="1" si="40"/>
        <v/>
      </c>
      <c r="Z112" s="81" t="str">
        <f t="shared" ca="1" si="40"/>
        <v/>
      </c>
      <c r="AA112" s="81" t="str">
        <f t="shared" ca="1" si="40"/>
        <v/>
      </c>
      <c r="AB112" s="81" t="str">
        <f t="shared" ca="1" si="40"/>
        <v/>
      </c>
      <c r="AC112" s="81" t="str">
        <f t="shared" ca="1" si="40"/>
        <v/>
      </c>
      <c r="AD112" s="81" t="str">
        <f t="shared" ca="1" si="40"/>
        <v/>
      </c>
      <c r="AE112" s="81" t="str">
        <f t="shared" ca="1" si="40"/>
        <v/>
      </c>
      <c r="AF112" s="81" t="str">
        <f t="shared" ca="1" si="40"/>
        <v/>
      </c>
      <c r="AG112" s="81" t="str">
        <f t="shared" ca="1" si="40"/>
        <v/>
      </c>
      <c r="AH112" s="81">
        <f t="shared" ca="1" si="40"/>
        <v>101.86813958103627</v>
      </c>
      <c r="AI112" s="81">
        <f t="shared" ca="1" si="40"/>
        <v>163.82059997929915</v>
      </c>
      <c r="AJ112" s="81">
        <f t="shared" ca="1" si="39"/>
        <v>157.48982031816595</v>
      </c>
      <c r="AK112" s="81">
        <f t="shared" ca="1" si="39"/>
        <v>154.47162797436133</v>
      </c>
      <c r="AL112" s="81">
        <f t="shared" ca="1" si="39"/>
        <v>145.39099297601521</v>
      </c>
      <c r="AM112" s="81">
        <f t="shared" ca="1" si="39"/>
        <v>142.17226758234062</v>
      </c>
      <c r="AN112" s="81">
        <f t="shared" ca="1" si="39"/>
        <v>17.782862998632687</v>
      </c>
      <c r="AO112" s="81">
        <f t="shared" ca="1" si="39"/>
        <v>0</v>
      </c>
      <c r="AP112" s="81">
        <f t="shared" ca="1" si="39"/>
        <v>0</v>
      </c>
      <c r="AQ112" s="81">
        <f t="shared" ca="1" si="39"/>
        <v>0</v>
      </c>
    </row>
    <row r="113" spans="1:43" x14ac:dyDescent="0.2">
      <c r="A113" s="22">
        <f t="shared" si="35"/>
        <v>105</v>
      </c>
      <c r="B113" s="34">
        <f t="shared" si="36"/>
        <v>42470</v>
      </c>
      <c r="C113" s="24">
        <f ca="1">IF(B113&gt;datum_obracuna,"",VLOOKUP(B113,'HNB tečaj'!A:D,2))</f>
        <v>7.5063170000000001</v>
      </c>
      <c r="D113" s="24">
        <f ca="1">IF(B113&gt;datum_obracuna,"",VLOOKUP(B113,'HNB tečaj'!A:D,3+(Podaci!$B$11="ne")))</f>
        <v>6.8998229999999996</v>
      </c>
      <c r="F113" s="68">
        <f>IF($A112&gt;=rok*12,"",VLOOKUP($B113,Podaci!$F:$G,2,TRUE))</f>
        <v>3.2300000000000002E-2</v>
      </c>
      <c r="G113" s="28" t="str">
        <f>IF($A112&gt;=rok*12,"",VLOOKUP($B113,Podaci!$F:$H,3,TRUE))</f>
        <v>ENG proporcionalna</v>
      </c>
      <c r="H113" s="33">
        <f>IF(A112&gt;=rok*12,"",VLOOKUP(B113,Podaci!F:J,5,TRUE))</f>
        <v>1.0026916666666668</v>
      </c>
      <c r="I113" s="33">
        <f t="shared" si="27"/>
        <v>1.4413423750103094</v>
      </c>
      <c r="J113" s="102">
        <f t="shared" ca="1" si="28"/>
        <v>4135.6073236522343</v>
      </c>
      <c r="K113" s="71">
        <f t="shared" si="29"/>
        <v>599.37875560753287</v>
      </c>
      <c r="L113" s="73">
        <f t="shared" ca="1" si="30"/>
        <v>2869.2747783972241</v>
      </c>
      <c r="M113" s="71">
        <f t="shared" si="31"/>
        <v>415.847591800141</v>
      </c>
      <c r="N113" s="73">
        <f t="shared" ca="1" si="32"/>
        <v>1266.33254525501</v>
      </c>
      <c r="O113" s="71">
        <f t="shared" si="33"/>
        <v>183.53116380739189</v>
      </c>
      <c r="P113" s="72">
        <f>IF($A112&gt;=rok*12,"",P112*H113-K113-SUMPRODUCT(--(MONTH(Podaci!$L$5:$L$25)=MONTH($B113)),--(YEAR(Podaci!$L$5:$L$25)=YEAR($B113)),Podaci!$M$5:$M$25))</f>
        <v>67769.104906299777</v>
      </c>
      <c r="R113" s="108">
        <f t="shared" ca="1" si="34"/>
        <v>854.86707440197665</v>
      </c>
      <c r="T113" s="81" t="str">
        <f t="shared" ca="1" si="40"/>
        <v/>
      </c>
      <c r="U113" s="81" t="str">
        <f t="shared" ca="1" si="40"/>
        <v/>
      </c>
      <c r="V113" s="81" t="str">
        <f t="shared" ca="1" si="40"/>
        <v/>
      </c>
      <c r="W113" s="81" t="str">
        <f t="shared" ca="1" si="40"/>
        <v/>
      </c>
      <c r="X113" s="81" t="str">
        <f t="shared" ca="1" si="40"/>
        <v/>
      </c>
      <c r="Y113" s="81" t="str">
        <f t="shared" ca="1" si="40"/>
        <v/>
      </c>
      <c r="Z113" s="81" t="str">
        <f t="shared" ca="1" si="40"/>
        <v/>
      </c>
      <c r="AA113" s="81" t="str">
        <f t="shared" ca="1" si="40"/>
        <v/>
      </c>
      <c r="AB113" s="81" t="str">
        <f t="shared" ca="1" si="40"/>
        <v/>
      </c>
      <c r="AC113" s="81" t="str">
        <f t="shared" ca="1" si="40"/>
        <v/>
      </c>
      <c r="AD113" s="81" t="str">
        <f t="shared" ca="1" si="40"/>
        <v/>
      </c>
      <c r="AE113" s="81" t="str">
        <f t="shared" ca="1" si="40"/>
        <v/>
      </c>
      <c r="AF113" s="81" t="str">
        <f t="shared" ca="1" si="40"/>
        <v/>
      </c>
      <c r="AG113" s="81" t="str">
        <f t="shared" ca="1" si="40"/>
        <v/>
      </c>
      <c r="AH113" s="81">
        <f t="shared" ca="1" si="40"/>
        <v>73.678217360312559</v>
      </c>
      <c r="AI113" s="81">
        <f t="shared" ca="1" si="40"/>
        <v>163.83332706857507</v>
      </c>
      <c r="AJ113" s="81">
        <f t="shared" ca="1" si="39"/>
        <v>157.50205557431499</v>
      </c>
      <c r="AK113" s="81">
        <f t="shared" ca="1" si="39"/>
        <v>154.48362874960006</v>
      </c>
      <c r="AL113" s="81">
        <f t="shared" ca="1" si="39"/>
        <v>145.40228828410073</v>
      </c>
      <c r="AM113" s="81">
        <f t="shared" ca="1" si="39"/>
        <v>142.18331283026617</v>
      </c>
      <c r="AN113" s="81">
        <f t="shared" ca="1" si="39"/>
        <v>17.784244534806977</v>
      </c>
      <c r="AO113" s="81">
        <f t="shared" ca="1" si="39"/>
        <v>0</v>
      </c>
      <c r="AP113" s="81">
        <f t="shared" ca="1" si="39"/>
        <v>0</v>
      </c>
      <c r="AQ113" s="81">
        <f t="shared" ca="1" si="39"/>
        <v>0</v>
      </c>
    </row>
    <row r="114" spans="1:43" x14ac:dyDescent="0.2">
      <c r="A114" s="22">
        <f t="shared" si="35"/>
        <v>106</v>
      </c>
      <c r="B114" s="34">
        <f t="shared" si="36"/>
        <v>42500</v>
      </c>
      <c r="C114" s="24">
        <f ca="1">IF(B114&gt;datum_obracuna,"",VLOOKUP(B114,'HNB tečaj'!A:D,2))</f>
        <v>7.5002170000000001</v>
      </c>
      <c r="D114" s="24">
        <f ca="1">IF(B114&gt;datum_obracuna,"",VLOOKUP(B114,'HNB tečaj'!A:D,3+(Podaci!$B$11="ne")))</f>
        <v>6.7887550000000001</v>
      </c>
      <c r="F114" s="68">
        <f>IF($A113&gt;=rok*12,"",VLOOKUP($B114,Podaci!$F:$G,2,TRUE))</f>
        <v>3.2300000000000002E-2</v>
      </c>
      <c r="G114" s="28" t="str">
        <f>IF($A113&gt;=rok*12,"",VLOOKUP($B114,Podaci!$F:$H,3,TRUE))</f>
        <v>ENG proporcionalna</v>
      </c>
      <c r="H114" s="33">
        <f>IF(A113&gt;=rok*12,"",VLOOKUP(B114,Podaci!F:J,5,TRUE))</f>
        <v>1.0026916666666668</v>
      </c>
      <c r="I114" s="33">
        <f t="shared" si="27"/>
        <v>1.4374731763772275</v>
      </c>
      <c r="J114" s="102">
        <f t="shared" ca="1" si="28"/>
        <v>4069.0355240244153</v>
      </c>
      <c r="K114" s="71">
        <f t="shared" si="29"/>
        <v>599.37875560753264</v>
      </c>
      <c r="L114" s="73">
        <f t="shared" ca="1" si="30"/>
        <v>2830.6862283714727</v>
      </c>
      <c r="M114" s="71">
        <f t="shared" si="31"/>
        <v>416.96691490140279</v>
      </c>
      <c r="N114" s="73">
        <f t="shared" ca="1" si="32"/>
        <v>1238.3492956529424</v>
      </c>
      <c r="O114" s="71">
        <f t="shared" si="33"/>
        <v>182.41184070612982</v>
      </c>
      <c r="P114" s="72">
        <f>IF($A113&gt;=rok*12,"",P113*H114-K114-SUMPRODUCT(--(MONTH(Podaci!$L$5:$L$25)=MONTH($B114)),--(YEAR(Podaci!$L$5:$L$25)=YEAR($B114)),Podaci!$M$5:$M$25))</f>
        <v>67352.137991398384</v>
      </c>
      <c r="R114" s="108">
        <f t="shared" ca="1" si="34"/>
        <v>814.25712325948075</v>
      </c>
      <c r="T114" s="81" t="str">
        <f t="shared" ca="1" si="40"/>
        <v/>
      </c>
      <c r="U114" s="81" t="str">
        <f t="shared" ca="1" si="40"/>
        <v/>
      </c>
      <c r="V114" s="81" t="str">
        <f t="shared" ca="1" si="40"/>
        <v/>
      </c>
      <c r="W114" s="81" t="str">
        <f t="shared" ca="1" si="40"/>
        <v/>
      </c>
      <c r="X114" s="81" t="str">
        <f t="shared" ca="1" si="40"/>
        <v/>
      </c>
      <c r="Y114" s="81" t="str">
        <f t="shared" ca="1" si="40"/>
        <v/>
      </c>
      <c r="Z114" s="81" t="str">
        <f t="shared" ca="1" si="40"/>
        <v/>
      </c>
      <c r="AA114" s="81" t="str">
        <f t="shared" ca="1" si="40"/>
        <v/>
      </c>
      <c r="AB114" s="81" t="str">
        <f t="shared" ca="1" si="40"/>
        <v/>
      </c>
      <c r="AC114" s="81" t="str">
        <f t="shared" ca="1" si="40"/>
        <v/>
      </c>
      <c r="AD114" s="81" t="str">
        <f t="shared" ca="1" si="40"/>
        <v/>
      </c>
      <c r="AE114" s="81" t="str">
        <f t="shared" ca="1" si="40"/>
        <v/>
      </c>
      <c r="AF114" s="81" t="str">
        <f t="shared" ca="1" si="40"/>
        <v/>
      </c>
      <c r="AG114" s="81" t="str">
        <f t="shared" ca="1" si="40"/>
        <v/>
      </c>
      <c r="AH114" s="81">
        <f t="shared" ca="1" si="40"/>
        <v>45.643238644486978</v>
      </c>
      <c r="AI114" s="81">
        <f t="shared" ca="1" si="40"/>
        <v>161.19606521840109</v>
      </c>
      <c r="AJ114" s="81">
        <f t="shared" ca="1" si="39"/>
        <v>154.96670962290025</v>
      </c>
      <c r="AK114" s="81">
        <f t="shared" ca="1" si="39"/>
        <v>151.99687109248902</v>
      </c>
      <c r="AL114" s="81">
        <f t="shared" ca="1" si="39"/>
        <v>143.06171500343268</v>
      </c>
      <c r="AM114" s="81">
        <f t="shared" ca="1" si="39"/>
        <v>139.89455612021254</v>
      </c>
      <c r="AN114" s="81">
        <f t="shared" ca="1" si="39"/>
        <v>17.497967557558141</v>
      </c>
      <c r="AO114" s="81">
        <f t="shared" ca="1" si="39"/>
        <v>0</v>
      </c>
      <c r="AP114" s="81">
        <f t="shared" ca="1" si="39"/>
        <v>0</v>
      </c>
      <c r="AQ114" s="81">
        <f t="shared" ca="1" si="39"/>
        <v>0</v>
      </c>
    </row>
    <row r="115" spans="1:43" x14ac:dyDescent="0.2">
      <c r="A115" s="22">
        <f t="shared" si="35"/>
        <v>107</v>
      </c>
      <c r="B115" s="34">
        <f t="shared" si="36"/>
        <v>42531</v>
      </c>
      <c r="C115" s="24">
        <f ca="1">IF(B115&gt;datum_obracuna,"",VLOOKUP(B115,'HNB tečaj'!A:D,2))</f>
        <v>7.5303680000000002</v>
      </c>
      <c r="D115" s="24">
        <f ca="1">IF(B115&gt;datum_obracuna,"",VLOOKUP(B115,'HNB tečaj'!A:D,3+(Podaci!$B$11="ne")))</f>
        <v>6.8959409999999997</v>
      </c>
      <c r="F115" s="68">
        <f>IF($A114&gt;=rok*12,"",VLOOKUP($B115,Podaci!$F:$G,2,TRUE))</f>
        <v>3.2300000000000002E-2</v>
      </c>
      <c r="G115" s="28" t="str">
        <f>IF($A114&gt;=rok*12,"",VLOOKUP($B115,Podaci!$F:$H,3,TRUE))</f>
        <v>ENG proporcionalna</v>
      </c>
      <c r="H115" s="33">
        <f>IF(A114&gt;=rok*12,"",VLOOKUP(B115,Podaci!F:J,5,TRUE))</f>
        <v>1.0026916666666668</v>
      </c>
      <c r="I115" s="33">
        <f t="shared" si="27"/>
        <v>1.4336143643797719</v>
      </c>
      <c r="J115" s="102">
        <f t="shared" ca="1" si="28"/>
        <v>4133.2805353229651</v>
      </c>
      <c r="K115" s="71">
        <f t="shared" si="29"/>
        <v>599.37875560753275</v>
      </c>
      <c r="L115" s="73">
        <f t="shared" ca="1" si="30"/>
        <v>2883.1188065774973</v>
      </c>
      <c r="M115" s="71">
        <f t="shared" si="31"/>
        <v>418.08925084734591</v>
      </c>
      <c r="N115" s="73">
        <f t="shared" ca="1" si="32"/>
        <v>1250.1617287454676</v>
      </c>
      <c r="O115" s="71">
        <f t="shared" si="33"/>
        <v>181.28950476018684</v>
      </c>
      <c r="P115" s="72">
        <f>IF($A114&gt;=rok*12,"",P114*H115-K115-SUMPRODUCT(--(MONTH(Podaci!$L$5:$L$25)=MONTH($B115)),--(YEAR(Podaci!$L$5:$L$25)=YEAR($B115)),Podaci!$M$5:$M$25))</f>
        <v>66934.04874055105</v>
      </c>
      <c r="R115" s="108">
        <f t="shared" ca="1" si="34"/>
        <v>798.93125923216689</v>
      </c>
      <c r="T115" s="81" t="str">
        <f t="shared" ca="1" si="40"/>
        <v/>
      </c>
      <c r="U115" s="81" t="str">
        <f t="shared" ca="1" si="40"/>
        <v/>
      </c>
      <c r="V115" s="81" t="str">
        <f t="shared" ca="1" si="40"/>
        <v/>
      </c>
      <c r="W115" s="81" t="str">
        <f t="shared" ca="1" si="40"/>
        <v/>
      </c>
      <c r="X115" s="81" t="str">
        <f t="shared" ca="1" si="40"/>
        <v/>
      </c>
      <c r="Y115" s="81" t="str">
        <f t="shared" ca="1" si="40"/>
        <v/>
      </c>
      <c r="Z115" s="81" t="str">
        <f t="shared" ca="1" si="40"/>
        <v/>
      </c>
      <c r="AA115" s="81" t="str">
        <f t="shared" ca="1" si="40"/>
        <v/>
      </c>
      <c r="AB115" s="81" t="str">
        <f t="shared" ca="1" si="40"/>
        <v/>
      </c>
      <c r="AC115" s="81" t="str">
        <f t="shared" ca="1" si="40"/>
        <v/>
      </c>
      <c r="AD115" s="81" t="str">
        <f t="shared" ca="1" si="40"/>
        <v/>
      </c>
      <c r="AE115" s="81" t="str">
        <f t="shared" ca="1" si="40"/>
        <v/>
      </c>
      <c r="AF115" s="81" t="str">
        <f t="shared" ca="1" si="40"/>
        <v/>
      </c>
      <c r="AG115" s="81" t="str">
        <f t="shared" ca="1" si="40"/>
        <v/>
      </c>
      <c r="AH115" s="81">
        <f t="shared" ca="1" si="40"/>
        <v>18.181917108934353</v>
      </c>
      <c r="AI115" s="81">
        <f t="shared" ca="1" si="40"/>
        <v>163.7411506496031</v>
      </c>
      <c r="AJ115" s="81">
        <f t="shared" ca="1" si="39"/>
        <v>157.41344127511636</v>
      </c>
      <c r="AK115" s="81">
        <f t="shared" ca="1" si="39"/>
        <v>154.39671268714366</v>
      </c>
      <c r="AL115" s="81">
        <f t="shared" ca="1" si="39"/>
        <v>145.32048159382489</v>
      </c>
      <c r="AM115" s="81">
        <f t="shared" ca="1" si="39"/>
        <v>142.10331721002964</v>
      </c>
      <c r="AN115" s="81">
        <f t="shared" ca="1" si="39"/>
        <v>17.774238707514861</v>
      </c>
      <c r="AO115" s="81">
        <f t="shared" ca="1" si="39"/>
        <v>0</v>
      </c>
      <c r="AP115" s="81">
        <f t="shared" ca="1" si="39"/>
        <v>0</v>
      </c>
      <c r="AQ115" s="81">
        <f t="shared" ca="1" si="39"/>
        <v>0</v>
      </c>
    </row>
    <row r="116" spans="1:43" x14ac:dyDescent="0.2">
      <c r="A116" s="22">
        <f t="shared" si="35"/>
        <v>108</v>
      </c>
      <c r="B116" s="34">
        <f t="shared" si="36"/>
        <v>42561</v>
      </c>
      <c r="C116" s="24">
        <f ca="1">IF(B116&gt;datum_obracuna,"",VLOOKUP(B116,'HNB tečaj'!A:D,2))</f>
        <v>7.482907</v>
      </c>
      <c r="D116" s="24">
        <f ca="1">IF(B116&gt;datum_obracuna,"",VLOOKUP(B116,'HNB tečaj'!A:D,3+(Podaci!$B$11="ne")))</f>
        <v>6.9030509999999996</v>
      </c>
      <c r="F116" s="68">
        <f>IF($A115&gt;=rok*12,"",VLOOKUP($B116,Podaci!$F:$G,2,TRUE))</f>
        <v>3.2300000000000002E-2</v>
      </c>
      <c r="G116" s="28" t="str">
        <f>IF($A115&gt;=rok*12,"",VLOOKUP($B116,Podaci!$F:$H,3,TRUE))</f>
        <v>ENG proporcionalna</v>
      </c>
      <c r="H116" s="33">
        <f>IF(A115&gt;=rok*12,"",VLOOKUP(B116,Podaci!F:J,5,TRUE))</f>
        <v>1.0026916666666668</v>
      </c>
      <c r="I116" s="33">
        <f t="shared" si="27"/>
        <v>1.4297659111356313</v>
      </c>
      <c r="J116" s="102">
        <f t="shared" ca="1" si="28"/>
        <v>4137.5421182753371</v>
      </c>
      <c r="K116" s="71">
        <f t="shared" si="29"/>
        <v>599.37875560753309</v>
      </c>
      <c r="L116" s="73">
        <f t="shared" ca="1" si="30"/>
        <v>2893.8598172262891</v>
      </c>
      <c r="M116" s="71">
        <f t="shared" si="31"/>
        <v>419.21460774754371</v>
      </c>
      <c r="N116" s="73">
        <f t="shared" ca="1" si="32"/>
        <v>1243.6823010490477</v>
      </c>
      <c r="O116" s="71">
        <f t="shared" si="33"/>
        <v>180.16414785998941</v>
      </c>
      <c r="P116" s="72">
        <f>IF($A115&gt;=rok*12,"",P115*H116-K116-SUMPRODUCT(--(MONTH(Podaci!$L$5:$L$25)=MONTH($B116)),--(YEAR(Podaci!$L$5:$L$25)=YEAR($B116)),Podaci!$M$5:$M$25))</f>
        <v>66514.834132803517</v>
      </c>
      <c r="R116" s="108">
        <f t="shared" ca="1" si="34"/>
        <v>772.64617615275904</v>
      </c>
      <c r="T116" s="81" t="str">
        <f t="shared" ca="1" si="40"/>
        <v/>
      </c>
      <c r="U116" s="81" t="str">
        <f t="shared" ca="1" si="40"/>
        <v/>
      </c>
      <c r="V116" s="81" t="str">
        <f t="shared" ca="1" si="40"/>
        <v/>
      </c>
      <c r="W116" s="81" t="str">
        <f t="shared" ca="1" si="40"/>
        <v/>
      </c>
      <c r="X116" s="81" t="str">
        <f t="shared" ca="1" si="40"/>
        <v/>
      </c>
      <c r="Y116" s="81" t="str">
        <f t="shared" ca="1" si="40"/>
        <v/>
      </c>
      <c r="Z116" s="81" t="str">
        <f t="shared" ca="1" si="40"/>
        <v/>
      </c>
      <c r="AA116" s="81" t="str">
        <f t="shared" ca="1" si="40"/>
        <v/>
      </c>
      <c r="AB116" s="81" t="str">
        <f t="shared" ca="1" si="40"/>
        <v/>
      </c>
      <c r="AC116" s="81" t="str">
        <f t="shared" ca="1" si="40"/>
        <v/>
      </c>
      <c r="AD116" s="81" t="str">
        <f t="shared" ca="1" si="40"/>
        <v/>
      </c>
      <c r="AE116" s="81" t="str">
        <f t="shared" ca="1" si="40"/>
        <v/>
      </c>
      <c r="AF116" s="81" t="str">
        <f t="shared" ca="1" si="40"/>
        <v/>
      </c>
      <c r="AG116" s="81" t="str">
        <f t="shared" ca="1" si="40"/>
        <v/>
      </c>
      <c r="AH116" s="81" t="str">
        <f t="shared" ca="1" si="40"/>
        <v/>
      </c>
      <c r="AI116" s="81">
        <f t="shared" ref="AI116:AQ131" ca="1" si="41">IF($B116&gt;AI$3,"",MAX(0,(AI$3-MAX(AI$2,$B116+1)+1)/AI$6*AI$7*MAX($J116,0)))</f>
        <v>155.00182374889835</v>
      </c>
      <c r="AJ116" s="81">
        <f t="shared" ca="1" si="41"/>
        <v>157.57574103485425</v>
      </c>
      <c r="AK116" s="81">
        <f t="shared" ca="1" si="41"/>
        <v>154.5559020751048</v>
      </c>
      <c r="AL116" s="81">
        <f t="shared" ca="1" si="41"/>
        <v>145.47031301264542</v>
      </c>
      <c r="AM116" s="81">
        <f t="shared" ca="1" si="41"/>
        <v>142.24983159948917</v>
      </c>
      <c r="AN116" s="81">
        <f t="shared" ca="1" si="41"/>
        <v>17.792564681767036</v>
      </c>
      <c r="AO116" s="81">
        <f t="shared" ca="1" si="41"/>
        <v>0</v>
      </c>
      <c r="AP116" s="81">
        <f t="shared" ca="1" si="41"/>
        <v>0</v>
      </c>
      <c r="AQ116" s="81">
        <f t="shared" ca="1" si="41"/>
        <v>0</v>
      </c>
    </row>
    <row r="117" spans="1:43" x14ac:dyDescent="0.2">
      <c r="A117" s="22">
        <f t="shared" si="35"/>
        <v>109</v>
      </c>
      <c r="B117" s="34">
        <f t="shared" si="36"/>
        <v>42592</v>
      </c>
      <c r="C117" s="24">
        <f ca="1">IF(B117&gt;datum_obracuna,"",VLOOKUP(B117,'HNB tečaj'!A:D,2))</f>
        <v>7.4659250000000004</v>
      </c>
      <c r="D117" s="24">
        <f ca="1">IF(B117&gt;datum_obracuna,"",VLOOKUP(B117,'HNB tečaj'!A:D,3+(Podaci!$B$11="ne")))</f>
        <v>6.8488439999999997</v>
      </c>
      <c r="F117" s="68">
        <f>IF($A116&gt;=rok*12,"",VLOOKUP($B117,Podaci!$F:$G,2,TRUE))</f>
        <v>3.2300000000000002E-2</v>
      </c>
      <c r="G117" s="28" t="str">
        <f>IF($A116&gt;=rok*12,"",VLOOKUP($B117,Podaci!$F:$H,3,TRUE))</f>
        <v>ENG proporcionalna</v>
      </c>
      <c r="H117" s="33">
        <f>IF(A116&gt;=rok*12,"",VLOOKUP(B117,Podaci!F:J,5,TRUE))</f>
        <v>1.0026916666666668</v>
      </c>
      <c r="I117" s="33">
        <f t="shared" si="27"/>
        <v>1.4259277888373443</v>
      </c>
      <c r="J117" s="102">
        <f t="shared" ca="1" si="28"/>
        <v>4105.0515940701189</v>
      </c>
      <c r="K117" s="71">
        <f t="shared" si="29"/>
        <v>599.37875560753298</v>
      </c>
      <c r="L117" s="73">
        <f t="shared" ca="1" si="30"/>
        <v>2878.8635905730162</v>
      </c>
      <c r="M117" s="71">
        <f t="shared" si="31"/>
        <v>420.34299373339741</v>
      </c>
      <c r="N117" s="73">
        <f t="shared" ca="1" si="32"/>
        <v>1226.1880034971023</v>
      </c>
      <c r="O117" s="71">
        <f t="shared" si="33"/>
        <v>179.0357618741356</v>
      </c>
      <c r="P117" s="72">
        <f>IF($A116&gt;=rok*12,"",P116*H117-K117-SUMPRODUCT(--(MONTH(Podaci!$L$5:$L$25)=MONTH($B117)),--(YEAR(Podaci!$L$5:$L$25)=YEAR($B117)),Podaci!$M$5:$M$25))</f>
        <v>66094.491139070131</v>
      </c>
      <c r="R117" s="108">
        <f t="shared" ca="1" si="34"/>
        <v>739.18046801142714</v>
      </c>
      <c r="T117" s="81" t="str">
        <f t="shared" ref="T117:AI132" ca="1" si="42">IF($B117&gt;T$3,"",MAX(0,(T$3-MAX(T$2,$B117+1)+1)/T$6*T$7*MAX($J117,0)))</f>
        <v/>
      </c>
      <c r="U117" s="81" t="str">
        <f t="shared" ca="1" si="42"/>
        <v/>
      </c>
      <c r="V117" s="81" t="str">
        <f t="shared" ca="1" si="42"/>
        <v/>
      </c>
      <c r="W117" s="81" t="str">
        <f t="shared" ca="1" si="42"/>
        <v/>
      </c>
      <c r="X117" s="81" t="str">
        <f t="shared" ca="1" si="42"/>
        <v/>
      </c>
      <c r="Y117" s="81" t="str">
        <f t="shared" ca="1" si="42"/>
        <v/>
      </c>
      <c r="Z117" s="81" t="str">
        <f t="shared" ca="1" si="42"/>
        <v/>
      </c>
      <c r="AA117" s="81" t="str">
        <f t="shared" ca="1" si="42"/>
        <v/>
      </c>
      <c r="AB117" s="81" t="str">
        <f t="shared" ca="1" si="42"/>
        <v/>
      </c>
      <c r="AC117" s="81" t="str">
        <f t="shared" ca="1" si="42"/>
        <v/>
      </c>
      <c r="AD117" s="81" t="str">
        <f t="shared" ca="1" si="42"/>
        <v/>
      </c>
      <c r="AE117" s="81" t="str">
        <f t="shared" ca="1" si="42"/>
        <v/>
      </c>
      <c r="AF117" s="81" t="str">
        <f t="shared" ca="1" si="42"/>
        <v/>
      </c>
      <c r="AG117" s="81" t="str">
        <f t="shared" ca="1" si="42"/>
        <v/>
      </c>
      <c r="AH117" s="81" t="str">
        <f t="shared" ca="1" si="42"/>
        <v/>
      </c>
      <c r="AI117" s="81">
        <f t="shared" ca="1" si="42"/>
        <v>126.38623875032711</v>
      </c>
      <c r="AJ117" s="81">
        <f t="shared" ca="1" si="41"/>
        <v>156.33835944890384</v>
      </c>
      <c r="AK117" s="81">
        <f t="shared" ca="1" si="41"/>
        <v>153.34223412106746</v>
      </c>
      <c r="AL117" s="81">
        <f t="shared" ca="1" si="41"/>
        <v>144.32799068915736</v>
      </c>
      <c r="AM117" s="81">
        <f t="shared" ca="1" si="41"/>
        <v>141.13279847580029</v>
      </c>
      <c r="AN117" s="81">
        <f t="shared" ca="1" si="41"/>
        <v>17.652846526171118</v>
      </c>
      <c r="AO117" s="81">
        <f t="shared" ca="1" si="41"/>
        <v>0</v>
      </c>
      <c r="AP117" s="81">
        <f t="shared" ca="1" si="41"/>
        <v>0</v>
      </c>
      <c r="AQ117" s="81">
        <f t="shared" ca="1" si="41"/>
        <v>0</v>
      </c>
    </row>
    <row r="118" spans="1:43" x14ac:dyDescent="0.2">
      <c r="A118" s="22">
        <f t="shared" si="35"/>
        <v>110</v>
      </c>
      <c r="B118" s="34">
        <f t="shared" si="36"/>
        <v>42623</v>
      </c>
      <c r="C118" s="24">
        <f ca="1">IF(B118&gt;datum_obracuna,"",VLOOKUP(B118,'HNB tečaj'!A:D,2))</f>
        <v>7.4810949999999998</v>
      </c>
      <c r="D118" s="24">
        <f ca="1">IF(B118&gt;datum_obracuna,"",VLOOKUP(B118,'HNB tečaj'!A:D,3+(Podaci!$B$11="ne")))</f>
        <v>6.822082</v>
      </c>
      <c r="F118" s="68">
        <f>IF($A117&gt;=rok*12,"",VLOOKUP($B118,Podaci!$F:$G,2,TRUE))</f>
        <v>3.2300000000000002E-2</v>
      </c>
      <c r="G118" s="28" t="str">
        <f>IF($A117&gt;=rok*12,"",VLOOKUP($B118,Podaci!$F:$H,3,TRUE))</f>
        <v>ENG proporcionalna</v>
      </c>
      <c r="H118" s="33">
        <f>IF(A117&gt;=rok*12,"",VLOOKUP(B118,Podaci!F:J,5,TRUE))</f>
        <v>1.0026916666666668</v>
      </c>
      <c r="I118" s="33">
        <f t="shared" si="27"/>
        <v>1.4220999697520949</v>
      </c>
      <c r="J118" s="102">
        <f t="shared" ca="1" si="28"/>
        <v>4089.0110198125499</v>
      </c>
      <c r="K118" s="71">
        <f t="shared" si="29"/>
        <v>599.37875560753298</v>
      </c>
      <c r="L118" s="73">
        <f t="shared" ca="1" si="30"/>
        <v>2875.3330333910067</v>
      </c>
      <c r="M118" s="71">
        <f t="shared" si="31"/>
        <v>421.47441695819646</v>
      </c>
      <c r="N118" s="73">
        <f t="shared" ca="1" si="32"/>
        <v>1213.677986421543</v>
      </c>
      <c r="O118" s="71">
        <f t="shared" si="33"/>
        <v>177.90433864933652</v>
      </c>
      <c r="P118" s="72">
        <f>IF($A117&gt;=rok*12,"",P117*H118-K118-SUMPRODUCT(--(MONTH(Podaci!$L$5:$L$25)=MONTH($B118)),--(YEAR(Podaci!$L$5:$L$25)=YEAR($B118)),Podaci!$M$5:$M$25))</f>
        <v>65673.016722111948</v>
      </c>
      <c r="R118" s="108">
        <f t="shared" ca="1" si="34"/>
        <v>709.00074948243923</v>
      </c>
      <c r="T118" s="81" t="str">
        <f t="shared" ca="1" si="42"/>
        <v/>
      </c>
      <c r="U118" s="81" t="str">
        <f t="shared" ca="1" si="42"/>
        <v/>
      </c>
      <c r="V118" s="81" t="str">
        <f t="shared" ca="1" si="42"/>
        <v/>
      </c>
      <c r="W118" s="81" t="str">
        <f t="shared" ca="1" si="42"/>
        <v/>
      </c>
      <c r="X118" s="81" t="str">
        <f t="shared" ca="1" si="42"/>
        <v/>
      </c>
      <c r="Y118" s="81" t="str">
        <f t="shared" ca="1" si="42"/>
        <v/>
      </c>
      <c r="Z118" s="81" t="str">
        <f t="shared" ca="1" si="42"/>
        <v/>
      </c>
      <c r="AA118" s="81" t="str">
        <f t="shared" ca="1" si="42"/>
        <v/>
      </c>
      <c r="AB118" s="81" t="str">
        <f t="shared" ca="1" si="42"/>
        <v/>
      </c>
      <c r="AC118" s="81" t="str">
        <f t="shared" ca="1" si="42"/>
        <v/>
      </c>
      <c r="AD118" s="81" t="str">
        <f t="shared" ca="1" si="42"/>
        <v/>
      </c>
      <c r="AE118" s="81" t="str">
        <f t="shared" ca="1" si="42"/>
        <v/>
      </c>
      <c r="AF118" s="81" t="str">
        <f t="shared" ca="1" si="42"/>
        <v/>
      </c>
      <c r="AG118" s="81" t="str">
        <f t="shared" ca="1" si="42"/>
        <v/>
      </c>
      <c r="AH118" s="81" t="str">
        <f t="shared" ca="1" si="42"/>
        <v/>
      </c>
      <c r="AI118" s="81">
        <f t="shared" ca="1" si="42"/>
        <v>98.601026383764037</v>
      </c>
      <c r="AJ118" s="81">
        <f t="shared" ca="1" si="41"/>
        <v>155.72746406632956</v>
      </c>
      <c r="AK118" s="81">
        <f t="shared" ca="1" si="41"/>
        <v>152.74304616036227</v>
      </c>
      <c r="AL118" s="81">
        <f t="shared" ca="1" si="41"/>
        <v>143.76402607165062</v>
      </c>
      <c r="AM118" s="81">
        <f t="shared" ca="1" si="41"/>
        <v>140.58131913814719</v>
      </c>
      <c r="AN118" s="81">
        <f t="shared" ca="1" si="41"/>
        <v>17.583867662185693</v>
      </c>
      <c r="AO118" s="81">
        <f t="shared" ca="1" si="41"/>
        <v>0</v>
      </c>
      <c r="AP118" s="81">
        <f t="shared" ca="1" si="41"/>
        <v>0</v>
      </c>
      <c r="AQ118" s="81">
        <f t="shared" ca="1" si="41"/>
        <v>0</v>
      </c>
    </row>
    <row r="119" spans="1:43" x14ac:dyDescent="0.2">
      <c r="A119" s="22">
        <f t="shared" si="35"/>
        <v>111</v>
      </c>
      <c r="B119" s="34">
        <f t="shared" si="36"/>
        <v>42653</v>
      </c>
      <c r="C119" s="24">
        <f ca="1">IF(B119&gt;datum_obracuna,"",VLOOKUP(B119,'HNB tečaj'!A:D,2))</f>
        <v>7.5036899999999997</v>
      </c>
      <c r="D119" s="24">
        <f ca="1">IF(B119&gt;datum_obracuna,"",VLOOKUP(B119,'HNB tečaj'!A:D,3+(Podaci!$B$11="ne")))</f>
        <v>6.87277</v>
      </c>
      <c r="F119" s="68">
        <f>IF($A118&gt;=rok*12,"",VLOOKUP($B119,Podaci!$F:$G,2,TRUE))</f>
        <v>3.2300000000000002E-2</v>
      </c>
      <c r="G119" s="28" t="str">
        <f>IF($A118&gt;=rok*12,"",VLOOKUP($B119,Podaci!$F:$H,3,TRUE))</f>
        <v>ENG proporcionalna</v>
      </c>
      <c r="H119" s="33">
        <f>IF(A118&gt;=rok*12,"",VLOOKUP(B119,Podaci!F:J,5,TRUE))</f>
        <v>1.0026916666666668</v>
      </c>
      <c r="I119" s="33">
        <f t="shared" si="27"/>
        <v>1.4182824262215152</v>
      </c>
      <c r="J119" s="102">
        <f t="shared" ca="1" si="28"/>
        <v>4119.3923301767845</v>
      </c>
      <c r="K119" s="71">
        <f t="shared" si="29"/>
        <v>599.37875560753298</v>
      </c>
      <c r="L119" s="73">
        <f t="shared" ca="1" si="30"/>
        <v>2904.4936706657004</v>
      </c>
      <c r="M119" s="71">
        <f t="shared" si="31"/>
        <v>422.60888559717557</v>
      </c>
      <c r="N119" s="73">
        <f t="shared" ca="1" si="32"/>
        <v>1214.8986595110839</v>
      </c>
      <c r="O119" s="71">
        <f t="shared" si="33"/>
        <v>176.76987001035738</v>
      </c>
      <c r="P119" s="72">
        <f>IF($A118&gt;=rok*12,"",P118*H119-K119-SUMPRODUCT(--(MONTH(Podaci!$L$5:$L$25)=MONTH($B119)),--(YEAR(Podaci!$L$5:$L$25)=YEAR($B119)),Podaci!$M$5:$M$25))</f>
        <v>65250.407836514765</v>
      </c>
      <c r="R119" s="108">
        <f t="shared" ca="1" si="34"/>
        <v>687.66139526145366</v>
      </c>
      <c r="T119" s="81" t="str">
        <f t="shared" ca="1" si="42"/>
        <v/>
      </c>
      <c r="U119" s="81" t="str">
        <f t="shared" ca="1" si="42"/>
        <v/>
      </c>
      <c r="V119" s="81" t="str">
        <f t="shared" ca="1" si="42"/>
        <v/>
      </c>
      <c r="W119" s="81" t="str">
        <f t="shared" ca="1" si="42"/>
        <v/>
      </c>
      <c r="X119" s="81" t="str">
        <f t="shared" ca="1" si="42"/>
        <v/>
      </c>
      <c r="Y119" s="81" t="str">
        <f t="shared" ca="1" si="42"/>
        <v/>
      </c>
      <c r="Z119" s="81" t="str">
        <f t="shared" ca="1" si="42"/>
        <v/>
      </c>
      <c r="AA119" s="81" t="str">
        <f t="shared" ca="1" si="42"/>
        <v/>
      </c>
      <c r="AB119" s="81" t="str">
        <f t="shared" ca="1" si="42"/>
        <v/>
      </c>
      <c r="AC119" s="81" t="str">
        <f t="shared" ca="1" si="42"/>
        <v/>
      </c>
      <c r="AD119" s="81" t="str">
        <f t="shared" ca="1" si="42"/>
        <v/>
      </c>
      <c r="AE119" s="81" t="str">
        <f t="shared" ca="1" si="42"/>
        <v/>
      </c>
      <c r="AF119" s="81" t="str">
        <f t="shared" ca="1" si="42"/>
        <v/>
      </c>
      <c r="AG119" s="81" t="str">
        <f t="shared" ca="1" si="42"/>
        <v/>
      </c>
      <c r="AH119" s="81" t="str">
        <f t="shared" ca="1" si="42"/>
        <v/>
      </c>
      <c r="AI119" s="81">
        <f t="shared" ca="1" si="42"/>
        <v>72.726408417131992</v>
      </c>
      <c r="AJ119" s="81">
        <f t="shared" ca="1" si="41"/>
        <v>156.88451754334642</v>
      </c>
      <c r="AK119" s="81">
        <f t="shared" ca="1" si="41"/>
        <v>153.87792544263658</v>
      </c>
      <c r="AL119" s="81">
        <f t="shared" ca="1" si="41"/>
        <v>144.83219132582374</v>
      </c>
      <c r="AM119" s="81">
        <f t="shared" ca="1" si="41"/>
        <v>141.62583691211626</v>
      </c>
      <c r="AN119" s="81">
        <f t="shared" ca="1" si="41"/>
        <v>17.714515620398576</v>
      </c>
      <c r="AO119" s="81">
        <f t="shared" ca="1" si="41"/>
        <v>0</v>
      </c>
      <c r="AP119" s="81">
        <f t="shared" ca="1" si="41"/>
        <v>0</v>
      </c>
      <c r="AQ119" s="81">
        <f t="shared" ca="1" si="41"/>
        <v>0</v>
      </c>
    </row>
    <row r="120" spans="1:43" x14ac:dyDescent="0.2">
      <c r="A120" s="22">
        <f t="shared" si="35"/>
        <v>112</v>
      </c>
      <c r="B120" s="34">
        <f t="shared" si="36"/>
        <v>42684</v>
      </c>
      <c r="C120" s="24">
        <f ca="1">IF(B120&gt;datum_obracuna,"",VLOOKUP(B120,'HNB tečaj'!A:D,2))</f>
        <v>7.5084790000000003</v>
      </c>
      <c r="D120" s="24">
        <f ca="1">IF(B120&gt;datum_obracuna,"",VLOOKUP(B120,'HNB tečaj'!A:D,3+(Podaci!$B$11="ne")))</f>
        <v>6.9574490000000004</v>
      </c>
      <c r="F120" s="68">
        <f>IF($A119&gt;=rok*12,"",VLOOKUP($B120,Podaci!$F:$G,2,TRUE))</f>
        <v>3.2300000000000002E-2</v>
      </c>
      <c r="G120" s="28" t="str">
        <f>IF($A119&gt;=rok*12,"",VLOOKUP($B120,Podaci!$F:$H,3,TRUE))</f>
        <v>ENG proporcionalna</v>
      </c>
      <c r="H120" s="33">
        <f>IF(A119&gt;=rok*12,"",VLOOKUP(B120,Podaci!F:J,5,TRUE))</f>
        <v>1.0026916666666668</v>
      </c>
      <c r="I120" s="33">
        <f t="shared" si="27"/>
        <v>1.4144751306614847</v>
      </c>
      <c r="J120" s="102">
        <f t="shared" ca="1" si="28"/>
        <v>4170.1471238228742</v>
      </c>
      <c r="K120" s="71">
        <f t="shared" si="29"/>
        <v>599.37875560753287</v>
      </c>
      <c r="L120" s="73">
        <f t="shared" ca="1" si="30"/>
        <v>2948.1940215326999</v>
      </c>
      <c r="M120" s="71">
        <f t="shared" si="31"/>
        <v>423.74640784757457</v>
      </c>
      <c r="N120" s="73">
        <f t="shared" ca="1" si="32"/>
        <v>1221.953102290174</v>
      </c>
      <c r="O120" s="71">
        <f t="shared" si="33"/>
        <v>175.63234775995826</v>
      </c>
      <c r="P120" s="72">
        <f>IF($A119&gt;=rok*12,"",P119*H120-K120-SUMPRODUCT(--(MONTH(Podaci!$L$5:$L$25)=MONTH($B120)),--(YEAR(Podaci!$L$5:$L$25)=YEAR($B120)),Podaci!$M$5:$M$25))</f>
        <v>64826.66142866719</v>
      </c>
      <c r="R120" s="108">
        <f t="shared" ca="1" si="34"/>
        <v>668.30114778277664</v>
      </c>
      <c r="T120" s="81" t="str">
        <f t="shared" ca="1" si="42"/>
        <v/>
      </c>
      <c r="U120" s="81" t="str">
        <f t="shared" ca="1" si="42"/>
        <v/>
      </c>
      <c r="V120" s="81" t="str">
        <f t="shared" ca="1" si="42"/>
        <v/>
      </c>
      <c r="W120" s="81" t="str">
        <f t="shared" ca="1" si="42"/>
        <v/>
      </c>
      <c r="X120" s="81" t="str">
        <f t="shared" ca="1" si="42"/>
        <v/>
      </c>
      <c r="Y120" s="81" t="str">
        <f t="shared" ca="1" si="42"/>
        <v/>
      </c>
      <c r="Z120" s="81" t="str">
        <f t="shared" ca="1" si="42"/>
        <v/>
      </c>
      <c r="AA120" s="81" t="str">
        <f t="shared" ca="1" si="42"/>
        <v/>
      </c>
      <c r="AB120" s="81" t="str">
        <f t="shared" ca="1" si="42"/>
        <v/>
      </c>
      <c r="AC120" s="81" t="str">
        <f t="shared" ca="1" si="42"/>
        <v/>
      </c>
      <c r="AD120" s="81" t="str">
        <f t="shared" ca="1" si="42"/>
        <v/>
      </c>
      <c r="AE120" s="81" t="str">
        <f t="shared" ca="1" si="42"/>
        <v/>
      </c>
      <c r="AF120" s="81" t="str">
        <f t="shared" ca="1" si="42"/>
        <v/>
      </c>
      <c r="AG120" s="81" t="str">
        <f t="shared" ca="1" si="42"/>
        <v/>
      </c>
      <c r="AH120" s="81" t="str">
        <f t="shared" ca="1" si="42"/>
        <v/>
      </c>
      <c r="AI120" s="81">
        <f t="shared" ca="1" si="42"/>
        <v>45.789582680927225</v>
      </c>
      <c r="AJ120" s="81">
        <f t="shared" ca="1" si="41"/>
        <v>158.81748257215619</v>
      </c>
      <c r="AK120" s="81">
        <f t="shared" ca="1" si="41"/>
        <v>155.77384642479615</v>
      </c>
      <c r="AL120" s="81">
        <f t="shared" ca="1" si="41"/>
        <v>146.61666034330568</v>
      </c>
      <c r="AM120" s="81">
        <f t="shared" ca="1" si="41"/>
        <v>143.37080062309172</v>
      </c>
      <c r="AN120" s="81">
        <f t="shared" ca="1" si="41"/>
        <v>17.932775138499679</v>
      </c>
      <c r="AO120" s="81">
        <f t="shared" ca="1" si="41"/>
        <v>0</v>
      </c>
      <c r="AP120" s="81">
        <f t="shared" ca="1" si="41"/>
        <v>0</v>
      </c>
      <c r="AQ120" s="81">
        <f t="shared" ca="1" si="41"/>
        <v>0</v>
      </c>
    </row>
    <row r="121" spans="1:43" x14ac:dyDescent="0.2">
      <c r="A121" s="22">
        <f t="shared" si="35"/>
        <v>113</v>
      </c>
      <c r="B121" s="34">
        <f t="shared" si="36"/>
        <v>42714</v>
      </c>
      <c r="C121" s="24">
        <f ca="1">IF(B121&gt;datum_obracuna,"",VLOOKUP(B121,'HNB tečaj'!A:D,2))</f>
        <v>7.5355790000000002</v>
      </c>
      <c r="D121" s="24">
        <f ca="1">IF(B121&gt;datum_obracuna,"",VLOOKUP(B121,'HNB tečaj'!A:D,3+(Podaci!$B$11="ne")))</f>
        <v>6.9857969999999998</v>
      </c>
      <c r="F121" s="68">
        <f>IF($A120&gt;=rok*12,"",VLOOKUP($B121,Podaci!$F:$G,2,TRUE))</f>
        <v>3.2300000000000002E-2</v>
      </c>
      <c r="G121" s="28" t="str">
        <f>IF($A120&gt;=rok*12,"",VLOOKUP($B121,Podaci!$F:$H,3,TRUE))</f>
        <v>ENG proporcionalna</v>
      </c>
      <c r="H121" s="33">
        <f>IF(A120&gt;=rok*12,"",VLOOKUP(B121,Podaci!F:J,5,TRUE))</f>
        <v>1.0026916666666668</v>
      </c>
      <c r="I121" s="33">
        <f t="shared" si="27"/>
        <v>1.4106780555619303</v>
      </c>
      <c r="J121" s="102">
        <f t="shared" ca="1" si="28"/>
        <v>4187.1383127868357</v>
      </c>
      <c r="K121" s="71">
        <f t="shared" si="29"/>
        <v>599.37875560753287</v>
      </c>
      <c r="L121" s="73">
        <f t="shared" ca="1" si="30"/>
        <v>2968.1742735545208</v>
      </c>
      <c r="M121" s="71">
        <f t="shared" si="31"/>
        <v>424.88699192869774</v>
      </c>
      <c r="N121" s="73">
        <f t="shared" ca="1" si="32"/>
        <v>1218.9640392323156</v>
      </c>
      <c r="O121" s="71">
        <f t="shared" si="33"/>
        <v>174.49176367883516</v>
      </c>
      <c r="P121" s="72">
        <f>IF($A120&gt;=rok*12,"",P120*H121-K121-SUMPRODUCT(--(MONTH(Podaci!$L$5:$L$25)=MONTH($B121)),--(YEAR(Podaci!$L$5:$L$25)=YEAR($B121)),Podaci!$M$5:$M$25))</f>
        <v>64401.774436738495</v>
      </c>
      <c r="R121" s="108">
        <f t="shared" ca="1" si="34"/>
        <v>643.97933370727901</v>
      </c>
      <c r="T121" s="81" t="str">
        <f t="shared" ca="1" si="42"/>
        <v/>
      </c>
      <c r="U121" s="81" t="str">
        <f t="shared" ca="1" si="42"/>
        <v/>
      </c>
      <c r="V121" s="81" t="str">
        <f t="shared" ca="1" si="42"/>
        <v/>
      </c>
      <c r="W121" s="81" t="str">
        <f t="shared" ca="1" si="42"/>
        <v/>
      </c>
      <c r="X121" s="81" t="str">
        <f t="shared" ca="1" si="42"/>
        <v/>
      </c>
      <c r="Y121" s="81" t="str">
        <f t="shared" ca="1" si="42"/>
        <v/>
      </c>
      <c r="Z121" s="81" t="str">
        <f t="shared" ca="1" si="42"/>
        <v/>
      </c>
      <c r="AA121" s="81" t="str">
        <f t="shared" ca="1" si="42"/>
        <v/>
      </c>
      <c r="AB121" s="81" t="str">
        <f t="shared" ca="1" si="42"/>
        <v/>
      </c>
      <c r="AC121" s="81" t="str">
        <f t="shared" ca="1" si="42"/>
        <v/>
      </c>
      <c r="AD121" s="81" t="str">
        <f t="shared" ca="1" si="42"/>
        <v/>
      </c>
      <c r="AE121" s="81" t="str">
        <f t="shared" ca="1" si="42"/>
        <v/>
      </c>
      <c r="AF121" s="81" t="str">
        <f t="shared" ca="1" si="42"/>
        <v/>
      </c>
      <c r="AG121" s="81" t="str">
        <f t="shared" ca="1" si="42"/>
        <v/>
      </c>
      <c r="AH121" s="81" t="str">
        <f t="shared" ca="1" si="42"/>
        <v/>
      </c>
      <c r="AI121" s="81">
        <f t="shared" ca="1" si="42"/>
        <v>18.931356502731298</v>
      </c>
      <c r="AJ121" s="81">
        <f t="shared" ca="1" si="41"/>
        <v>159.46458152982808</v>
      </c>
      <c r="AK121" s="81">
        <f t="shared" ca="1" si="41"/>
        <v>156.40854414208448</v>
      </c>
      <c r="AL121" s="81">
        <f t="shared" ca="1" si="41"/>
        <v>147.21404727167723</v>
      </c>
      <c r="AM121" s="81">
        <f t="shared" ca="1" si="41"/>
        <v>143.954962354793</v>
      </c>
      <c r="AN121" s="81">
        <f t="shared" ca="1" si="41"/>
        <v>18.005841906164978</v>
      </c>
      <c r="AO121" s="81">
        <f t="shared" ca="1" si="41"/>
        <v>0</v>
      </c>
      <c r="AP121" s="81">
        <f t="shared" ca="1" si="41"/>
        <v>0</v>
      </c>
      <c r="AQ121" s="81">
        <f t="shared" ca="1" si="41"/>
        <v>0</v>
      </c>
    </row>
    <row r="122" spans="1:43" x14ac:dyDescent="0.2">
      <c r="A122" s="22">
        <f t="shared" si="35"/>
        <v>114</v>
      </c>
      <c r="B122" s="34">
        <f t="shared" si="36"/>
        <v>42745</v>
      </c>
      <c r="C122" s="24">
        <f ca="1">IF(B122&gt;datum_obracuna,"",VLOOKUP(B122,'HNB tečaj'!A:D,2))</f>
        <v>7.5760300000000003</v>
      </c>
      <c r="D122" s="24">
        <f ca="1">IF(B122&gt;datum_obracuna,"",VLOOKUP(B122,'HNB tečaj'!A:D,3+(Podaci!$B$11="ne")))</f>
        <v>7.0691699999999997</v>
      </c>
      <c r="F122" s="68">
        <f>IF($A121&gt;=rok*12,"",VLOOKUP($B122,Podaci!$F:$G,2,TRUE))</f>
        <v>3.2300000000000002E-2</v>
      </c>
      <c r="G122" s="28" t="str">
        <f>IF($A121&gt;=rok*12,"",VLOOKUP($B122,Podaci!$F:$H,3,TRUE))</f>
        <v>ENG proporcionalna</v>
      </c>
      <c r="H122" s="33">
        <f>IF(A121&gt;=rok*12,"",VLOOKUP(B122,Podaci!F:J,5,TRUE))</f>
        <v>1.0026916666666668</v>
      </c>
      <c r="I122" s="33">
        <f t="shared" si="27"/>
        <v>1.406891173486629</v>
      </c>
      <c r="J122" s="102">
        <f t="shared" ca="1" si="28"/>
        <v>4237.1103177781015</v>
      </c>
      <c r="K122" s="71">
        <f t="shared" si="29"/>
        <v>599.37875560753264</v>
      </c>
      <c r="L122" s="73">
        <f t="shared" ca="1" si="30"/>
        <v>3011.6830623632954</v>
      </c>
      <c r="M122" s="71">
        <f t="shared" si="31"/>
        <v>426.03064608197224</v>
      </c>
      <c r="N122" s="73">
        <f t="shared" ca="1" si="32"/>
        <v>1225.4272554148056</v>
      </c>
      <c r="O122" s="71">
        <f t="shared" si="33"/>
        <v>173.34810952556037</v>
      </c>
      <c r="P122" s="72">
        <f>IF($A121&gt;=rok*12,"",P121*H122-K122-SUMPRODUCT(--(MONTH(Podaci!$L$5:$L$25)=MONTH($B122)),--(YEAR(Podaci!$L$5:$L$25)=YEAR($B122)),Podaci!$M$5:$M$25))</f>
        <v>63975.743790656525</v>
      </c>
      <c r="R122" s="108">
        <f t="shared" ca="1" si="34"/>
        <v>623.59235782346013</v>
      </c>
      <c r="T122" s="81" t="str">
        <f t="shared" ca="1" si="42"/>
        <v/>
      </c>
      <c r="U122" s="81" t="str">
        <f t="shared" ca="1" si="42"/>
        <v/>
      </c>
      <c r="V122" s="81" t="str">
        <f t="shared" ca="1" si="42"/>
        <v/>
      </c>
      <c r="W122" s="81" t="str">
        <f t="shared" ca="1" si="42"/>
        <v/>
      </c>
      <c r="X122" s="81" t="str">
        <f t="shared" ca="1" si="42"/>
        <v/>
      </c>
      <c r="Y122" s="81" t="str">
        <f t="shared" ca="1" si="42"/>
        <v/>
      </c>
      <c r="Z122" s="81" t="str">
        <f t="shared" ca="1" si="42"/>
        <v/>
      </c>
      <c r="AA122" s="81" t="str">
        <f t="shared" ca="1" si="42"/>
        <v/>
      </c>
      <c r="AB122" s="81" t="str">
        <f t="shared" ca="1" si="42"/>
        <v/>
      </c>
      <c r="AC122" s="81" t="str">
        <f t="shared" ca="1" si="42"/>
        <v/>
      </c>
      <c r="AD122" s="81" t="str">
        <f t="shared" ca="1" si="42"/>
        <v/>
      </c>
      <c r="AE122" s="81" t="str">
        <f t="shared" ca="1" si="42"/>
        <v/>
      </c>
      <c r="AF122" s="81" t="str">
        <f t="shared" ca="1" si="42"/>
        <v/>
      </c>
      <c r="AG122" s="81" t="str">
        <f t="shared" ca="1" si="42"/>
        <v/>
      </c>
      <c r="AH122" s="81" t="str">
        <f t="shared" ca="1" si="42"/>
        <v/>
      </c>
      <c r="AI122" s="81" t="str">
        <f t="shared" ca="1" si="42"/>
        <v/>
      </c>
      <c r="AJ122" s="81">
        <f t="shared" ca="1" si="41"/>
        <v>152.45239008579793</v>
      </c>
      <c r="AK122" s="81">
        <f t="shared" ca="1" si="41"/>
        <v>158.27522442935273</v>
      </c>
      <c r="AL122" s="81">
        <f t="shared" ca="1" si="41"/>
        <v>148.97099451236878</v>
      </c>
      <c r="AM122" s="81">
        <f t="shared" ca="1" si="41"/>
        <v>145.67301357735298</v>
      </c>
      <c r="AN122" s="81">
        <f t="shared" ca="1" si="41"/>
        <v>18.220735218587691</v>
      </c>
      <c r="AO122" s="81">
        <f t="shared" ca="1" si="41"/>
        <v>0</v>
      </c>
      <c r="AP122" s="81">
        <f t="shared" ca="1" si="41"/>
        <v>0</v>
      </c>
      <c r="AQ122" s="81">
        <f t="shared" ca="1" si="41"/>
        <v>0</v>
      </c>
    </row>
    <row r="123" spans="1:43" x14ac:dyDescent="0.2">
      <c r="A123" s="22">
        <f t="shared" si="35"/>
        <v>115</v>
      </c>
      <c r="B123" s="34">
        <f t="shared" si="36"/>
        <v>42776</v>
      </c>
      <c r="C123" s="24">
        <f ca="1">IF(B123&gt;datum_obracuna,"",VLOOKUP(B123,'HNB tečaj'!A:D,2))</f>
        <v>7.4421889999999999</v>
      </c>
      <c r="D123" s="24">
        <f ca="1">IF(B123&gt;datum_obracuna,"",VLOOKUP(B123,'HNB tečaj'!A:D,3+(Podaci!$B$11="ne")))</f>
        <v>6.9912530000000004</v>
      </c>
      <c r="F123" s="68">
        <f>IF($A122&gt;=rok*12,"",VLOOKUP($B123,Podaci!$F:$G,2,TRUE))</f>
        <v>3.2300000000000002E-2</v>
      </c>
      <c r="G123" s="28" t="str">
        <f>IF($A122&gt;=rok*12,"",VLOOKUP($B123,Podaci!$F:$H,3,TRUE))</f>
        <v>ENG proporcionalna</v>
      </c>
      <c r="H123" s="33">
        <f>IF(A122&gt;=rok*12,"",VLOOKUP(B123,Podaci!F:J,5,TRUE))</f>
        <v>1.0026916666666668</v>
      </c>
      <c r="I123" s="33">
        <f t="shared" si="27"/>
        <v>1.4031144570730074</v>
      </c>
      <c r="J123" s="102">
        <f t="shared" ca="1" si="28"/>
        <v>4190.4085232774287</v>
      </c>
      <c r="K123" s="71">
        <f t="shared" si="29"/>
        <v>599.37875560753253</v>
      </c>
      <c r="L123" s="73">
        <f t="shared" ca="1" si="30"/>
        <v>2986.505129466706</v>
      </c>
      <c r="M123" s="71">
        <f t="shared" si="31"/>
        <v>427.17737857100951</v>
      </c>
      <c r="N123" s="73">
        <f t="shared" ca="1" si="32"/>
        <v>1203.9033938107229</v>
      </c>
      <c r="O123" s="71">
        <f t="shared" si="33"/>
        <v>172.20137703652304</v>
      </c>
      <c r="P123" s="72">
        <f>IF($A122&gt;=rok*12,"",P122*H123-K123-SUMPRODUCT(--(MONTH(Podaci!$L$5:$L$25)=MONTH($B123)),--(YEAR(Podaci!$L$5:$L$25)=YEAR($B123)),Podaci!$M$5:$M$25))</f>
        <v>63548.566412085514</v>
      </c>
      <c r="R123" s="108">
        <f t="shared" ca="1" si="34"/>
        <v>589.38612505605386</v>
      </c>
      <c r="T123" s="81" t="str">
        <f t="shared" ca="1" si="42"/>
        <v/>
      </c>
      <c r="U123" s="81" t="str">
        <f t="shared" ca="1" si="42"/>
        <v/>
      </c>
      <c r="V123" s="81" t="str">
        <f t="shared" ca="1" si="42"/>
        <v/>
      </c>
      <c r="W123" s="81" t="str">
        <f t="shared" ca="1" si="42"/>
        <v/>
      </c>
      <c r="X123" s="81" t="str">
        <f t="shared" ca="1" si="42"/>
        <v/>
      </c>
      <c r="Y123" s="81" t="str">
        <f t="shared" ca="1" si="42"/>
        <v/>
      </c>
      <c r="Z123" s="81" t="str">
        <f t="shared" ca="1" si="42"/>
        <v/>
      </c>
      <c r="AA123" s="81" t="str">
        <f t="shared" ca="1" si="42"/>
        <v/>
      </c>
      <c r="AB123" s="81" t="str">
        <f t="shared" ca="1" si="42"/>
        <v/>
      </c>
      <c r="AC123" s="81" t="str">
        <f t="shared" ca="1" si="42"/>
        <v/>
      </c>
      <c r="AD123" s="81" t="str">
        <f t="shared" ca="1" si="42"/>
        <v/>
      </c>
      <c r="AE123" s="81" t="str">
        <f t="shared" ca="1" si="42"/>
        <v/>
      </c>
      <c r="AF123" s="81" t="str">
        <f t="shared" ca="1" si="42"/>
        <v/>
      </c>
      <c r="AG123" s="81" t="str">
        <f t="shared" ca="1" si="42"/>
        <v/>
      </c>
      <c r="AH123" s="81" t="str">
        <f t="shared" ca="1" si="42"/>
        <v/>
      </c>
      <c r="AI123" s="81" t="str">
        <f t="shared" ca="1" si="42"/>
        <v/>
      </c>
      <c r="AJ123" s="81">
        <f t="shared" ca="1" si="41"/>
        <v>123.43910258158604</v>
      </c>
      <c r="AK123" s="81">
        <f t="shared" ca="1" si="41"/>
        <v>156.53070128705144</v>
      </c>
      <c r="AL123" s="81">
        <f t="shared" ca="1" si="41"/>
        <v>147.3290233927861</v>
      </c>
      <c r="AM123" s="81">
        <f t="shared" ca="1" si="41"/>
        <v>144.06739308740765</v>
      </c>
      <c r="AN123" s="81">
        <f t="shared" ca="1" si="41"/>
        <v>18.019904707222604</v>
      </c>
      <c r="AO123" s="81">
        <f t="shared" ca="1" si="41"/>
        <v>0</v>
      </c>
      <c r="AP123" s="81">
        <f t="shared" ca="1" si="41"/>
        <v>0</v>
      </c>
      <c r="AQ123" s="81">
        <f t="shared" ca="1" si="41"/>
        <v>0</v>
      </c>
    </row>
    <row r="124" spans="1:43" x14ac:dyDescent="0.2">
      <c r="A124" s="22">
        <f t="shared" si="35"/>
        <v>116</v>
      </c>
      <c r="B124" s="34">
        <f t="shared" si="36"/>
        <v>42804</v>
      </c>
      <c r="C124" s="24">
        <f ca="1">IF(B124&gt;datum_obracuna,"",VLOOKUP(B124,'HNB tečaj'!A:D,2))</f>
        <v>7.411289</v>
      </c>
      <c r="D124" s="24">
        <f ca="1">IF(B124&gt;datum_obracuna,"",VLOOKUP(B124,'HNB tečaj'!A:D,3+(Podaci!$B$11="ne")))</f>
        <v>6.9199710000000003</v>
      </c>
      <c r="F124" s="68">
        <f>IF($A123&gt;=rok*12,"",VLOOKUP($B124,Podaci!$F:$G,2,TRUE))</f>
        <v>3.2300000000000002E-2</v>
      </c>
      <c r="G124" s="28" t="str">
        <f>IF($A123&gt;=rok*12,"",VLOOKUP($B124,Podaci!$F:$H,3,TRUE))</f>
        <v>ENG proporcionalna</v>
      </c>
      <c r="H124" s="33">
        <f>IF(A123&gt;=rok*12,"",VLOOKUP(B124,Podaci!F:J,5,TRUE))</f>
        <v>1.0026916666666668</v>
      </c>
      <c r="I124" s="33">
        <f t="shared" si="27"/>
        <v>1.3993478790319462</v>
      </c>
      <c r="J124" s="102">
        <f t="shared" ca="1" si="28"/>
        <v>4147.6836068202128</v>
      </c>
      <c r="K124" s="71">
        <f t="shared" si="29"/>
        <v>599.37875560753253</v>
      </c>
      <c r="L124" s="73">
        <f t="shared" ca="1" si="30"/>
        <v>2964.0117864683766</v>
      </c>
      <c r="M124" s="71">
        <f t="shared" si="31"/>
        <v>428.32719768166316</v>
      </c>
      <c r="N124" s="73">
        <f t="shared" ca="1" si="32"/>
        <v>1183.6718203518362</v>
      </c>
      <c r="O124" s="71">
        <f t="shared" si="33"/>
        <v>171.05155792586936</v>
      </c>
      <c r="P124" s="72">
        <f>IF($A123&gt;=rok*12,"",P123*H124-K124-SUMPRODUCT(--(MONTH(Podaci!$L$5:$L$25)=MONTH($B124)),--(YEAR(Podaci!$L$5:$L$25)=YEAR($B124)),Podaci!$M$5:$M$25))</f>
        <v>63120.239214403853</v>
      </c>
      <c r="R124" s="108">
        <f t="shared" ca="1" si="34"/>
        <v>558.94070650341882</v>
      </c>
      <c r="T124" s="81" t="str">
        <f t="shared" ca="1" si="42"/>
        <v/>
      </c>
      <c r="U124" s="81" t="str">
        <f t="shared" ca="1" si="42"/>
        <v/>
      </c>
      <c r="V124" s="81" t="str">
        <f t="shared" ca="1" si="42"/>
        <v/>
      </c>
      <c r="W124" s="81" t="str">
        <f t="shared" ca="1" si="42"/>
        <v/>
      </c>
      <c r="X124" s="81" t="str">
        <f t="shared" ca="1" si="42"/>
        <v/>
      </c>
      <c r="Y124" s="81" t="str">
        <f t="shared" ca="1" si="42"/>
        <v/>
      </c>
      <c r="Z124" s="81" t="str">
        <f t="shared" ca="1" si="42"/>
        <v/>
      </c>
      <c r="AA124" s="81" t="str">
        <f t="shared" ca="1" si="42"/>
        <v/>
      </c>
      <c r="AB124" s="81" t="str">
        <f t="shared" ca="1" si="42"/>
        <v/>
      </c>
      <c r="AC124" s="81" t="str">
        <f t="shared" ca="1" si="42"/>
        <v/>
      </c>
      <c r="AD124" s="81" t="str">
        <f t="shared" ca="1" si="42"/>
        <v/>
      </c>
      <c r="AE124" s="81" t="str">
        <f t="shared" ca="1" si="42"/>
        <v/>
      </c>
      <c r="AF124" s="81" t="str">
        <f t="shared" ca="1" si="42"/>
        <v/>
      </c>
      <c r="AG124" s="81" t="str">
        <f t="shared" ca="1" si="42"/>
        <v/>
      </c>
      <c r="AH124" s="81" t="str">
        <f t="shared" ca="1" si="42"/>
        <v/>
      </c>
      <c r="AI124" s="81" t="str">
        <f t="shared" ca="1" si="42"/>
        <v/>
      </c>
      <c r="AJ124" s="81">
        <f t="shared" ca="1" si="41"/>
        <v>97.744425513492445</v>
      </c>
      <c r="AK124" s="81">
        <f t="shared" ca="1" si="41"/>
        <v>154.93473251734113</v>
      </c>
      <c r="AL124" s="81">
        <f t="shared" ca="1" si="41"/>
        <v>145.82687385743321</v>
      </c>
      <c r="AM124" s="81">
        <f t="shared" ca="1" si="41"/>
        <v>142.59849875415202</v>
      </c>
      <c r="AN124" s="81">
        <f t="shared" ca="1" si="41"/>
        <v>17.836175861000015</v>
      </c>
      <c r="AO124" s="81">
        <f t="shared" ca="1" si="41"/>
        <v>0</v>
      </c>
      <c r="AP124" s="81">
        <f t="shared" ca="1" si="41"/>
        <v>0</v>
      </c>
      <c r="AQ124" s="81">
        <f t="shared" ca="1" si="41"/>
        <v>0</v>
      </c>
    </row>
    <row r="125" spans="1:43" x14ac:dyDescent="0.2">
      <c r="A125" s="22">
        <f t="shared" si="35"/>
        <v>117</v>
      </c>
      <c r="B125" s="34">
        <f t="shared" si="36"/>
        <v>42835</v>
      </c>
      <c r="C125" s="24">
        <f ca="1">IF(B125&gt;datum_obracuna,"",VLOOKUP(B125,'HNB tečaj'!A:D,2))</f>
        <v>7.458583</v>
      </c>
      <c r="D125" s="24">
        <f ca="1">IF(B125&gt;datum_obracuna,"",VLOOKUP(B125,'HNB tečaj'!A:D,3+(Podaci!$B$11="ne")))</f>
        <v>6.9752020000000003</v>
      </c>
      <c r="F125" s="68">
        <f>IF($A124&gt;=rok*12,"",VLOOKUP($B125,Podaci!$F:$G,2,TRUE))</f>
        <v>3.2300000000000002E-2</v>
      </c>
      <c r="G125" s="28" t="str">
        <f>IF($A124&gt;=rok*12,"",VLOOKUP($B125,Podaci!$F:$H,3,TRUE))</f>
        <v>ENG proporcionalna</v>
      </c>
      <c r="H125" s="33">
        <f>IF(A124&gt;=rok*12,"",VLOOKUP(B125,Podaci!F:J,5,TRUE))</f>
        <v>1.0026916666666668</v>
      </c>
      <c r="I125" s="33">
        <f t="shared" si="27"/>
        <v>1.3955914121475823</v>
      </c>
      <c r="J125" s="102">
        <f t="shared" ca="1" si="28"/>
        <v>4180.7878948711723</v>
      </c>
      <c r="K125" s="71">
        <f t="shared" si="29"/>
        <v>599.37875560753253</v>
      </c>
      <c r="L125" s="73">
        <f t="shared" ca="1" si="30"/>
        <v>2995.7105342441432</v>
      </c>
      <c r="M125" s="71">
        <f t="shared" si="31"/>
        <v>429.48011172208965</v>
      </c>
      <c r="N125" s="73">
        <f t="shared" ca="1" si="32"/>
        <v>1185.0773606270288</v>
      </c>
      <c r="O125" s="71">
        <f t="shared" si="33"/>
        <v>169.89864388544285</v>
      </c>
      <c r="P125" s="72">
        <f>IF($A124&gt;=rok*12,"",P124*H125-K125-SUMPRODUCT(--(MONTH(Podaci!$L$5:$L$25)=MONTH($B125)),--(YEAR(Podaci!$L$5:$L$25)=YEAR($B125)),Podaci!$M$5:$M$25))</f>
        <v>62690.759102681761</v>
      </c>
      <c r="R125" s="108">
        <f t="shared" ca="1" si="34"/>
        <v>536.13164000352742</v>
      </c>
      <c r="T125" s="81" t="str">
        <f t="shared" ca="1" si="42"/>
        <v/>
      </c>
      <c r="U125" s="81" t="str">
        <f t="shared" ca="1" si="42"/>
        <v/>
      </c>
      <c r="V125" s="81" t="str">
        <f t="shared" ca="1" si="42"/>
        <v/>
      </c>
      <c r="W125" s="81" t="str">
        <f t="shared" ca="1" si="42"/>
        <v/>
      </c>
      <c r="X125" s="81" t="str">
        <f t="shared" ca="1" si="42"/>
        <v/>
      </c>
      <c r="Y125" s="81" t="str">
        <f t="shared" ca="1" si="42"/>
        <v/>
      </c>
      <c r="Z125" s="81" t="str">
        <f t="shared" ca="1" si="42"/>
        <v/>
      </c>
      <c r="AA125" s="81" t="str">
        <f t="shared" ca="1" si="42"/>
        <v/>
      </c>
      <c r="AB125" s="81" t="str">
        <f t="shared" ca="1" si="42"/>
        <v/>
      </c>
      <c r="AC125" s="81" t="str">
        <f t="shared" ca="1" si="42"/>
        <v/>
      </c>
      <c r="AD125" s="81" t="str">
        <f t="shared" ca="1" si="42"/>
        <v/>
      </c>
      <c r="AE125" s="81" t="str">
        <f t="shared" ca="1" si="42"/>
        <v/>
      </c>
      <c r="AF125" s="81" t="str">
        <f t="shared" ca="1" si="42"/>
        <v/>
      </c>
      <c r="AG125" s="81" t="str">
        <f t="shared" ca="1" si="42"/>
        <v/>
      </c>
      <c r="AH125" s="81" t="str">
        <f t="shared" ca="1" si="42"/>
        <v/>
      </c>
      <c r="AI125" s="81" t="str">
        <f t="shared" ca="1" si="42"/>
        <v/>
      </c>
      <c r="AJ125" s="81">
        <f t="shared" ca="1" si="41"/>
        <v>71.2543707846975</v>
      </c>
      <c r="AK125" s="81">
        <f t="shared" ca="1" si="41"/>
        <v>156.17132732556578</v>
      </c>
      <c r="AL125" s="81">
        <f t="shared" ca="1" si="41"/>
        <v>146.99077527696514</v>
      </c>
      <c r="AM125" s="81">
        <f t="shared" ca="1" si="41"/>
        <v>143.73663324701195</v>
      </c>
      <c r="AN125" s="81">
        <f t="shared" ca="1" si="41"/>
        <v>17.978533369287099</v>
      </c>
      <c r="AO125" s="81">
        <f t="shared" ca="1" si="41"/>
        <v>0</v>
      </c>
      <c r="AP125" s="81">
        <f t="shared" ca="1" si="41"/>
        <v>0</v>
      </c>
      <c r="AQ125" s="81">
        <f t="shared" ca="1" si="41"/>
        <v>0</v>
      </c>
    </row>
    <row r="126" spans="1:43" x14ac:dyDescent="0.2">
      <c r="A126" s="22">
        <f t="shared" si="35"/>
        <v>118</v>
      </c>
      <c r="B126" s="34">
        <f t="shared" si="36"/>
        <v>42865</v>
      </c>
      <c r="C126" s="24">
        <f ca="1">IF(B126&gt;datum_obracuna,"",VLOOKUP(B126,'HNB tečaj'!A:D,2))</f>
        <v>7.416747</v>
      </c>
      <c r="D126" s="24">
        <f ca="1">IF(B126&gt;datum_obracuna,"",VLOOKUP(B126,'HNB tečaj'!A:D,3+(Podaci!$B$11="ne")))</f>
        <v>6.7931369999999998</v>
      </c>
      <c r="F126" s="68">
        <f>IF($A125&gt;=rok*12,"",VLOOKUP($B126,Podaci!$F:$G,2,TRUE))</f>
        <v>3.2300000000000002E-2</v>
      </c>
      <c r="G126" s="28" t="str">
        <f>IF($A125&gt;=rok*12,"",VLOOKUP($B126,Podaci!$F:$H,3,TRUE))</f>
        <v>ENG proporcionalna</v>
      </c>
      <c r="H126" s="33">
        <f>IF(A125&gt;=rok*12,"",VLOOKUP(B126,Podaci!F:J,5,TRUE))</f>
        <v>1.0026916666666668</v>
      </c>
      <c r="I126" s="33">
        <f t="shared" si="27"/>
        <v>1.3918450292771116</v>
      </c>
      <c r="J126" s="102">
        <f t="shared" ca="1" si="28"/>
        <v>4071.6620017314835</v>
      </c>
      <c r="K126" s="71">
        <f t="shared" si="29"/>
        <v>599.37875560753207</v>
      </c>
      <c r="L126" s="73">
        <f t="shared" ca="1" si="30"/>
        <v>2925.37022160161</v>
      </c>
      <c r="M126" s="71">
        <f t="shared" si="31"/>
        <v>430.63612902280789</v>
      </c>
      <c r="N126" s="73">
        <f t="shared" ca="1" si="32"/>
        <v>1146.2917801298734</v>
      </c>
      <c r="O126" s="71">
        <f t="shared" si="33"/>
        <v>168.74262658472418</v>
      </c>
      <c r="P126" s="72">
        <f>IF($A125&gt;=rok*12,"",P125*H126-K126-SUMPRODUCT(--(MONTH(Podaci!$L$5:$L$25)=MONTH($B126)),--(YEAR(Podaci!$L$5:$L$25)=YEAR($B126)),Podaci!$M$5:$M$25))</f>
        <v>62260.122973658952</v>
      </c>
      <c r="R126" s="108">
        <f t="shared" ca="1" si="34"/>
        <v>496.43599515631598</v>
      </c>
      <c r="T126" s="81" t="str">
        <f t="shared" ca="1" si="42"/>
        <v/>
      </c>
      <c r="U126" s="81" t="str">
        <f t="shared" ca="1" si="42"/>
        <v/>
      </c>
      <c r="V126" s="81" t="str">
        <f t="shared" ca="1" si="42"/>
        <v/>
      </c>
      <c r="W126" s="81" t="str">
        <f t="shared" ca="1" si="42"/>
        <v/>
      </c>
      <c r="X126" s="81" t="str">
        <f t="shared" ca="1" si="42"/>
        <v/>
      </c>
      <c r="Y126" s="81" t="str">
        <f t="shared" ca="1" si="42"/>
        <v/>
      </c>
      <c r="Z126" s="81" t="str">
        <f t="shared" ca="1" si="42"/>
        <v/>
      </c>
      <c r="AA126" s="81" t="str">
        <f t="shared" ca="1" si="42"/>
        <v/>
      </c>
      <c r="AB126" s="81" t="str">
        <f t="shared" ca="1" si="42"/>
        <v/>
      </c>
      <c r="AC126" s="81" t="str">
        <f t="shared" ca="1" si="42"/>
        <v/>
      </c>
      <c r="AD126" s="81" t="str">
        <f t="shared" ca="1" si="42"/>
        <v/>
      </c>
      <c r="AE126" s="81" t="str">
        <f t="shared" ca="1" si="42"/>
        <v/>
      </c>
      <c r="AF126" s="81" t="str">
        <f t="shared" ca="1" si="42"/>
        <v/>
      </c>
      <c r="AG126" s="81" t="str">
        <f t="shared" ca="1" si="42"/>
        <v/>
      </c>
      <c r="AH126" s="81" t="str">
        <f t="shared" ca="1" si="42"/>
        <v/>
      </c>
      <c r="AI126" s="81" t="str">
        <f t="shared" ca="1" si="42"/>
        <v/>
      </c>
      <c r="AJ126" s="81">
        <f t="shared" ca="1" si="41"/>
        <v>43.692837612005135</v>
      </c>
      <c r="AK126" s="81">
        <f t="shared" ca="1" si="41"/>
        <v>152.0949819079664</v>
      </c>
      <c r="AL126" s="81">
        <f t="shared" ca="1" si="41"/>
        <v>143.15405836169853</v>
      </c>
      <c r="AM126" s="81">
        <f t="shared" ca="1" si="41"/>
        <v>139.98485514336448</v>
      </c>
      <c r="AN126" s="81">
        <f t="shared" ca="1" si="41"/>
        <v>17.509262131281467</v>
      </c>
      <c r="AO126" s="81">
        <f t="shared" ca="1" si="41"/>
        <v>0</v>
      </c>
      <c r="AP126" s="81">
        <f t="shared" ca="1" si="41"/>
        <v>0</v>
      </c>
      <c r="AQ126" s="81">
        <f t="shared" ca="1" si="41"/>
        <v>0</v>
      </c>
    </row>
    <row r="127" spans="1:43" x14ac:dyDescent="0.2">
      <c r="A127" s="22">
        <f t="shared" si="35"/>
        <v>119</v>
      </c>
      <c r="B127" s="34">
        <f t="shared" si="36"/>
        <v>42896</v>
      </c>
      <c r="C127" s="24">
        <f ca="1">IF(B127&gt;datum_obracuna,"",VLOOKUP(B127,'HNB tečaj'!A:D,2))</f>
        <v>7.4137180000000003</v>
      </c>
      <c r="D127" s="24">
        <f ca="1">IF(B127&gt;datum_obracuna,"",VLOOKUP(B127,'HNB tečaj'!A:D,3+(Podaci!$B$11="ne")))</f>
        <v>6.8209749999999998</v>
      </c>
      <c r="F127" s="68">
        <f>IF($A126&gt;=rok*12,"",VLOOKUP($B127,Podaci!$F:$G,2,TRUE))</f>
        <v>3.2300000000000002E-2</v>
      </c>
      <c r="G127" s="28" t="str">
        <f>IF($A126&gt;=rok*12,"",VLOOKUP($B127,Podaci!$F:$H,3,TRUE))</f>
        <v>ENG proporcionalna</v>
      </c>
      <c r="H127" s="33">
        <f>IF(A126&gt;=rok*12,"",VLOOKUP(B127,Podaci!F:J,5,TRUE))</f>
        <v>1.0026916666666668</v>
      </c>
      <c r="I127" s="33">
        <f t="shared" si="27"/>
        <v>1.3881087033505928</v>
      </c>
      <c r="J127" s="102">
        <f t="shared" ca="1" si="28"/>
        <v>4088.3475075300867</v>
      </c>
      <c r="K127" s="71">
        <f t="shared" si="29"/>
        <v>599.37875560753218</v>
      </c>
      <c r="L127" s="73">
        <f t="shared" ca="1" si="30"/>
        <v>2945.2646595051992</v>
      </c>
      <c r="M127" s="71">
        <f t="shared" si="31"/>
        <v>431.79525793676112</v>
      </c>
      <c r="N127" s="73">
        <f t="shared" ca="1" si="32"/>
        <v>1143.0828480248879</v>
      </c>
      <c r="O127" s="71">
        <f t="shared" si="33"/>
        <v>167.5834976707711</v>
      </c>
      <c r="P127" s="72">
        <f>IF($A126&gt;=rok*12,"",P126*H127-K127-SUMPRODUCT(--(MONTH(Podaci!$L$5:$L$25)=MONTH($B127)),--(YEAR(Podaci!$L$5:$L$25)=YEAR($B127)),Podaci!$M$5:$M$25))</f>
        <v>61828.327715722189</v>
      </c>
      <c r="R127" s="108">
        <f t="shared" ca="1" si="34"/>
        <v>471.8031430354248</v>
      </c>
      <c r="T127" s="81" t="str">
        <f t="shared" ca="1" si="42"/>
        <v/>
      </c>
      <c r="U127" s="81" t="str">
        <f t="shared" ca="1" si="42"/>
        <v/>
      </c>
      <c r="V127" s="81" t="str">
        <f t="shared" ca="1" si="42"/>
        <v/>
      </c>
      <c r="W127" s="81" t="str">
        <f t="shared" ca="1" si="42"/>
        <v/>
      </c>
      <c r="X127" s="81" t="str">
        <f t="shared" ca="1" si="42"/>
        <v/>
      </c>
      <c r="Y127" s="81" t="str">
        <f t="shared" ca="1" si="42"/>
        <v/>
      </c>
      <c r="Z127" s="81" t="str">
        <f t="shared" ca="1" si="42"/>
        <v/>
      </c>
      <c r="AA127" s="81" t="str">
        <f t="shared" ca="1" si="42"/>
        <v/>
      </c>
      <c r="AB127" s="81" t="str">
        <f t="shared" ca="1" si="42"/>
        <v/>
      </c>
      <c r="AC127" s="81" t="str">
        <f t="shared" ca="1" si="42"/>
        <v/>
      </c>
      <c r="AD127" s="81" t="str">
        <f t="shared" ca="1" si="42"/>
        <v/>
      </c>
      <c r="AE127" s="81" t="str">
        <f t="shared" ca="1" si="42"/>
        <v/>
      </c>
      <c r="AF127" s="81" t="str">
        <f t="shared" ca="1" si="42"/>
        <v/>
      </c>
      <c r="AG127" s="81" t="str">
        <f t="shared" ca="1" si="42"/>
        <v/>
      </c>
      <c r="AH127" s="81" t="str">
        <f t="shared" ca="1" si="42"/>
        <v/>
      </c>
      <c r="AI127" s="81" t="str">
        <f t="shared" ca="1" si="42"/>
        <v/>
      </c>
      <c r="AJ127" s="81">
        <f t="shared" ca="1" si="41"/>
        <v>17.204662387852636</v>
      </c>
      <c r="AK127" s="81">
        <f t="shared" ca="1" si="41"/>
        <v>152.71826097717317</v>
      </c>
      <c r="AL127" s="81">
        <f t="shared" ca="1" si="41"/>
        <v>143.74069788872015</v>
      </c>
      <c r="AM127" s="81">
        <f t="shared" ca="1" si="41"/>
        <v>140.5585074040919</v>
      </c>
      <c r="AN127" s="81">
        <f t="shared" ca="1" si="41"/>
        <v>17.581014377586911</v>
      </c>
      <c r="AO127" s="81">
        <f t="shared" ca="1" si="41"/>
        <v>0</v>
      </c>
      <c r="AP127" s="81">
        <f t="shared" ca="1" si="41"/>
        <v>0</v>
      </c>
      <c r="AQ127" s="81">
        <f t="shared" ca="1" si="41"/>
        <v>0</v>
      </c>
    </row>
    <row r="128" spans="1:43" x14ac:dyDescent="0.2">
      <c r="A128" s="22">
        <f t="shared" si="35"/>
        <v>120</v>
      </c>
      <c r="B128" s="34">
        <f t="shared" si="36"/>
        <v>42926</v>
      </c>
      <c r="C128" s="24">
        <f ca="1">IF(B128&gt;datum_obracuna,"",VLOOKUP(B128,'HNB tečaj'!A:D,2))</f>
        <v>7.4030760000000004</v>
      </c>
      <c r="D128" s="24">
        <f ca="1">IF(B128&gt;datum_obracuna,"",VLOOKUP(B128,'HNB tečaj'!A:D,3+(Podaci!$B$11="ne")))</f>
        <v>6.7429420000000002</v>
      </c>
      <c r="F128" s="68">
        <f>IF($A127&gt;=rok*12,"",VLOOKUP($B128,Podaci!$F:$G,2,TRUE))</f>
        <v>3.2300000000000002E-2</v>
      </c>
      <c r="G128" s="28" t="str">
        <f>IF($A127&gt;=rok*12,"",VLOOKUP($B128,Podaci!$F:$H,3,TRUE))</f>
        <v>ENG proporcionalna</v>
      </c>
      <c r="H128" s="33">
        <f>IF(A127&gt;=rok*12,"",VLOOKUP(B128,Podaci!F:J,5,TRUE))</f>
        <v>1.0026916666666668</v>
      </c>
      <c r="I128" s="33">
        <f t="shared" si="27"/>
        <v>1.3843824073707531</v>
      </c>
      <c r="J128" s="102">
        <f t="shared" ca="1" si="28"/>
        <v>4041.5761850937638</v>
      </c>
      <c r="K128" s="71">
        <f t="shared" si="29"/>
        <v>599.37875560753207</v>
      </c>
      <c r="L128" s="73">
        <f t="shared" ca="1" si="30"/>
        <v>2919.4073570825035</v>
      </c>
      <c r="M128" s="71">
        <f t="shared" si="31"/>
        <v>432.95750683937416</v>
      </c>
      <c r="N128" s="73">
        <f t="shared" ca="1" si="32"/>
        <v>1122.1688280112603</v>
      </c>
      <c r="O128" s="71">
        <f t="shared" si="33"/>
        <v>166.42124876815791</v>
      </c>
      <c r="P128" s="72">
        <f>IF($A127&gt;=rok*12,"",P127*H128-K128-SUMPRODUCT(--(MONTH(Podaci!$L$5:$L$25)=MONTH($B128)),--(YEAR(Podaci!$L$5:$L$25)=YEAR($B128)),Podaci!$M$5:$M$25))</f>
        <v>61395.370208882814</v>
      </c>
      <c r="R128" s="108">
        <f t="shared" ca="1" si="34"/>
        <v>441.19285101974111</v>
      </c>
      <c r="T128" s="81" t="str">
        <f t="shared" ca="1" si="42"/>
        <v/>
      </c>
      <c r="U128" s="81" t="str">
        <f t="shared" ca="1" si="42"/>
        <v/>
      </c>
      <c r="V128" s="81" t="str">
        <f t="shared" ca="1" si="42"/>
        <v/>
      </c>
      <c r="W128" s="81" t="str">
        <f t="shared" ca="1" si="42"/>
        <v/>
      </c>
      <c r="X128" s="81" t="str">
        <f t="shared" ca="1" si="42"/>
        <v/>
      </c>
      <c r="Y128" s="81" t="str">
        <f t="shared" ca="1" si="42"/>
        <v/>
      </c>
      <c r="Z128" s="81" t="str">
        <f t="shared" ca="1" si="42"/>
        <v/>
      </c>
      <c r="AA128" s="81" t="str">
        <f t="shared" ca="1" si="42"/>
        <v/>
      </c>
      <c r="AB128" s="81" t="str">
        <f t="shared" ca="1" si="42"/>
        <v/>
      </c>
      <c r="AC128" s="81" t="str">
        <f t="shared" ca="1" si="42"/>
        <v/>
      </c>
      <c r="AD128" s="81" t="str">
        <f t="shared" ca="1" si="42"/>
        <v/>
      </c>
      <c r="AE128" s="81" t="str">
        <f t="shared" ca="1" si="42"/>
        <v/>
      </c>
      <c r="AF128" s="81" t="str">
        <f t="shared" ca="1" si="42"/>
        <v/>
      </c>
      <c r="AG128" s="81" t="str">
        <f t="shared" ca="1" si="42"/>
        <v/>
      </c>
      <c r="AH128" s="81" t="str">
        <f t="shared" ca="1" si="42"/>
        <v/>
      </c>
      <c r="AI128" s="81" t="str">
        <f t="shared" ca="1" si="42"/>
        <v/>
      </c>
      <c r="AJ128" s="81" t="str">
        <f t="shared" ca="1" si="41"/>
        <v/>
      </c>
      <c r="AK128" s="81">
        <f t="shared" ca="1" si="41"/>
        <v>142.76618735585737</v>
      </c>
      <c r="AL128" s="81">
        <f t="shared" ca="1" si="41"/>
        <v>142.09628226216375</v>
      </c>
      <c r="AM128" s="81">
        <f t="shared" ca="1" si="41"/>
        <v>138.9504965246702</v>
      </c>
      <c r="AN128" s="81">
        <f t="shared" ca="1" si="41"/>
        <v>17.379884877049783</v>
      </c>
      <c r="AO128" s="81">
        <f t="shared" ca="1" si="41"/>
        <v>0</v>
      </c>
      <c r="AP128" s="81">
        <f t="shared" ca="1" si="41"/>
        <v>0</v>
      </c>
      <c r="AQ128" s="81">
        <f t="shared" ca="1" si="41"/>
        <v>0</v>
      </c>
    </row>
    <row r="129" spans="1:43" x14ac:dyDescent="0.2">
      <c r="A129" s="22">
        <f t="shared" si="35"/>
        <v>121</v>
      </c>
      <c r="B129" s="34">
        <f t="shared" si="36"/>
        <v>42957</v>
      </c>
      <c r="C129" s="24">
        <f ca="1">IF(B129&gt;datum_obracuna,"",VLOOKUP(B129,'HNB tečaj'!A:D,2))</f>
        <v>7.3965730000000001</v>
      </c>
      <c r="D129" s="24">
        <f ca="1">IF(B129&gt;datum_obracuna,"",VLOOKUP(B129,'HNB tečaj'!A:D,3+(Podaci!$B$11="ne")))</f>
        <v>6.532921</v>
      </c>
      <c r="F129" s="68">
        <f>IF($A128&gt;=rok*12,"",VLOOKUP($B129,Podaci!$F:$G,2,TRUE))</f>
        <v>3.2300000000000002E-2</v>
      </c>
      <c r="G129" s="28" t="str">
        <f>IF($A128&gt;=rok*12,"",VLOOKUP($B129,Podaci!$F:$H,3,TRUE))</f>
        <v>ENG proporcionalna</v>
      </c>
      <c r="H129" s="33">
        <f>IF(A128&gt;=rok*12,"",VLOOKUP(B129,Podaci!F:J,5,TRUE))</f>
        <v>1.0026916666666668</v>
      </c>
      <c r="I129" s="33">
        <f t="shared" si="27"/>
        <v>1.3806661144127916</v>
      </c>
      <c r="J129" s="102">
        <f t="shared" ca="1" si="28"/>
        <v>3915.6940594623156</v>
      </c>
      <c r="K129" s="71">
        <f t="shared" si="29"/>
        <v>599.3787556075323</v>
      </c>
      <c r="L129" s="73">
        <f t="shared" ca="1" si="30"/>
        <v>2836.0905063044092</v>
      </c>
      <c r="M129" s="71">
        <f t="shared" si="31"/>
        <v>434.1228841286171</v>
      </c>
      <c r="N129" s="73">
        <f t="shared" ca="1" si="32"/>
        <v>1079.6035531579064</v>
      </c>
      <c r="O129" s="71">
        <f t="shared" si="33"/>
        <v>165.25587147891522</v>
      </c>
      <c r="P129" s="72">
        <f>IF($A128&gt;=rok*12,"",P128*H129-K129-SUMPRODUCT(--(MONTH(Podaci!$L$5:$L$25)=MONTH($B129)),--(YEAR(Podaci!$L$5:$L$25)=YEAR($B129)),Podaci!$M$5:$M$25))</f>
        <v>60961.247324754193</v>
      </c>
      <c r="R129" s="108">
        <f t="shared" ca="1" si="34"/>
        <v>402.80798429333493</v>
      </c>
      <c r="T129" s="81" t="str">
        <f t="shared" ca="1" si="42"/>
        <v/>
      </c>
      <c r="U129" s="81" t="str">
        <f t="shared" ca="1" si="42"/>
        <v/>
      </c>
      <c r="V129" s="81" t="str">
        <f t="shared" ca="1" si="42"/>
        <v/>
      </c>
      <c r="W129" s="81" t="str">
        <f t="shared" ca="1" si="42"/>
        <v/>
      </c>
      <c r="X129" s="81" t="str">
        <f t="shared" ca="1" si="42"/>
        <v/>
      </c>
      <c r="Y129" s="81" t="str">
        <f t="shared" ca="1" si="42"/>
        <v/>
      </c>
      <c r="Z129" s="81" t="str">
        <f t="shared" ca="1" si="42"/>
        <v/>
      </c>
      <c r="AA129" s="81" t="str">
        <f t="shared" ca="1" si="42"/>
        <v/>
      </c>
      <c r="AB129" s="81" t="str">
        <f t="shared" ca="1" si="42"/>
        <v/>
      </c>
      <c r="AC129" s="81" t="str">
        <f t="shared" ca="1" si="42"/>
        <v/>
      </c>
      <c r="AD129" s="81" t="str">
        <f t="shared" ca="1" si="42"/>
        <v/>
      </c>
      <c r="AE129" s="81" t="str">
        <f t="shared" ca="1" si="42"/>
        <v/>
      </c>
      <c r="AF129" s="81" t="str">
        <f t="shared" ca="1" si="42"/>
        <v/>
      </c>
      <c r="AG129" s="81" t="str">
        <f t="shared" ca="1" si="42"/>
        <v/>
      </c>
      <c r="AH129" s="81" t="str">
        <f t="shared" ca="1" si="42"/>
        <v/>
      </c>
      <c r="AI129" s="81" t="str">
        <f t="shared" ca="1" si="42"/>
        <v/>
      </c>
      <c r="AJ129" s="81" t="str">
        <f t="shared" ca="1" si="41"/>
        <v/>
      </c>
      <c r="AK129" s="81">
        <f t="shared" ca="1" si="41"/>
        <v>113.67635332131653</v>
      </c>
      <c r="AL129" s="81">
        <f t="shared" ca="1" si="41"/>
        <v>137.67043916623001</v>
      </c>
      <c r="AM129" s="81">
        <f t="shared" ca="1" si="41"/>
        <v>134.62263455720742</v>
      </c>
      <c r="AN129" s="81">
        <f t="shared" ca="1" si="41"/>
        <v>16.838557248580958</v>
      </c>
      <c r="AO129" s="81">
        <f t="shared" ca="1" si="41"/>
        <v>0</v>
      </c>
      <c r="AP129" s="81">
        <f t="shared" ca="1" si="41"/>
        <v>0</v>
      </c>
      <c r="AQ129" s="81">
        <f t="shared" ca="1" si="41"/>
        <v>0</v>
      </c>
    </row>
    <row r="130" spans="1:43" x14ac:dyDescent="0.2">
      <c r="A130" s="22">
        <f t="shared" si="35"/>
        <v>122</v>
      </c>
      <c r="B130" s="34">
        <f t="shared" si="36"/>
        <v>42988</v>
      </c>
      <c r="C130" s="24">
        <f ca="1">IF(B130&gt;datum_obracuna,"",VLOOKUP(B130,'HNB tečaj'!A:D,2))</f>
        <v>7.4274339999999999</v>
      </c>
      <c r="D130" s="24">
        <f ca="1">IF(B130&gt;datum_obracuna,"",VLOOKUP(B130,'HNB tečaj'!A:D,3+(Podaci!$B$11="ne")))</f>
        <v>6.5027439999999999</v>
      </c>
      <c r="F130" s="68">
        <f>IF($A129&gt;=rok*12,"",VLOOKUP($B130,Podaci!$F:$G,2,TRUE))</f>
        <v>3.2300000000000002E-2</v>
      </c>
      <c r="G130" s="28" t="str">
        <f>IF($A129&gt;=rok*12,"",VLOOKUP($B130,Podaci!$F:$H,3,TRUE))</f>
        <v>ENG proporcionalna</v>
      </c>
      <c r="H130" s="33">
        <f>IF(A129&gt;=rok*12,"",VLOOKUP(B130,Podaci!F:J,5,TRUE))</f>
        <v>1.0026916666666668</v>
      </c>
      <c r="I130" s="33">
        <f t="shared" si="27"/>
        <v>1.376959797624187</v>
      </c>
      <c r="J130" s="102">
        <f t="shared" ca="1" si="28"/>
        <v>3897.6066067543416</v>
      </c>
      <c r="K130" s="71">
        <f t="shared" si="29"/>
        <v>599.3787556075315</v>
      </c>
      <c r="L130" s="73">
        <f t="shared" ca="1" si="30"/>
        <v>2830.5885280596358</v>
      </c>
      <c r="M130" s="71">
        <f t="shared" si="31"/>
        <v>435.29139822506249</v>
      </c>
      <c r="N130" s="73">
        <f t="shared" ca="1" si="32"/>
        <v>1067.0180786947058</v>
      </c>
      <c r="O130" s="71">
        <f t="shared" si="33"/>
        <v>164.08735738246898</v>
      </c>
      <c r="P130" s="72">
        <f>IF($A129&gt;=rok*12,"",P129*H130-K130-SUMPRODUCT(--(MONTH(Podaci!$L$5:$L$25)=MONTH($B130)),--(YEAR(Podaci!$L$5:$L$25)=YEAR($B130)),Podaci!$M$5:$M$25))</f>
        <v>60525.955926529132</v>
      </c>
      <c r="R130" s="108">
        <f t="shared" ca="1" si="34"/>
        <v>376.41803203121623</v>
      </c>
      <c r="T130" s="81" t="str">
        <f t="shared" ca="1" si="42"/>
        <v/>
      </c>
      <c r="U130" s="81" t="str">
        <f t="shared" ca="1" si="42"/>
        <v/>
      </c>
      <c r="V130" s="81" t="str">
        <f t="shared" ca="1" si="42"/>
        <v/>
      </c>
      <c r="W130" s="81" t="str">
        <f t="shared" ca="1" si="42"/>
        <v/>
      </c>
      <c r="X130" s="81" t="str">
        <f t="shared" ca="1" si="42"/>
        <v/>
      </c>
      <c r="Y130" s="81" t="str">
        <f t="shared" ca="1" si="42"/>
        <v/>
      </c>
      <c r="Z130" s="81" t="str">
        <f t="shared" ca="1" si="42"/>
        <v/>
      </c>
      <c r="AA130" s="81" t="str">
        <f t="shared" ca="1" si="42"/>
        <v/>
      </c>
      <c r="AB130" s="81" t="str">
        <f t="shared" ca="1" si="42"/>
        <v/>
      </c>
      <c r="AC130" s="81" t="str">
        <f t="shared" ca="1" si="42"/>
        <v/>
      </c>
      <c r="AD130" s="81" t="str">
        <f t="shared" ca="1" si="42"/>
        <v/>
      </c>
      <c r="AE130" s="81" t="str">
        <f t="shared" ca="1" si="42"/>
        <v/>
      </c>
      <c r="AF130" s="81" t="str">
        <f t="shared" ca="1" si="42"/>
        <v/>
      </c>
      <c r="AG130" s="81" t="str">
        <f t="shared" ca="1" si="42"/>
        <v/>
      </c>
      <c r="AH130" s="81" t="str">
        <f t="shared" ca="1" si="42"/>
        <v/>
      </c>
      <c r="AI130" s="81" t="str">
        <f t="shared" ca="1" si="42"/>
        <v/>
      </c>
      <c r="AJ130" s="81" t="str">
        <f t="shared" ca="1" si="41"/>
        <v/>
      </c>
      <c r="AK130" s="81">
        <f t="shared" ca="1" si="41"/>
        <v>88.62196370075516</v>
      </c>
      <c r="AL130" s="81">
        <f t="shared" ca="1" si="41"/>
        <v>137.03450910635013</v>
      </c>
      <c r="AM130" s="81">
        <f t="shared" ca="1" si="41"/>
        <v>134.00078297764077</v>
      </c>
      <c r="AN130" s="81">
        <f t="shared" ca="1" si="41"/>
        <v>16.760776246470176</v>
      </c>
      <c r="AO130" s="81">
        <f t="shared" ca="1" si="41"/>
        <v>0</v>
      </c>
      <c r="AP130" s="81">
        <f t="shared" ca="1" si="41"/>
        <v>0</v>
      </c>
      <c r="AQ130" s="81">
        <f t="shared" ca="1" si="41"/>
        <v>0</v>
      </c>
    </row>
    <row r="131" spans="1:43" x14ac:dyDescent="0.2">
      <c r="A131" s="22">
        <f t="shared" si="35"/>
        <v>123</v>
      </c>
      <c r="B131" s="34">
        <f t="shared" si="36"/>
        <v>43018</v>
      </c>
      <c r="C131" s="24">
        <f ca="1">IF(B131&gt;datum_obracuna,"",VLOOKUP(B131,'HNB tečaj'!A:D,2))</f>
        <v>7.5000099999999996</v>
      </c>
      <c r="D131" s="24">
        <f ca="1">IF(B131&gt;datum_obracuna,"",VLOOKUP(B131,'HNB tečaj'!A:D,3+(Podaci!$B$11="ne")))</f>
        <v>6.5285599999999997</v>
      </c>
      <c r="F131" s="68">
        <f>IF($A130&gt;=rok*12,"",VLOOKUP($B131,Podaci!$F:$G,2,TRUE))</f>
        <v>3.2300000000000002E-2</v>
      </c>
      <c r="G131" s="28" t="str">
        <f>IF($A130&gt;=rok*12,"",VLOOKUP($B131,Podaci!$F:$H,3,TRUE))</f>
        <v>ENG proporcionalna</v>
      </c>
      <c r="H131" s="33">
        <f>IF(A130&gt;=rok*12,"",VLOOKUP(B131,Podaci!F:J,5,TRUE))</f>
        <v>1.0026916666666668</v>
      </c>
      <c r="I131" s="33">
        <f t="shared" si="27"/>
        <v>1.3732634302244993</v>
      </c>
      <c r="J131" s="102">
        <f t="shared" ca="1" si="28"/>
        <v>3913.0801687091066</v>
      </c>
      <c r="K131" s="71">
        <f t="shared" si="29"/>
        <v>599.37875560753162</v>
      </c>
      <c r="L131" s="73">
        <f t="shared" ca="1" si="30"/>
        <v>2849.4752591419415</v>
      </c>
      <c r="M131" s="71">
        <f t="shared" si="31"/>
        <v>436.46305757195182</v>
      </c>
      <c r="N131" s="73">
        <f t="shared" ca="1" si="32"/>
        <v>1063.6049095671649</v>
      </c>
      <c r="O131" s="71">
        <f t="shared" si="33"/>
        <v>162.91569803557982</v>
      </c>
      <c r="P131" s="72">
        <f>IF($A130&gt;=rok*12,"",P130*H131-K131-SUMPRODUCT(--(MONTH(Podaci!$L$5:$L$25)=MONTH($B131)),--(YEAR(Podaci!$L$5:$L$25)=YEAR($B131)),Podaci!$M$5:$M$25))</f>
        <v>60089.492868957175</v>
      </c>
      <c r="R131" s="108">
        <f t="shared" ca="1" si="34"/>
        <v>354.08015143024664</v>
      </c>
      <c r="T131" s="81" t="str">
        <f t="shared" ca="1" si="42"/>
        <v/>
      </c>
      <c r="U131" s="81" t="str">
        <f t="shared" ca="1" si="42"/>
        <v/>
      </c>
      <c r="V131" s="81" t="str">
        <f t="shared" ca="1" si="42"/>
        <v/>
      </c>
      <c r="W131" s="81" t="str">
        <f t="shared" ca="1" si="42"/>
        <v/>
      </c>
      <c r="X131" s="81" t="str">
        <f t="shared" ca="1" si="42"/>
        <v/>
      </c>
      <c r="Y131" s="81" t="str">
        <f t="shared" ca="1" si="42"/>
        <v/>
      </c>
      <c r="Z131" s="81" t="str">
        <f t="shared" ca="1" si="42"/>
        <v/>
      </c>
      <c r="AA131" s="81" t="str">
        <f t="shared" ca="1" si="42"/>
        <v/>
      </c>
      <c r="AB131" s="81" t="str">
        <f t="shared" ca="1" si="42"/>
        <v/>
      </c>
      <c r="AC131" s="81" t="str">
        <f t="shared" ca="1" si="42"/>
        <v/>
      </c>
      <c r="AD131" s="81" t="str">
        <f t="shared" ca="1" si="42"/>
        <v/>
      </c>
      <c r="AE131" s="81" t="str">
        <f t="shared" ca="1" si="42"/>
        <v/>
      </c>
      <c r="AF131" s="81" t="str">
        <f t="shared" ca="1" si="42"/>
        <v/>
      </c>
      <c r="AG131" s="81" t="str">
        <f t="shared" ca="1" si="42"/>
        <v/>
      </c>
      <c r="AH131" s="81" t="str">
        <f t="shared" ca="1" si="42"/>
        <v/>
      </c>
      <c r="AI131" s="81" t="str">
        <f t="shared" ca="1" si="42"/>
        <v/>
      </c>
      <c r="AJ131" s="81" t="str">
        <f t="shared" ca="1" si="41"/>
        <v/>
      </c>
      <c r="AK131" s="81">
        <f t="shared" ca="1" si="41"/>
        <v>65.141528003041856</v>
      </c>
      <c r="AL131" s="81">
        <f t="shared" ca="1" si="41"/>
        <v>137.57853834801946</v>
      </c>
      <c r="AM131" s="81">
        <f t="shared" ca="1" si="41"/>
        <v>134.53276827697763</v>
      </c>
      <c r="AN131" s="81">
        <f t="shared" ca="1" si="41"/>
        <v>16.827316802207708</v>
      </c>
      <c r="AO131" s="81">
        <f t="shared" ca="1" si="41"/>
        <v>0</v>
      </c>
      <c r="AP131" s="81">
        <f t="shared" ca="1" si="41"/>
        <v>0</v>
      </c>
      <c r="AQ131" s="81">
        <f t="shared" ca="1" si="41"/>
        <v>0</v>
      </c>
    </row>
    <row r="132" spans="1:43" x14ac:dyDescent="0.2">
      <c r="A132" s="22">
        <f t="shared" si="35"/>
        <v>124</v>
      </c>
      <c r="B132" s="34">
        <f t="shared" si="36"/>
        <v>43049</v>
      </c>
      <c r="C132" s="24">
        <f ca="1">IF(B132&gt;datum_obracuna,"",VLOOKUP(B132,'HNB tečaj'!A:D,2))</f>
        <v>7.5365909999999996</v>
      </c>
      <c r="D132" s="24">
        <f ca="1">IF(B132&gt;datum_obracuna,"",VLOOKUP(B132,'HNB tečaj'!A:D,3+(Podaci!$B$11="ne")))</f>
        <v>6.4948220000000001</v>
      </c>
      <c r="F132" s="68">
        <f>IF($A131&gt;=rok*12,"",VLOOKUP($B132,Podaci!$F:$G,2,TRUE))</f>
        <v>3.2300000000000002E-2</v>
      </c>
      <c r="G132" s="28" t="str">
        <f>IF($A131&gt;=rok*12,"",VLOOKUP($B132,Podaci!$F:$H,3,TRUE))</f>
        <v>ENG proporcionalna</v>
      </c>
      <c r="H132" s="33">
        <f>IF(A131&gt;=rok*12,"",VLOOKUP(B132,Podaci!F:J,5,TRUE))</f>
        <v>1.0026916666666668</v>
      </c>
      <c r="I132" s="33">
        <f t="shared" si="27"/>
        <v>1.3695769855051807</v>
      </c>
      <c r="J132" s="102">
        <f t="shared" ca="1" si="28"/>
        <v>3892.8583282524219</v>
      </c>
      <c r="K132" s="71">
        <f t="shared" si="29"/>
        <v>599.37875560753196</v>
      </c>
      <c r="L132" s="73">
        <f t="shared" ca="1" si="30"/>
        <v>2842.3800702349758</v>
      </c>
      <c r="M132" s="71">
        <f t="shared" si="31"/>
        <v>437.63787063525001</v>
      </c>
      <c r="N132" s="73">
        <f t="shared" ca="1" si="32"/>
        <v>1050.4782580174463</v>
      </c>
      <c r="O132" s="71">
        <f t="shared" si="33"/>
        <v>161.74088497228195</v>
      </c>
      <c r="P132" s="72">
        <f>IF($A131&gt;=rok*12,"",P131*H132-K132-SUMPRODUCT(--(MONTH(Podaci!$L$5:$L$25)=MONTH($B132)),--(YEAR(Podaci!$L$5:$L$25)=YEAR($B132)),Podaci!$M$5:$M$25))</f>
        <v>59651.854998321927</v>
      </c>
      <c r="R132" s="108">
        <f t="shared" ca="1" si="34"/>
        <v>327.75094128911843</v>
      </c>
      <c r="T132" s="81" t="str">
        <f t="shared" ca="1" si="42"/>
        <v/>
      </c>
      <c r="U132" s="81" t="str">
        <f t="shared" ca="1" si="42"/>
        <v/>
      </c>
      <c r="V132" s="81" t="str">
        <f t="shared" ca="1" si="42"/>
        <v/>
      </c>
      <c r="W132" s="81" t="str">
        <f t="shared" ca="1" si="42"/>
        <v/>
      </c>
      <c r="X132" s="81" t="str">
        <f t="shared" ca="1" si="42"/>
        <v/>
      </c>
      <c r="Y132" s="81" t="str">
        <f t="shared" ca="1" si="42"/>
        <v/>
      </c>
      <c r="Z132" s="81" t="str">
        <f t="shared" ca="1" si="42"/>
        <v/>
      </c>
      <c r="AA132" s="81" t="str">
        <f t="shared" ca="1" si="42"/>
        <v/>
      </c>
      <c r="AB132" s="81" t="str">
        <f t="shared" ca="1" si="42"/>
        <v/>
      </c>
      <c r="AC132" s="81" t="str">
        <f t="shared" ca="1" si="42"/>
        <v/>
      </c>
      <c r="AD132" s="81" t="str">
        <f t="shared" ca="1" si="42"/>
        <v/>
      </c>
      <c r="AE132" s="81" t="str">
        <f t="shared" ca="1" si="42"/>
        <v/>
      </c>
      <c r="AF132" s="81" t="str">
        <f t="shared" ca="1" si="42"/>
        <v/>
      </c>
      <c r="AG132" s="81" t="str">
        <f t="shared" ca="1" si="42"/>
        <v/>
      </c>
      <c r="AH132" s="81" t="str">
        <f t="shared" ca="1" si="42"/>
        <v/>
      </c>
      <c r="AI132" s="81" t="str">
        <f t="shared" ref="AI132:AQ147" ca="1" si="43">IF($B132&gt;AI$3,"",MAX(0,(AI$3-MAX(AI$2,$B132+1)+1)/AI$6*AI$7*MAX($J132,0)))</f>
        <v/>
      </c>
      <c r="AJ132" s="81" t="str">
        <f t="shared" ca="1" si="43"/>
        <v/>
      </c>
      <c r="AK132" s="81">
        <f t="shared" ca="1" si="43"/>
        <v>40.30548194054446</v>
      </c>
      <c r="AL132" s="81">
        <f t="shared" ca="1" si="43"/>
        <v>136.86756613871373</v>
      </c>
      <c r="AM132" s="81">
        <f t="shared" ca="1" si="43"/>
        <v>133.83753586184653</v>
      </c>
      <c r="AN132" s="81">
        <f t="shared" ca="1" si="43"/>
        <v>16.740357348013699</v>
      </c>
      <c r="AO132" s="81">
        <f t="shared" ca="1" si="43"/>
        <v>0</v>
      </c>
      <c r="AP132" s="81">
        <f t="shared" ca="1" si="43"/>
        <v>0</v>
      </c>
      <c r="AQ132" s="81">
        <f t="shared" ca="1" si="43"/>
        <v>0</v>
      </c>
    </row>
    <row r="133" spans="1:43" x14ac:dyDescent="0.2">
      <c r="A133" s="22">
        <f t="shared" si="35"/>
        <v>125</v>
      </c>
      <c r="B133" s="34">
        <f t="shared" si="36"/>
        <v>43079</v>
      </c>
      <c r="C133" s="24">
        <f ca="1">IF(B133&gt;datum_obracuna,"",VLOOKUP(B133,'HNB tečaj'!A:D,2))</f>
        <v>7.5401340000000001</v>
      </c>
      <c r="D133" s="24">
        <f ca="1">IF(B133&gt;datum_obracuna,"",VLOOKUP(B133,'HNB tečaj'!A:D,3+(Podaci!$B$11="ne")))</f>
        <v>6.4401549999999999</v>
      </c>
      <c r="F133" s="68">
        <f>IF($A132&gt;=rok*12,"",VLOOKUP($B133,Podaci!$F:$G,2,TRUE))</f>
        <v>3.2300000000000002E-2</v>
      </c>
      <c r="G133" s="28" t="str">
        <f>IF($A132&gt;=rok*12,"",VLOOKUP($B133,Podaci!$F:$H,3,TRUE))</f>
        <v>ENG proporcionalna</v>
      </c>
      <c r="H133" s="33">
        <f>IF(A132&gt;=rok*12,"",VLOOKUP(B133,Podaci!F:J,5,TRUE))</f>
        <v>1.0026916666666668</v>
      </c>
      <c r="I133" s="33">
        <f t="shared" si="27"/>
        <v>1.3659004368293814</v>
      </c>
      <c r="J133" s="102">
        <f t="shared" ca="1" si="28"/>
        <v>3860.0920898196255</v>
      </c>
      <c r="K133" s="71">
        <f t="shared" si="29"/>
        <v>599.37875560753207</v>
      </c>
      <c r="L133" s="73">
        <f t="shared" ca="1" si="30"/>
        <v>2826.0420640760076</v>
      </c>
      <c r="M133" s="71">
        <f t="shared" si="31"/>
        <v>438.81584590371006</v>
      </c>
      <c r="N133" s="73">
        <f t="shared" ca="1" si="32"/>
        <v>1034.0500257436179</v>
      </c>
      <c r="O133" s="71">
        <f t="shared" si="33"/>
        <v>160.56290970382202</v>
      </c>
      <c r="P133" s="72">
        <f>IF($A132&gt;=rok*12,"",P132*H133-K133-SUMPRODUCT(--(MONTH(Podaci!$L$5:$L$25)=MONTH($B133)),--(YEAR(Podaci!$L$5:$L$25)=YEAR($B133)),Podaci!$M$5:$M$25))</f>
        <v>59213.03915241822</v>
      </c>
      <c r="R133" s="108">
        <f t="shared" ca="1" si="34"/>
        <v>301.48271025020273</v>
      </c>
      <c r="T133" s="81" t="str">
        <f t="shared" ref="T133:AI148" ca="1" si="44">IF($B133&gt;T$3,"",MAX(0,(T$3-MAX(T$2,$B133+1)+1)/T$6*T$7*MAX($J133,0)))</f>
        <v/>
      </c>
      <c r="U133" s="81" t="str">
        <f t="shared" ca="1" si="44"/>
        <v/>
      </c>
      <c r="V133" s="81" t="str">
        <f t="shared" ca="1" si="44"/>
        <v/>
      </c>
      <c r="W133" s="81" t="str">
        <f t="shared" ca="1" si="44"/>
        <v/>
      </c>
      <c r="X133" s="81" t="str">
        <f t="shared" ca="1" si="44"/>
        <v/>
      </c>
      <c r="Y133" s="81" t="str">
        <f t="shared" ca="1" si="44"/>
        <v/>
      </c>
      <c r="Z133" s="81" t="str">
        <f t="shared" ca="1" si="44"/>
        <v/>
      </c>
      <c r="AA133" s="81" t="str">
        <f t="shared" ca="1" si="44"/>
        <v/>
      </c>
      <c r="AB133" s="81" t="str">
        <f t="shared" ca="1" si="44"/>
        <v/>
      </c>
      <c r="AC133" s="81" t="str">
        <f t="shared" ca="1" si="44"/>
        <v/>
      </c>
      <c r="AD133" s="81" t="str">
        <f t="shared" ca="1" si="44"/>
        <v/>
      </c>
      <c r="AE133" s="81" t="str">
        <f t="shared" ca="1" si="44"/>
        <v/>
      </c>
      <c r="AF133" s="81" t="str">
        <f t="shared" ca="1" si="44"/>
        <v/>
      </c>
      <c r="AG133" s="81" t="str">
        <f t="shared" ca="1" si="44"/>
        <v/>
      </c>
      <c r="AH133" s="81" t="str">
        <f t="shared" ca="1" si="44"/>
        <v/>
      </c>
      <c r="AI133" s="81" t="str">
        <f t="shared" ca="1" si="44"/>
        <v/>
      </c>
      <c r="AJ133" s="81" t="str">
        <f t="shared" ca="1" si="43"/>
        <v/>
      </c>
      <c r="AK133" s="81">
        <f t="shared" ca="1" si="43"/>
        <v>16.456683016351558</v>
      </c>
      <c r="AL133" s="81">
        <f t="shared" ca="1" si="43"/>
        <v>135.71555008067475</v>
      </c>
      <c r="AM133" s="81">
        <f t="shared" ca="1" si="43"/>
        <v>132.71102360747537</v>
      </c>
      <c r="AN133" s="81">
        <f t="shared" ca="1" si="43"/>
        <v>16.599453545701049</v>
      </c>
      <c r="AO133" s="81">
        <f t="shared" ca="1" si="43"/>
        <v>0</v>
      </c>
      <c r="AP133" s="81">
        <f t="shared" ca="1" si="43"/>
        <v>0</v>
      </c>
      <c r="AQ133" s="81">
        <f t="shared" ca="1" si="43"/>
        <v>0</v>
      </c>
    </row>
    <row r="134" spans="1:43" x14ac:dyDescent="0.2">
      <c r="A134" s="22">
        <f t="shared" si="35"/>
        <v>126</v>
      </c>
      <c r="B134" s="34">
        <f t="shared" si="36"/>
        <v>43110</v>
      </c>
      <c r="C134" s="24">
        <f ca="1">IF(B134&gt;datum_obracuna,"",VLOOKUP(B134,'HNB tečaj'!A:D,2))</f>
        <v>7.4358789999999999</v>
      </c>
      <c r="D134" s="24">
        <f ca="1">IF(B134&gt;datum_obracuna,"",VLOOKUP(B134,'HNB tečaj'!A:D,3+(Podaci!$B$11="ne")))</f>
        <v>6.3446069999999999</v>
      </c>
      <c r="F134" s="68">
        <f>IF($A133&gt;=rok*12,"",VLOOKUP($B134,Podaci!$F:$G,2,TRUE))</f>
        <v>3.2300000000000002E-2</v>
      </c>
      <c r="G134" s="28" t="str">
        <f>IF($A133&gt;=rok*12,"",VLOOKUP($B134,Podaci!$F:$H,3,TRUE))</f>
        <v>ENG proporcionalna</v>
      </c>
      <c r="H134" s="33">
        <f>IF(A133&gt;=rok*12,"",VLOOKUP(B134,Podaci!F:J,5,TRUE))</f>
        <v>1.0026916666666668</v>
      </c>
      <c r="I134" s="33">
        <f t="shared" si="27"/>
        <v>1.3622337576317562</v>
      </c>
      <c r="J134" s="102">
        <f t="shared" ca="1" si="28"/>
        <v>3802.8226484788343</v>
      </c>
      <c r="K134" s="71">
        <f t="shared" si="29"/>
        <v>599.37875560753162</v>
      </c>
      <c r="L134" s="73">
        <f t="shared" ca="1" si="30"/>
        <v>2791.6079947174726</v>
      </c>
      <c r="M134" s="71">
        <f t="shared" si="31"/>
        <v>439.99699188893379</v>
      </c>
      <c r="N134" s="73">
        <f t="shared" ca="1" si="32"/>
        <v>1011.2146537613618</v>
      </c>
      <c r="O134" s="71">
        <f t="shared" si="33"/>
        <v>159.38176371859782</v>
      </c>
      <c r="P134" s="72">
        <f>IF($A133&gt;=rok*12,"",P133*H134-K134-SUMPRODUCT(--(MONTH(Podaci!$L$5:$L$25)=MONTH($B134)),--(YEAR(Podaci!$L$5:$L$25)=YEAR($B134)),Podaci!$M$5:$M$25))</f>
        <v>58773.042160529287</v>
      </c>
      <c r="R134" s="108">
        <f t="shared" ca="1" si="34"/>
        <v>273.4104459950031</v>
      </c>
      <c r="T134" s="81" t="str">
        <f t="shared" ca="1" si="44"/>
        <v/>
      </c>
      <c r="U134" s="81" t="str">
        <f t="shared" ca="1" si="44"/>
        <v/>
      </c>
      <c r="V134" s="81" t="str">
        <f t="shared" ca="1" si="44"/>
        <v/>
      </c>
      <c r="W134" s="81" t="str">
        <f t="shared" ca="1" si="44"/>
        <v/>
      </c>
      <c r="X134" s="81" t="str">
        <f t="shared" ca="1" si="44"/>
        <v/>
      </c>
      <c r="Y134" s="81" t="str">
        <f t="shared" ca="1" si="44"/>
        <v/>
      </c>
      <c r="Z134" s="81" t="str">
        <f t="shared" ca="1" si="44"/>
        <v/>
      </c>
      <c r="AA134" s="81" t="str">
        <f t="shared" ca="1" si="44"/>
        <v/>
      </c>
      <c r="AB134" s="81" t="str">
        <f t="shared" ca="1" si="44"/>
        <v/>
      </c>
      <c r="AC134" s="81" t="str">
        <f t="shared" ca="1" si="44"/>
        <v/>
      </c>
      <c r="AD134" s="81" t="str">
        <f t="shared" ca="1" si="44"/>
        <v/>
      </c>
      <c r="AE134" s="81" t="str">
        <f t="shared" ca="1" si="44"/>
        <v/>
      </c>
      <c r="AF134" s="81" t="str">
        <f t="shared" ca="1" si="44"/>
        <v/>
      </c>
      <c r="AG134" s="81" t="str">
        <f t="shared" ca="1" si="44"/>
        <v/>
      </c>
      <c r="AH134" s="81" t="str">
        <f t="shared" ca="1" si="44"/>
        <v/>
      </c>
      <c r="AI134" s="81" t="str">
        <f t="shared" ca="1" si="44"/>
        <v/>
      </c>
      <c r="AJ134" s="81" t="str">
        <f t="shared" ca="1" si="43"/>
        <v/>
      </c>
      <c r="AK134" s="81" t="str">
        <f t="shared" ca="1" si="43"/>
        <v/>
      </c>
      <c r="AL134" s="81">
        <f t="shared" ca="1" si="43"/>
        <v>126.31518221340423</v>
      </c>
      <c r="AM134" s="81">
        <f t="shared" ca="1" si="43"/>
        <v>130.74208452392108</v>
      </c>
      <c r="AN134" s="81">
        <f t="shared" ca="1" si="43"/>
        <v>16.353179257677745</v>
      </c>
      <c r="AO134" s="81">
        <f t="shared" ca="1" si="43"/>
        <v>0</v>
      </c>
      <c r="AP134" s="81">
        <f t="shared" ca="1" si="43"/>
        <v>0</v>
      </c>
      <c r="AQ134" s="81">
        <f t="shared" ca="1" si="43"/>
        <v>0</v>
      </c>
    </row>
    <row r="135" spans="1:43" x14ac:dyDescent="0.2">
      <c r="A135" s="22">
        <f t="shared" si="35"/>
        <v>127</v>
      </c>
      <c r="B135" s="34">
        <f t="shared" si="36"/>
        <v>43141</v>
      </c>
      <c r="C135" s="24">
        <f ca="1">IF(B135&gt;datum_obracuna,"",VLOOKUP(B135,'HNB tečaj'!A:D,2))</f>
        <v>7.4360790000000003</v>
      </c>
      <c r="D135" s="24">
        <f ca="1">IF(B135&gt;datum_obracuna,"",VLOOKUP(B135,'HNB tečaj'!A:D,3+(Podaci!$B$11="ne")))</f>
        <v>6.4717830000000003</v>
      </c>
      <c r="F135" s="68">
        <f>IF($A134&gt;=rok*12,"",VLOOKUP($B135,Podaci!$F:$G,2,TRUE))</f>
        <v>3.2300000000000002E-2</v>
      </c>
      <c r="G135" s="28" t="str">
        <f>IF($A134&gt;=rok*12,"",VLOOKUP($B135,Podaci!$F:$H,3,TRUE))</f>
        <v>ENG proporcionalna</v>
      </c>
      <c r="H135" s="33">
        <f>IF(A134&gt;=rok*12,"",VLOOKUP(B135,Podaci!F:J,5,TRUE))</f>
        <v>1.0026916666666668</v>
      </c>
      <c r="I135" s="33">
        <f t="shared" si="27"/>
        <v>1.3585769214182719</v>
      </c>
      <c r="J135" s="102">
        <f t="shared" ca="1" si="28"/>
        <v>3879.0492411019782</v>
      </c>
      <c r="K135" s="71">
        <f t="shared" si="29"/>
        <v>599.37875560753162</v>
      </c>
      <c r="L135" s="73">
        <f t="shared" ca="1" si="30"/>
        <v>2855.2297480899983</v>
      </c>
      <c r="M135" s="71">
        <f t="shared" si="31"/>
        <v>441.18131712543487</v>
      </c>
      <c r="N135" s="73">
        <f t="shared" ca="1" si="32"/>
        <v>1023.8194930119796</v>
      </c>
      <c r="O135" s="71">
        <f t="shared" si="33"/>
        <v>158.19743848209674</v>
      </c>
      <c r="P135" s="72">
        <f>IF($A134&gt;=rok*12,"",P134*H135-K135-SUMPRODUCT(--(MONTH(Podaci!$L$5:$L$25)=MONTH($B135)),--(YEAR(Podaci!$L$5:$L$25)=YEAR($B135)),Podaci!$M$5:$M$25))</f>
        <v>58331.860843403847</v>
      </c>
      <c r="R135" s="108">
        <f t="shared" ca="1" si="34"/>
        <v>255.53263444589697</v>
      </c>
      <c r="T135" s="81" t="str">
        <f t="shared" ca="1" si="44"/>
        <v/>
      </c>
      <c r="U135" s="81" t="str">
        <f t="shared" ca="1" si="44"/>
        <v/>
      </c>
      <c r="V135" s="81" t="str">
        <f t="shared" ca="1" si="44"/>
        <v/>
      </c>
      <c r="W135" s="81" t="str">
        <f t="shared" ca="1" si="44"/>
        <v/>
      </c>
      <c r="X135" s="81" t="str">
        <f t="shared" ca="1" si="44"/>
        <v/>
      </c>
      <c r="Y135" s="81" t="str">
        <f t="shared" ca="1" si="44"/>
        <v/>
      </c>
      <c r="Z135" s="81" t="str">
        <f t="shared" ca="1" si="44"/>
        <v/>
      </c>
      <c r="AA135" s="81" t="str">
        <f t="shared" ca="1" si="44"/>
        <v/>
      </c>
      <c r="AB135" s="81" t="str">
        <f t="shared" ca="1" si="44"/>
        <v/>
      </c>
      <c r="AC135" s="81" t="str">
        <f t="shared" ca="1" si="44"/>
        <v/>
      </c>
      <c r="AD135" s="81" t="str">
        <f t="shared" ca="1" si="44"/>
        <v/>
      </c>
      <c r="AE135" s="81" t="str">
        <f t="shared" ca="1" si="44"/>
        <v/>
      </c>
      <c r="AF135" s="81" t="str">
        <f t="shared" ca="1" si="44"/>
        <v/>
      </c>
      <c r="AG135" s="81" t="str">
        <f t="shared" ca="1" si="44"/>
        <v/>
      </c>
      <c r="AH135" s="81" t="str">
        <f t="shared" ca="1" si="44"/>
        <v/>
      </c>
      <c r="AI135" s="81" t="str">
        <f t="shared" ca="1" si="44"/>
        <v/>
      </c>
      <c r="AJ135" s="81" t="str">
        <f t="shared" ca="1" si="43"/>
        <v/>
      </c>
      <c r="AK135" s="81" t="str">
        <f t="shared" ca="1" si="43"/>
        <v/>
      </c>
      <c r="AL135" s="81">
        <f t="shared" ca="1" si="43"/>
        <v>105.488884293639</v>
      </c>
      <c r="AM135" s="81">
        <f t="shared" ca="1" si="43"/>
        <v>133.36277566230274</v>
      </c>
      <c r="AN135" s="81">
        <f t="shared" ca="1" si="43"/>
        <v>16.680974489955243</v>
      </c>
      <c r="AO135" s="81">
        <f t="shared" ca="1" si="43"/>
        <v>0</v>
      </c>
      <c r="AP135" s="81">
        <f t="shared" ca="1" si="43"/>
        <v>0</v>
      </c>
      <c r="AQ135" s="81">
        <f t="shared" ca="1" si="43"/>
        <v>0</v>
      </c>
    </row>
    <row r="136" spans="1:43" x14ac:dyDescent="0.2">
      <c r="A136" s="22">
        <f t="shared" si="35"/>
        <v>128</v>
      </c>
      <c r="B136" s="34">
        <f t="shared" si="36"/>
        <v>43169</v>
      </c>
      <c r="C136" s="24">
        <f ca="1">IF(B136&gt;datum_obracuna,"",VLOOKUP(B136,'HNB tečaj'!A:D,2))</f>
        <v>7.4310039999999997</v>
      </c>
      <c r="D136" s="24">
        <f ca="1">IF(B136&gt;datum_obracuna,"",VLOOKUP(B136,'HNB tečaj'!A:D,3+(Podaci!$B$11="ne")))</f>
        <v>6.3588940000000003</v>
      </c>
      <c r="F136" s="68">
        <f>IF($A135&gt;=rok*12,"",VLOOKUP($B136,Podaci!$F:$G,2,TRUE))</f>
        <v>3.2300000000000002E-2</v>
      </c>
      <c r="G136" s="28" t="str">
        <f>IF($A135&gt;=rok*12,"",VLOOKUP($B136,Podaci!$F:$H,3,TRUE))</f>
        <v>ENG proporcionalna</v>
      </c>
      <c r="H136" s="33">
        <f>IF(A135&gt;=rok*12,"",VLOOKUP(B136,Podaci!F:J,5,TRUE))</f>
        <v>1.0026916666666668</v>
      </c>
      <c r="I136" s="33">
        <f t="shared" si="27"/>
        <v>1.3549299017660184</v>
      </c>
      <c r="J136" s="102">
        <f t="shared" ca="1" si="28"/>
        <v>3811.385972760198</v>
      </c>
      <c r="K136" s="71">
        <f t="shared" si="29"/>
        <v>599.37875560753139</v>
      </c>
      <c r="L136" s="73">
        <f t="shared" ca="1" si="30"/>
        <v>2812.9764999594663</v>
      </c>
      <c r="M136" s="71">
        <f t="shared" si="31"/>
        <v>442.36883017069732</v>
      </c>
      <c r="N136" s="73">
        <f t="shared" ca="1" si="32"/>
        <v>998.40947280073158</v>
      </c>
      <c r="O136" s="71">
        <f t="shared" si="33"/>
        <v>157.00992543683407</v>
      </c>
      <c r="P136" s="72">
        <f>IF($A135&gt;=rok*12,"",P135*H136-K136-SUMPRODUCT(--(MONTH(Podaci!$L$5:$L$25)=MONTH($B136)),--(YEAR(Podaci!$L$5:$L$25)=YEAR($B136)),Podaci!$M$5:$M$25))</f>
        <v>57889.492013233146</v>
      </c>
      <c r="R136" s="108">
        <f t="shared" ca="1" si="34"/>
        <v>230.3455491789363</v>
      </c>
      <c r="T136" s="81" t="str">
        <f t="shared" ca="1" si="44"/>
        <v/>
      </c>
      <c r="U136" s="81" t="str">
        <f t="shared" ca="1" si="44"/>
        <v/>
      </c>
      <c r="V136" s="81" t="str">
        <f t="shared" ca="1" si="44"/>
        <v/>
      </c>
      <c r="W136" s="81" t="str">
        <f t="shared" ca="1" si="44"/>
        <v/>
      </c>
      <c r="X136" s="81" t="str">
        <f t="shared" ca="1" si="44"/>
        <v/>
      </c>
      <c r="Y136" s="81" t="str">
        <f t="shared" ca="1" si="44"/>
        <v/>
      </c>
      <c r="Z136" s="81" t="str">
        <f t="shared" ca="1" si="44"/>
        <v/>
      </c>
      <c r="AA136" s="81" t="str">
        <f t="shared" ca="1" si="44"/>
        <v/>
      </c>
      <c r="AB136" s="81" t="str">
        <f t="shared" ca="1" si="44"/>
        <v/>
      </c>
      <c r="AC136" s="81" t="str">
        <f t="shared" ca="1" si="44"/>
        <v/>
      </c>
      <c r="AD136" s="81" t="str">
        <f t="shared" ca="1" si="44"/>
        <v/>
      </c>
      <c r="AE136" s="81" t="str">
        <f t="shared" ca="1" si="44"/>
        <v/>
      </c>
      <c r="AF136" s="81" t="str">
        <f t="shared" ca="1" si="44"/>
        <v/>
      </c>
      <c r="AG136" s="81" t="str">
        <f t="shared" ca="1" si="44"/>
        <v/>
      </c>
      <c r="AH136" s="81" t="str">
        <f t="shared" ca="1" si="44"/>
        <v/>
      </c>
      <c r="AI136" s="81" t="str">
        <f t="shared" ca="1" si="44"/>
        <v/>
      </c>
      <c r="AJ136" s="81" t="str">
        <f t="shared" ca="1" si="43"/>
        <v/>
      </c>
      <c r="AK136" s="81" t="str">
        <f t="shared" ca="1" si="43"/>
        <v/>
      </c>
      <c r="AL136" s="81">
        <f t="shared" ca="1" si="43"/>
        <v>82.919051321901875</v>
      </c>
      <c r="AM136" s="81">
        <f t="shared" ca="1" si="43"/>
        <v>131.03649395883059</v>
      </c>
      <c r="AN136" s="81">
        <f t="shared" ca="1" si="43"/>
        <v>16.390003898203851</v>
      </c>
      <c r="AO136" s="81">
        <f t="shared" ca="1" si="43"/>
        <v>0</v>
      </c>
      <c r="AP136" s="81">
        <f t="shared" ca="1" si="43"/>
        <v>0</v>
      </c>
      <c r="AQ136" s="81">
        <f t="shared" ca="1" si="43"/>
        <v>0</v>
      </c>
    </row>
    <row r="137" spans="1:43" x14ac:dyDescent="0.2">
      <c r="A137" s="22">
        <f t="shared" si="35"/>
        <v>129</v>
      </c>
      <c r="B137" s="34">
        <f t="shared" si="36"/>
        <v>43200</v>
      </c>
      <c r="C137" s="24">
        <f ca="1">IF(B137&gt;datum_obracuna,"",VLOOKUP(B137,'HNB tečaj'!A:D,2))</f>
        <v>7.4224050000000004</v>
      </c>
      <c r="D137" s="24">
        <f ca="1">IF(B137&gt;datum_obracuna,"",VLOOKUP(B137,'HNB tečaj'!A:D,3+(Podaci!$B$11="ne")))</f>
        <v>6.3013880000000002</v>
      </c>
      <c r="F137" s="68">
        <f>IF($A136&gt;=rok*12,"",VLOOKUP($B137,Podaci!$F:$G,2,TRUE))</f>
        <v>3.2300000000000002E-2</v>
      </c>
      <c r="G137" s="28" t="str">
        <f>IF($A136&gt;=rok*12,"",VLOOKUP($B137,Podaci!$F:$H,3,TRUE))</f>
        <v>ENG proporcionalna</v>
      </c>
      <c r="H137" s="33">
        <f>IF(A136&gt;=rok*12,"",VLOOKUP(B137,Podaci!F:J,5,TRUE))</f>
        <v>1.0026916666666668</v>
      </c>
      <c r="I137" s="33">
        <f t="shared" ref="I137:I200" si="45">IF(A136&gt;=rok*12,"",POWER(H137,rok*12+1-A137))</f>
        <v>1.3512926723230152</v>
      </c>
      <c r="J137" s="102">
        <f t="shared" ref="J137:J200" ca="1" si="46">IF(B137&gt;datum_obracuna,"",CHOOSE(valuta,K137*$D137,$C137*K137,K137))</f>
        <v>3776.9180980402325</v>
      </c>
      <c r="K137" s="71">
        <f t="shared" ref="K137:K200" si="47">IF($A136&gt;=rok*12,"",(P136-ostatak_iznos)*I137*(H137-1)/(I137-1)+ostatak_iznos*(H137-1))</f>
        <v>599.37875560753162</v>
      </c>
      <c r="L137" s="73">
        <f t="shared" ref="L137:L200" ca="1" si="48">IF(B137&gt;datum_obracuna,"",CHOOSE(valuta,M137*$D137,$C137*M137,M137))</f>
        <v>2795.0407601539864</v>
      </c>
      <c r="M137" s="71">
        <f t="shared" ref="M137:M200" si="49">IF($A136&gt;=rok*12,"",K137-O137)</f>
        <v>443.55953960524039</v>
      </c>
      <c r="N137" s="73">
        <f t="shared" ref="N137:N200" ca="1" si="50">IF(B137&gt;datum_obracuna,"",CHOOSE(valuta,O137*$D137,$C137*O137,O137))</f>
        <v>981.87733788624598</v>
      </c>
      <c r="O137" s="71">
        <f t="shared" ref="O137:O200" si="51">IF($A136&gt;=rok*12,"",P136*(H137-1))</f>
        <v>155.81921600229123</v>
      </c>
      <c r="P137" s="72">
        <f>IF($A136&gt;=rok*12,"",P136*H137-K137-SUMPRODUCT(--(MONTH(Podaci!$L$5:$L$25)=MONTH($B137)),--(YEAR(Podaci!$L$5:$L$25)=YEAR($B137)),Podaci!$M$5:$M$25))</f>
        <v>57445.932473627901</v>
      </c>
      <c r="R137" s="108">
        <f t="shared" ref="R137:R200" ca="1" si="52">IF((datum_isplate&lt;=$B137)*($B137&lt;=datum_obracuna),SUM(T137:AQ137),"")</f>
        <v>205.51918745371634</v>
      </c>
      <c r="T137" s="81" t="str">
        <f t="shared" ca="1" si="44"/>
        <v/>
      </c>
      <c r="U137" s="81" t="str">
        <f t="shared" ca="1" si="44"/>
        <v/>
      </c>
      <c r="V137" s="81" t="str">
        <f t="shared" ca="1" si="44"/>
        <v/>
      </c>
      <c r="W137" s="81" t="str">
        <f t="shared" ca="1" si="44"/>
        <v/>
      </c>
      <c r="X137" s="81" t="str">
        <f t="shared" ca="1" si="44"/>
        <v/>
      </c>
      <c r="Y137" s="81" t="str">
        <f t="shared" ca="1" si="44"/>
        <v/>
      </c>
      <c r="Z137" s="81" t="str">
        <f t="shared" ca="1" si="44"/>
        <v/>
      </c>
      <c r="AA137" s="81" t="str">
        <f t="shared" ca="1" si="44"/>
        <v/>
      </c>
      <c r="AB137" s="81" t="str">
        <f t="shared" ca="1" si="44"/>
        <v/>
      </c>
      <c r="AC137" s="81" t="str">
        <f t="shared" ca="1" si="44"/>
        <v/>
      </c>
      <c r="AD137" s="81" t="str">
        <f t="shared" ca="1" si="44"/>
        <v/>
      </c>
      <c r="AE137" s="81" t="str">
        <f t="shared" ca="1" si="44"/>
        <v/>
      </c>
      <c r="AF137" s="81" t="str">
        <f t="shared" ca="1" si="44"/>
        <v/>
      </c>
      <c r="AG137" s="81" t="str">
        <f t="shared" ca="1" si="44"/>
        <v/>
      </c>
      <c r="AH137" s="81" t="str">
        <f t="shared" ca="1" si="44"/>
        <v/>
      </c>
      <c r="AI137" s="81" t="str">
        <f t="shared" ca="1" si="44"/>
        <v/>
      </c>
      <c r="AJ137" s="81" t="str">
        <f t="shared" ca="1" si="43"/>
        <v/>
      </c>
      <c r="AK137" s="81" t="str">
        <f t="shared" ca="1" si="43"/>
        <v/>
      </c>
      <c r="AL137" s="81">
        <f t="shared" ca="1" si="43"/>
        <v>59.42592587735686</v>
      </c>
      <c r="AM137" s="81">
        <f t="shared" ca="1" si="43"/>
        <v>129.85147898270483</v>
      </c>
      <c r="AN137" s="81">
        <f t="shared" ca="1" si="43"/>
        <v>16.241782593654651</v>
      </c>
      <c r="AO137" s="81">
        <f t="shared" ca="1" si="43"/>
        <v>0</v>
      </c>
      <c r="AP137" s="81">
        <f t="shared" ca="1" si="43"/>
        <v>0</v>
      </c>
      <c r="AQ137" s="81">
        <f t="shared" ca="1" si="43"/>
        <v>0</v>
      </c>
    </row>
    <row r="138" spans="1:43" x14ac:dyDescent="0.2">
      <c r="A138" s="22">
        <f t="shared" ref="A138:A201" si="53">IF(A137&gt;=rok*12,"",A137+1)</f>
        <v>130</v>
      </c>
      <c r="B138" s="34">
        <f t="shared" ref="B138:B201" si="54">IF(A137&gt;=rok*12,"",DATE(YEAR(B$9),MONTH(B$9)+A137,MIN(DAY(B$9),DAY(DATE(YEAR(B$9),MONTH(B$9)+A137+1,0)))))</f>
        <v>43230</v>
      </c>
      <c r="C138" s="24">
        <f ca="1">IF(B138&gt;datum_obracuna,"",VLOOKUP(B138,'HNB tečaj'!A:D,2))</f>
        <v>7.3886589999999996</v>
      </c>
      <c r="D138" s="24">
        <f ca="1">IF(B138&gt;datum_obracuna,"",VLOOKUP(B138,'HNB tečaj'!A:D,3+(Podaci!$B$11="ne")))</f>
        <v>6.2183630000000001</v>
      </c>
      <c r="F138" s="68">
        <f>IF($A137&gt;=rok*12,"",VLOOKUP($B138,Podaci!$F:$G,2,TRUE))</f>
        <v>3.2300000000000002E-2</v>
      </c>
      <c r="G138" s="28" t="str">
        <f>IF($A137&gt;=rok*12,"",VLOOKUP($B138,Podaci!$F:$H,3,TRUE))</f>
        <v>ENG proporcionalna</v>
      </c>
      <c r="H138" s="33">
        <f>IF(A137&gt;=rok*12,"",VLOOKUP(B138,Podaci!F:J,5,TRUE))</f>
        <v>1.0026916666666668</v>
      </c>
      <c r="I138" s="33">
        <f t="shared" si="45"/>
        <v>1.3476652068080242</v>
      </c>
      <c r="J138" s="102">
        <f t="shared" ca="1" si="46"/>
        <v>3727.1546768559124</v>
      </c>
      <c r="K138" s="71">
        <f t="shared" si="47"/>
        <v>599.37875560753082</v>
      </c>
      <c r="L138" s="73">
        <f t="shared" ca="1" si="48"/>
        <v>2765.6384226790001</v>
      </c>
      <c r="M138" s="71">
        <f t="shared" si="49"/>
        <v>444.7534540326771</v>
      </c>
      <c r="N138" s="73">
        <f t="shared" ca="1" si="50"/>
        <v>961.51625417691218</v>
      </c>
      <c r="O138" s="71">
        <f t="shared" si="51"/>
        <v>154.62530157485372</v>
      </c>
      <c r="P138" s="72">
        <f>IF($A137&gt;=rok*12,"",P137*H138-K138-SUMPRODUCT(--(MONTH(Podaci!$L$5:$L$25)=MONTH($B138)),--(YEAR(Podaci!$L$5:$L$25)=YEAR($B138)),Podaci!$M$5:$M$25))</f>
        <v>57001.17901959522</v>
      </c>
      <c r="R138" s="108">
        <f t="shared" ca="1" si="52"/>
        <v>181.09172379661862</v>
      </c>
      <c r="T138" s="81" t="str">
        <f t="shared" ca="1" si="44"/>
        <v/>
      </c>
      <c r="U138" s="81" t="str">
        <f t="shared" ca="1" si="44"/>
        <v/>
      </c>
      <c r="V138" s="81" t="str">
        <f t="shared" ca="1" si="44"/>
        <v/>
      </c>
      <c r="W138" s="81" t="str">
        <f t="shared" ca="1" si="44"/>
        <v/>
      </c>
      <c r="X138" s="81" t="str">
        <f t="shared" ca="1" si="44"/>
        <v/>
      </c>
      <c r="Y138" s="81" t="str">
        <f t="shared" ca="1" si="44"/>
        <v/>
      </c>
      <c r="Z138" s="81" t="str">
        <f t="shared" ca="1" si="44"/>
        <v/>
      </c>
      <c r="AA138" s="81" t="str">
        <f t="shared" ca="1" si="44"/>
        <v/>
      </c>
      <c r="AB138" s="81" t="str">
        <f t="shared" ca="1" si="44"/>
        <v/>
      </c>
      <c r="AC138" s="81" t="str">
        <f t="shared" ca="1" si="44"/>
        <v/>
      </c>
      <c r="AD138" s="81" t="str">
        <f t="shared" ca="1" si="44"/>
        <v/>
      </c>
      <c r="AE138" s="81" t="str">
        <f t="shared" ca="1" si="44"/>
        <v/>
      </c>
      <c r="AF138" s="81" t="str">
        <f t="shared" ca="1" si="44"/>
        <v/>
      </c>
      <c r="AG138" s="81" t="str">
        <f t="shared" ca="1" si="44"/>
        <v/>
      </c>
      <c r="AH138" s="81" t="str">
        <f t="shared" ca="1" si="44"/>
        <v/>
      </c>
      <c r="AI138" s="81" t="str">
        <f t="shared" ca="1" si="44"/>
        <v/>
      </c>
      <c r="AJ138" s="81" t="str">
        <f t="shared" ca="1" si="43"/>
        <v/>
      </c>
      <c r="AK138" s="81" t="str">
        <f t="shared" ca="1" si="43"/>
        <v/>
      </c>
      <c r="AL138" s="81">
        <f t="shared" ca="1" si="43"/>
        <v>36.9233386192967</v>
      </c>
      <c r="AM138" s="81">
        <f t="shared" ca="1" si="43"/>
        <v>128.14059892857389</v>
      </c>
      <c r="AN138" s="81">
        <f t="shared" ca="1" si="43"/>
        <v>16.027786248748054</v>
      </c>
      <c r="AO138" s="81">
        <f t="shared" ca="1" si="43"/>
        <v>0</v>
      </c>
      <c r="AP138" s="81">
        <f t="shared" ca="1" si="43"/>
        <v>0</v>
      </c>
      <c r="AQ138" s="81">
        <f t="shared" ca="1" si="43"/>
        <v>0</v>
      </c>
    </row>
    <row r="139" spans="1:43" x14ac:dyDescent="0.2">
      <c r="A139" s="22">
        <f t="shared" si="53"/>
        <v>131</v>
      </c>
      <c r="B139" s="34">
        <f t="shared" si="54"/>
        <v>43261</v>
      </c>
      <c r="C139" s="24">
        <f ca="1">IF(B139&gt;datum_obracuna,"",VLOOKUP(B139,'HNB tečaj'!A:D,2))</f>
        <v>7.380414</v>
      </c>
      <c r="D139" s="24">
        <f ca="1">IF(B139&gt;datum_obracuna,"",VLOOKUP(B139,'HNB tečaj'!A:D,3+(Podaci!$B$11="ne")))</f>
        <v>6.3844409999999998</v>
      </c>
      <c r="F139" s="68">
        <f>IF($A138&gt;=rok*12,"",VLOOKUP($B139,Podaci!$F:$G,2,TRUE))</f>
        <v>3.2300000000000002E-2</v>
      </c>
      <c r="G139" s="28" t="str">
        <f>IF($A138&gt;=rok*12,"",VLOOKUP($B139,Podaci!$F:$H,3,TRUE))</f>
        <v>ENG proporcionalna</v>
      </c>
      <c r="H139" s="33">
        <f>IF(A138&gt;=rok*12,"",VLOOKUP(B139,Podaci!F:J,5,TRUE))</f>
        <v>1.0026916666666668</v>
      </c>
      <c r="I139" s="33">
        <f t="shared" si="45"/>
        <v>1.344047479010354</v>
      </c>
      <c r="J139" s="102">
        <f t="shared" ca="1" si="46"/>
        <v>3826.6983018297033</v>
      </c>
      <c r="K139" s="71">
        <f t="shared" si="47"/>
        <v>599.37875560753139</v>
      </c>
      <c r="L139" s="73">
        <f t="shared" ca="1" si="48"/>
        <v>2847.1451802040278</v>
      </c>
      <c r="M139" s="71">
        <f t="shared" si="49"/>
        <v>445.95058207978235</v>
      </c>
      <c r="N139" s="73">
        <f t="shared" ca="1" si="50"/>
        <v>979.55312162567554</v>
      </c>
      <c r="O139" s="71">
        <f t="shared" si="51"/>
        <v>153.42817352774904</v>
      </c>
      <c r="P139" s="72">
        <f>IF($A138&gt;=rok*12,"",P138*H139-K139-SUMPRODUCT(--(MONTH(Podaci!$L$5:$L$25)=MONTH($B139)),--(YEAR(Podaci!$L$5:$L$25)=YEAR($B139)),Podaci!$M$5:$M$25))</f>
        <v>56555.228437515434</v>
      </c>
      <c r="R139" s="108">
        <f t="shared" ca="1" si="52"/>
        <v>162.88524793574521</v>
      </c>
      <c r="T139" s="81" t="str">
        <f t="shared" ca="1" si="44"/>
        <v/>
      </c>
      <c r="U139" s="81" t="str">
        <f t="shared" ca="1" si="44"/>
        <v/>
      </c>
      <c r="V139" s="81" t="str">
        <f t="shared" ca="1" si="44"/>
        <v/>
      </c>
      <c r="W139" s="81" t="str">
        <f t="shared" ca="1" si="44"/>
        <v/>
      </c>
      <c r="X139" s="81" t="str">
        <f t="shared" ca="1" si="44"/>
        <v/>
      </c>
      <c r="Y139" s="81" t="str">
        <f t="shared" ca="1" si="44"/>
        <v/>
      </c>
      <c r="Z139" s="81" t="str">
        <f t="shared" ca="1" si="44"/>
        <v/>
      </c>
      <c r="AA139" s="81" t="str">
        <f t="shared" ca="1" si="44"/>
        <v/>
      </c>
      <c r="AB139" s="81" t="str">
        <f t="shared" ca="1" si="44"/>
        <v/>
      </c>
      <c r="AC139" s="81" t="str">
        <f t="shared" ca="1" si="44"/>
        <v/>
      </c>
      <c r="AD139" s="81" t="str">
        <f t="shared" ca="1" si="44"/>
        <v/>
      </c>
      <c r="AE139" s="81" t="str">
        <f t="shared" ca="1" si="44"/>
        <v/>
      </c>
      <c r="AF139" s="81" t="str">
        <f t="shared" ca="1" si="44"/>
        <v/>
      </c>
      <c r="AG139" s="81" t="str">
        <f t="shared" ca="1" si="44"/>
        <v/>
      </c>
      <c r="AH139" s="81" t="str">
        <f t="shared" ca="1" si="44"/>
        <v/>
      </c>
      <c r="AI139" s="81" t="str">
        <f t="shared" ca="1" si="44"/>
        <v/>
      </c>
      <c r="AJ139" s="81" t="str">
        <f t="shared" ca="1" si="43"/>
        <v/>
      </c>
      <c r="AK139" s="81" t="str">
        <f t="shared" ca="1" si="43"/>
        <v/>
      </c>
      <c r="AL139" s="81">
        <f t="shared" ca="1" si="43"/>
        <v>14.866460799984983</v>
      </c>
      <c r="AM139" s="81">
        <f t="shared" ca="1" si="43"/>
        <v>131.56293602739885</v>
      </c>
      <c r="AN139" s="81">
        <f t="shared" ca="1" si="43"/>
        <v>16.455851108361372</v>
      </c>
      <c r="AO139" s="81">
        <f t="shared" ca="1" si="43"/>
        <v>0</v>
      </c>
      <c r="AP139" s="81">
        <f t="shared" ca="1" si="43"/>
        <v>0</v>
      </c>
      <c r="AQ139" s="81">
        <f t="shared" ca="1" si="43"/>
        <v>0</v>
      </c>
    </row>
    <row r="140" spans="1:43" x14ac:dyDescent="0.2">
      <c r="A140" s="22">
        <f t="shared" si="53"/>
        <v>132</v>
      </c>
      <c r="B140" s="34">
        <f t="shared" si="54"/>
        <v>43291</v>
      </c>
      <c r="C140" s="24">
        <f ca="1">IF(B140&gt;datum_obracuna,"",VLOOKUP(B140,'HNB tečaj'!A:D,2))</f>
        <v>7.4054149999999996</v>
      </c>
      <c r="D140" s="24">
        <f ca="1">IF(B140&gt;datum_obracuna,"",VLOOKUP(B140,'HNB tečaj'!A:D,3+(Podaci!$B$11="ne")))</f>
        <v>6.3724420000000004</v>
      </c>
      <c r="F140" s="68">
        <f>IF($A139&gt;=rok*12,"",VLOOKUP($B140,Podaci!$F:$G,2,TRUE))</f>
        <v>3.2300000000000002E-2</v>
      </c>
      <c r="G140" s="28" t="str">
        <f>IF($A139&gt;=rok*12,"",VLOOKUP($B140,Podaci!$F:$H,3,TRUE))</f>
        <v>ENG proporcionalna</v>
      </c>
      <c r="H140" s="33">
        <f>IF(A139&gt;=rok*12,"",VLOOKUP(B140,Podaci!F:J,5,TRUE))</f>
        <v>1.0026916666666668</v>
      </c>
      <c r="I140" s="33">
        <f t="shared" si="45"/>
        <v>1.3404394627896787</v>
      </c>
      <c r="J140" s="102">
        <f t="shared" ca="1" si="46"/>
        <v>3819.5063561411653</v>
      </c>
      <c r="K140" s="71">
        <f t="shared" si="47"/>
        <v>599.37875560753082</v>
      </c>
      <c r="L140" s="73">
        <f t="shared" ca="1" si="48"/>
        <v>2849.4433819429141</v>
      </c>
      <c r="M140" s="71">
        <f t="shared" si="49"/>
        <v>447.15093239654658</v>
      </c>
      <c r="N140" s="73">
        <f t="shared" ca="1" si="50"/>
        <v>970.06297419825091</v>
      </c>
      <c r="O140" s="71">
        <f t="shared" si="51"/>
        <v>152.22782321098424</v>
      </c>
      <c r="P140" s="72">
        <f>IF($A139&gt;=rok*12,"",P139*H140-K140-SUMPRODUCT(--(MONTH(Podaci!$L$5:$L$25)=MONTH($B140)),--(YEAR(Podaci!$L$5:$L$25)=YEAR($B140)),Podaci!$M$5:$M$25))</f>
        <v>56108.077505118883</v>
      </c>
      <c r="R140" s="108">
        <f t="shared" ca="1" si="52"/>
        <v>140.60387727028808</v>
      </c>
      <c r="T140" s="81" t="str">
        <f t="shared" ca="1" si="44"/>
        <v/>
      </c>
      <c r="U140" s="81" t="str">
        <f t="shared" ca="1" si="44"/>
        <v/>
      </c>
      <c r="V140" s="81" t="str">
        <f t="shared" ca="1" si="44"/>
        <v/>
      </c>
      <c r="W140" s="81" t="str">
        <f t="shared" ca="1" si="44"/>
        <v/>
      </c>
      <c r="X140" s="81" t="str">
        <f t="shared" ca="1" si="44"/>
        <v/>
      </c>
      <c r="Y140" s="81" t="str">
        <f t="shared" ca="1" si="44"/>
        <v/>
      </c>
      <c r="Z140" s="81" t="str">
        <f t="shared" ca="1" si="44"/>
        <v/>
      </c>
      <c r="AA140" s="81" t="str">
        <f t="shared" ca="1" si="44"/>
        <v/>
      </c>
      <c r="AB140" s="81" t="str">
        <f t="shared" ca="1" si="44"/>
        <v/>
      </c>
      <c r="AC140" s="81" t="str">
        <f t="shared" ca="1" si="44"/>
        <v/>
      </c>
      <c r="AD140" s="81" t="str">
        <f t="shared" ca="1" si="44"/>
        <v/>
      </c>
      <c r="AE140" s="81" t="str">
        <f t="shared" ca="1" si="44"/>
        <v/>
      </c>
      <c r="AF140" s="81" t="str">
        <f t="shared" ca="1" si="44"/>
        <v/>
      </c>
      <c r="AG140" s="81" t="str">
        <f t="shared" ca="1" si="44"/>
        <v/>
      </c>
      <c r="AH140" s="81" t="str">
        <f t="shared" ca="1" si="44"/>
        <v/>
      </c>
      <c r="AI140" s="81" t="str">
        <f t="shared" ca="1" si="44"/>
        <v/>
      </c>
      <c r="AJ140" s="81" t="str">
        <f t="shared" ca="1" si="43"/>
        <v/>
      </c>
      <c r="AK140" s="81" t="str">
        <f t="shared" ca="1" si="43"/>
        <v/>
      </c>
      <c r="AL140" s="81" t="str">
        <f t="shared" ca="1" si="43"/>
        <v/>
      </c>
      <c r="AM140" s="81">
        <f t="shared" ca="1" si="43"/>
        <v>124.17895349878351</v>
      </c>
      <c r="AN140" s="81">
        <f t="shared" ca="1" si="43"/>
        <v>16.424923771504581</v>
      </c>
      <c r="AO140" s="81">
        <f t="shared" ca="1" si="43"/>
        <v>0</v>
      </c>
      <c r="AP140" s="81">
        <f t="shared" ca="1" si="43"/>
        <v>0</v>
      </c>
      <c r="AQ140" s="81">
        <f t="shared" ca="1" si="43"/>
        <v>0</v>
      </c>
    </row>
    <row r="141" spans="1:43" x14ac:dyDescent="0.2">
      <c r="A141" s="22">
        <f t="shared" si="53"/>
        <v>133</v>
      </c>
      <c r="B141" s="34">
        <f t="shared" si="54"/>
        <v>43322</v>
      </c>
      <c r="C141" s="24">
        <f ca="1">IF(B141&gt;datum_obracuna,"",VLOOKUP(B141,'HNB tečaj'!A:D,2))</f>
        <v>7.4219489999999997</v>
      </c>
      <c r="D141" s="24">
        <f ca="1">IF(B141&gt;datum_obracuna,"",VLOOKUP(B141,'HNB tečaj'!A:D,3+(Podaci!$B$11="ne")))</f>
        <v>6.4437829999999998</v>
      </c>
      <c r="F141" s="68">
        <f>IF($A140&gt;=rok*12,"",VLOOKUP($B141,Podaci!$F:$G,2,TRUE))</f>
        <v>3.2300000000000002E-2</v>
      </c>
      <c r="G141" s="28" t="str">
        <f>IF($A140&gt;=rok*12,"",VLOOKUP($B141,Podaci!$F:$H,3,TRUE))</f>
        <v>ENG proporcionalna</v>
      </c>
      <c r="H141" s="33">
        <f>IF(A140&gt;=rok*12,"",VLOOKUP(B141,Podaci!F:J,5,TRUE))</f>
        <v>1.0026916666666668</v>
      </c>
      <c r="I141" s="33">
        <f t="shared" si="45"/>
        <v>1.3368411320758409</v>
      </c>
      <c r="J141" s="102">
        <f t="shared" ca="1" si="46"/>
        <v>3862.266635944964</v>
      </c>
      <c r="K141" s="71">
        <f t="shared" si="47"/>
        <v>599.37875560753116</v>
      </c>
      <c r="L141" s="73">
        <f t="shared" ca="1" si="48"/>
        <v>2889.0991930713963</v>
      </c>
      <c r="M141" s="71">
        <f t="shared" si="49"/>
        <v>448.35451365624766</v>
      </c>
      <c r="N141" s="73">
        <f t="shared" ca="1" si="50"/>
        <v>973.16744287356744</v>
      </c>
      <c r="O141" s="71">
        <f t="shared" si="51"/>
        <v>151.0242419512835</v>
      </c>
      <c r="P141" s="72">
        <f>IF($A140&gt;=rok*12,"",P140*H141-K141-SUMPRODUCT(--(MONTH(Podaci!$L$5:$L$25)=MONTH($B141)),--(YEAR(Podaci!$L$5:$L$25)=YEAR($B141)),Podaci!$M$5:$M$25))</f>
        <v>55659.722991462637</v>
      </c>
      <c r="R141" s="108">
        <f t="shared" ca="1" si="52"/>
        <v>119.80645289177005</v>
      </c>
      <c r="T141" s="81" t="str">
        <f t="shared" ca="1" si="44"/>
        <v/>
      </c>
      <c r="U141" s="81" t="str">
        <f t="shared" ca="1" si="44"/>
        <v/>
      </c>
      <c r="V141" s="81" t="str">
        <f t="shared" ca="1" si="44"/>
        <v/>
      </c>
      <c r="W141" s="81" t="str">
        <f t="shared" ca="1" si="44"/>
        <v/>
      </c>
      <c r="X141" s="81" t="str">
        <f t="shared" ca="1" si="44"/>
        <v/>
      </c>
      <c r="Y141" s="81" t="str">
        <f t="shared" ca="1" si="44"/>
        <v/>
      </c>
      <c r="Z141" s="81" t="str">
        <f t="shared" ca="1" si="44"/>
        <v/>
      </c>
      <c r="AA141" s="81" t="str">
        <f t="shared" ca="1" si="44"/>
        <v/>
      </c>
      <c r="AB141" s="81" t="str">
        <f t="shared" ca="1" si="44"/>
        <v/>
      </c>
      <c r="AC141" s="81" t="str">
        <f t="shared" ca="1" si="44"/>
        <v/>
      </c>
      <c r="AD141" s="81" t="str">
        <f t="shared" ca="1" si="44"/>
        <v/>
      </c>
      <c r="AE141" s="81" t="str">
        <f t="shared" ca="1" si="44"/>
        <v/>
      </c>
      <c r="AF141" s="81" t="str">
        <f t="shared" ca="1" si="44"/>
        <v/>
      </c>
      <c r="AG141" s="81" t="str">
        <f t="shared" ca="1" si="44"/>
        <v/>
      </c>
      <c r="AH141" s="81" t="str">
        <f t="shared" ca="1" si="44"/>
        <v/>
      </c>
      <c r="AI141" s="81" t="str">
        <f t="shared" ca="1" si="44"/>
        <v/>
      </c>
      <c r="AJ141" s="81" t="str">
        <f t="shared" ca="1" si="43"/>
        <v/>
      </c>
      <c r="AK141" s="81" t="str">
        <f t="shared" ca="1" si="43"/>
        <v/>
      </c>
      <c r="AL141" s="81" t="str">
        <f t="shared" ca="1" si="43"/>
        <v/>
      </c>
      <c r="AM141" s="81">
        <f t="shared" ca="1" si="43"/>
        <v>103.19764820196399</v>
      </c>
      <c r="AN141" s="81">
        <f t="shared" ca="1" si="43"/>
        <v>16.608804689806068</v>
      </c>
      <c r="AO141" s="81">
        <f t="shared" ca="1" si="43"/>
        <v>0</v>
      </c>
      <c r="AP141" s="81">
        <f t="shared" ca="1" si="43"/>
        <v>0</v>
      </c>
      <c r="AQ141" s="81">
        <f t="shared" ca="1" si="43"/>
        <v>0</v>
      </c>
    </row>
    <row r="142" spans="1:43" x14ac:dyDescent="0.2">
      <c r="A142" s="22">
        <f t="shared" si="53"/>
        <v>134</v>
      </c>
      <c r="B142" s="34">
        <f t="shared" si="54"/>
        <v>43353</v>
      </c>
      <c r="C142" s="24">
        <f ca="1">IF(B142&gt;datum_obracuna,"",VLOOKUP(B142,'HNB tečaj'!A:D,2))</f>
        <v>7.4269319999999999</v>
      </c>
      <c r="D142" s="24">
        <f ca="1">IF(B142&gt;datum_obracuna,"",VLOOKUP(B142,'HNB tečaj'!A:D,3+(Podaci!$B$11="ne")))</f>
        <v>6.6122969999999999</v>
      </c>
      <c r="F142" s="68">
        <f>IF($A141&gt;=rok*12,"",VLOOKUP($B142,Podaci!$F:$G,2,TRUE))</f>
        <v>3.2300000000000002E-2</v>
      </c>
      <c r="G142" s="28" t="str">
        <f>IF($A141&gt;=rok*12,"",VLOOKUP($B142,Podaci!$F:$H,3,TRUE))</f>
        <v>ENG proporcionalna</v>
      </c>
      <c r="H142" s="33">
        <f>IF(A141&gt;=rok*12,"",VLOOKUP(B142,Podaci!F:J,5,TRUE))</f>
        <v>1.0026916666666668</v>
      </c>
      <c r="I142" s="33">
        <f t="shared" si="45"/>
        <v>1.3332524608686696</v>
      </c>
      <c r="J142" s="102">
        <f t="shared" ca="1" si="46"/>
        <v>3963.2703475674084</v>
      </c>
      <c r="K142" s="71">
        <f t="shared" si="47"/>
        <v>599.37875560753071</v>
      </c>
      <c r="L142" s="73">
        <f t="shared" ca="1" si="48"/>
        <v>2972.6330637973642</v>
      </c>
      <c r="M142" s="71">
        <f t="shared" si="49"/>
        <v>449.56133455550531</v>
      </c>
      <c r="N142" s="73">
        <f t="shared" ca="1" si="50"/>
        <v>990.63728377004429</v>
      </c>
      <c r="O142" s="71">
        <f t="shared" si="51"/>
        <v>149.8174210520254</v>
      </c>
      <c r="P142" s="72">
        <f>IF($A141&gt;=rok*12,"",P141*H142-K142-SUMPRODUCT(--(MONTH(Podaci!$L$5:$L$25)=MONTH($B142)),--(YEAR(Podaci!$L$5:$L$25)=YEAR($B142)),Podaci!$M$5:$M$25))</f>
        <v>55210.161656907127</v>
      </c>
      <c r="R142" s="108">
        <f t="shared" ca="1" si="52"/>
        <v>99.982995507947109</v>
      </c>
      <c r="T142" s="81" t="str">
        <f t="shared" ca="1" si="44"/>
        <v/>
      </c>
      <c r="U142" s="81" t="str">
        <f t="shared" ca="1" si="44"/>
        <v/>
      </c>
      <c r="V142" s="81" t="str">
        <f t="shared" ca="1" si="44"/>
        <v/>
      </c>
      <c r="W142" s="81" t="str">
        <f t="shared" ca="1" si="44"/>
        <v/>
      </c>
      <c r="X142" s="81" t="str">
        <f t="shared" ca="1" si="44"/>
        <v/>
      </c>
      <c r="Y142" s="81" t="str">
        <f t="shared" ca="1" si="44"/>
        <v/>
      </c>
      <c r="Z142" s="81" t="str">
        <f t="shared" ca="1" si="44"/>
        <v/>
      </c>
      <c r="AA142" s="81" t="str">
        <f t="shared" ca="1" si="44"/>
        <v/>
      </c>
      <c r="AB142" s="81" t="str">
        <f t="shared" ca="1" si="44"/>
        <v/>
      </c>
      <c r="AC142" s="81" t="str">
        <f t="shared" ca="1" si="44"/>
        <v/>
      </c>
      <c r="AD142" s="81" t="str">
        <f t="shared" ca="1" si="44"/>
        <v/>
      </c>
      <c r="AE142" s="81" t="str">
        <f t="shared" ca="1" si="44"/>
        <v/>
      </c>
      <c r="AF142" s="81" t="str">
        <f t="shared" ca="1" si="44"/>
        <v/>
      </c>
      <c r="AG142" s="81" t="str">
        <f t="shared" ca="1" si="44"/>
        <v/>
      </c>
      <c r="AH142" s="81" t="str">
        <f t="shared" ca="1" si="44"/>
        <v/>
      </c>
      <c r="AI142" s="81" t="str">
        <f t="shared" ca="1" si="44"/>
        <v/>
      </c>
      <c r="AJ142" s="81" t="str">
        <f t="shared" ca="1" si="43"/>
        <v/>
      </c>
      <c r="AK142" s="81" t="str">
        <f t="shared" ca="1" si="43"/>
        <v/>
      </c>
      <c r="AL142" s="81" t="str">
        <f t="shared" ca="1" si="43"/>
        <v/>
      </c>
      <c r="AM142" s="81">
        <f t="shared" ca="1" si="43"/>
        <v>82.939847185914772</v>
      </c>
      <c r="AN142" s="81">
        <f t="shared" ca="1" si="43"/>
        <v>17.043148322032337</v>
      </c>
      <c r="AO142" s="81">
        <f t="shared" ca="1" si="43"/>
        <v>0</v>
      </c>
      <c r="AP142" s="81">
        <f t="shared" ca="1" si="43"/>
        <v>0</v>
      </c>
      <c r="AQ142" s="81">
        <f t="shared" ca="1" si="43"/>
        <v>0</v>
      </c>
    </row>
    <row r="143" spans="1:43" x14ac:dyDescent="0.2">
      <c r="A143" s="22">
        <f t="shared" si="53"/>
        <v>135</v>
      </c>
      <c r="B143" s="34">
        <f t="shared" si="54"/>
        <v>43383</v>
      </c>
      <c r="C143" s="24">
        <f ca="1">IF(B143&gt;datum_obracuna,"",VLOOKUP(B143,'HNB tečaj'!A:D,2))</f>
        <v>7.4166840000000001</v>
      </c>
      <c r="D143" s="24">
        <f ca="1">IF(B143&gt;datum_obracuna,"",VLOOKUP(B143,'HNB tečaj'!A:D,3+(Podaci!$B$11="ne")))</f>
        <v>6.5138629999999997</v>
      </c>
      <c r="F143" s="68">
        <f>IF($A142&gt;=rok*12,"",VLOOKUP($B143,Podaci!$F:$G,2,TRUE))</f>
        <v>3.2300000000000002E-2</v>
      </c>
      <c r="G143" s="28" t="str">
        <f>IF($A142&gt;=rok*12,"",VLOOKUP($B143,Podaci!$F:$H,3,TRUE))</f>
        <v>ENG proporcionalna</v>
      </c>
      <c r="H143" s="33">
        <f>IF(A142&gt;=rok*12,"",VLOOKUP(B143,Podaci!F:J,5,TRUE))</f>
        <v>1.0026916666666668</v>
      </c>
      <c r="I143" s="33">
        <f t="shared" si="45"/>
        <v>1.3296734232377878</v>
      </c>
      <c r="J143" s="102">
        <f t="shared" ca="1" si="46"/>
        <v>3904.2710991379349</v>
      </c>
      <c r="K143" s="71">
        <f t="shared" si="47"/>
        <v>599.37875560753048</v>
      </c>
      <c r="L143" s="73">
        <f t="shared" ca="1" si="48"/>
        <v>2936.2631687643557</v>
      </c>
      <c r="M143" s="71">
        <f t="shared" si="49"/>
        <v>450.77140381435038</v>
      </c>
      <c r="N143" s="73">
        <f t="shared" ca="1" si="50"/>
        <v>968.00793037357948</v>
      </c>
      <c r="O143" s="71">
        <f t="shared" si="51"/>
        <v>148.6073517931801</v>
      </c>
      <c r="P143" s="72">
        <f>IF($A142&gt;=rok*12,"",P142*H143-K143-SUMPRODUCT(--(MONTH(Podaci!$L$5:$L$25)=MONTH($B143)),--(YEAR(Podaci!$L$5:$L$25)=YEAR($B143)),Podaci!$M$5:$M$25))</f>
        <v>54759.390253092773</v>
      </c>
      <c r="R143" s="108">
        <f t="shared" ca="1" si="52"/>
        <v>76.609286608290105</v>
      </c>
      <c r="T143" s="81" t="str">
        <f t="shared" ca="1" si="44"/>
        <v/>
      </c>
      <c r="U143" s="81" t="str">
        <f t="shared" ca="1" si="44"/>
        <v/>
      </c>
      <c r="V143" s="81" t="str">
        <f t="shared" ca="1" si="44"/>
        <v/>
      </c>
      <c r="W143" s="81" t="str">
        <f t="shared" ca="1" si="44"/>
        <v/>
      </c>
      <c r="X143" s="81" t="str">
        <f t="shared" ca="1" si="44"/>
        <v/>
      </c>
      <c r="Y143" s="81" t="str">
        <f t="shared" ca="1" si="44"/>
        <v/>
      </c>
      <c r="Z143" s="81" t="str">
        <f t="shared" ca="1" si="44"/>
        <v/>
      </c>
      <c r="AA143" s="81" t="str">
        <f t="shared" ca="1" si="44"/>
        <v/>
      </c>
      <c r="AB143" s="81" t="str">
        <f t="shared" ca="1" si="44"/>
        <v/>
      </c>
      <c r="AC143" s="81" t="str">
        <f t="shared" ca="1" si="44"/>
        <v/>
      </c>
      <c r="AD143" s="81" t="str">
        <f t="shared" ca="1" si="44"/>
        <v/>
      </c>
      <c r="AE143" s="81" t="str">
        <f t="shared" ca="1" si="44"/>
        <v/>
      </c>
      <c r="AF143" s="81" t="str">
        <f t="shared" ca="1" si="44"/>
        <v/>
      </c>
      <c r="AG143" s="81" t="str">
        <f t="shared" ca="1" si="44"/>
        <v/>
      </c>
      <c r="AH143" s="81" t="str">
        <f t="shared" ca="1" si="44"/>
        <v/>
      </c>
      <c r="AI143" s="81" t="str">
        <f t="shared" ca="1" si="44"/>
        <v/>
      </c>
      <c r="AJ143" s="81" t="str">
        <f t="shared" ca="1" si="43"/>
        <v/>
      </c>
      <c r="AK143" s="81" t="str">
        <f t="shared" ca="1" si="43"/>
        <v/>
      </c>
      <c r="AL143" s="81" t="str">
        <f t="shared" ca="1" si="43"/>
        <v/>
      </c>
      <c r="AM143" s="81">
        <f t="shared" ca="1" si="43"/>
        <v>59.819851218682153</v>
      </c>
      <c r="AN143" s="81">
        <f t="shared" ca="1" si="43"/>
        <v>16.789435389607949</v>
      </c>
      <c r="AO143" s="81">
        <f t="shared" ca="1" si="43"/>
        <v>0</v>
      </c>
      <c r="AP143" s="81">
        <f t="shared" ca="1" si="43"/>
        <v>0</v>
      </c>
      <c r="AQ143" s="81">
        <f t="shared" ca="1" si="43"/>
        <v>0</v>
      </c>
    </row>
    <row r="144" spans="1:43" x14ac:dyDescent="0.2">
      <c r="A144" s="22">
        <f t="shared" si="53"/>
        <v>136</v>
      </c>
      <c r="B144" s="34">
        <f t="shared" si="54"/>
        <v>43414</v>
      </c>
      <c r="C144" s="24">
        <f ca="1">IF(B144&gt;datum_obracuna,"",VLOOKUP(B144,'HNB tečaj'!A:D,2))</f>
        <v>7.4296730000000002</v>
      </c>
      <c r="D144" s="24">
        <f ca="1">IF(B144&gt;datum_obracuna,"",VLOOKUP(B144,'HNB tečaj'!A:D,3+(Podaci!$B$11="ne")))</f>
        <v>6.5115449999999999</v>
      </c>
      <c r="F144" s="68">
        <f>IF($A143&gt;=rok*12,"",VLOOKUP($B144,Podaci!$F:$G,2,TRUE))</f>
        <v>3.2300000000000002E-2</v>
      </c>
      <c r="G144" s="28" t="str">
        <f>IF($A143&gt;=rok*12,"",VLOOKUP($B144,Podaci!$F:$H,3,TRUE))</f>
        <v>ENG proporcionalna</v>
      </c>
      <c r="H144" s="33">
        <f>IF(A143&gt;=rok*12,"",VLOOKUP(B144,Podaci!F:J,5,TRUE))</f>
        <v>1.0026916666666668</v>
      </c>
      <c r="I144" s="33">
        <f t="shared" si="45"/>
        <v>1.3261039933224283</v>
      </c>
      <c r="J144" s="102">
        <f t="shared" ca="1" si="46"/>
        <v>3902.8817391824355</v>
      </c>
      <c r="K144" s="71">
        <f t="shared" si="47"/>
        <v>599.37875560753025</v>
      </c>
      <c r="L144" s="73">
        <f t="shared" ca="1" si="48"/>
        <v>2943.1189098557302</v>
      </c>
      <c r="M144" s="71">
        <f t="shared" si="49"/>
        <v>451.98473017628385</v>
      </c>
      <c r="N144" s="73">
        <f t="shared" ca="1" si="50"/>
        <v>959.76282932670551</v>
      </c>
      <c r="O144" s="71">
        <f t="shared" si="51"/>
        <v>147.39402543124643</v>
      </c>
      <c r="P144" s="72">
        <f>IF($A143&gt;=rok*12,"",P143*H144-K144-SUMPRODUCT(--(MONTH(Podaci!$L$5:$L$25)=MONTH($B144)),--(YEAR(Podaci!$L$5:$L$25)=YEAR($B144)),Podaci!$M$5:$M$25))</f>
        <v>54307.405522916488</v>
      </c>
      <c r="R144" s="108">
        <f t="shared" ca="1" si="52"/>
        <v>53.975250528890676</v>
      </c>
      <c r="T144" s="81" t="str">
        <f t="shared" ca="1" si="44"/>
        <v/>
      </c>
      <c r="U144" s="81" t="str">
        <f t="shared" ca="1" si="44"/>
        <v/>
      </c>
      <c r="V144" s="81" t="str">
        <f t="shared" ca="1" si="44"/>
        <v/>
      </c>
      <c r="W144" s="81" t="str">
        <f t="shared" ca="1" si="44"/>
        <v/>
      </c>
      <c r="X144" s="81" t="str">
        <f t="shared" ca="1" si="44"/>
        <v/>
      </c>
      <c r="Y144" s="81" t="str">
        <f t="shared" ca="1" si="44"/>
        <v/>
      </c>
      <c r="Z144" s="81" t="str">
        <f t="shared" ca="1" si="44"/>
        <v/>
      </c>
      <c r="AA144" s="81" t="str">
        <f t="shared" ca="1" si="44"/>
        <v/>
      </c>
      <c r="AB144" s="81" t="str">
        <f t="shared" ca="1" si="44"/>
        <v/>
      </c>
      <c r="AC144" s="81" t="str">
        <f t="shared" ca="1" si="44"/>
        <v/>
      </c>
      <c r="AD144" s="81" t="str">
        <f t="shared" ca="1" si="44"/>
        <v/>
      </c>
      <c r="AE144" s="81" t="str">
        <f t="shared" ca="1" si="44"/>
        <v/>
      </c>
      <c r="AF144" s="81" t="str">
        <f t="shared" ca="1" si="44"/>
        <v/>
      </c>
      <c r="AG144" s="81" t="str">
        <f t="shared" ca="1" si="44"/>
        <v/>
      </c>
      <c r="AH144" s="81" t="str">
        <f t="shared" ca="1" si="44"/>
        <v/>
      </c>
      <c r="AI144" s="81" t="str">
        <f t="shared" ca="1" si="44"/>
        <v/>
      </c>
      <c r="AJ144" s="81" t="str">
        <f t="shared" ca="1" si="43"/>
        <v/>
      </c>
      <c r="AK144" s="81" t="str">
        <f t="shared" ca="1" si="43"/>
        <v/>
      </c>
      <c r="AL144" s="81" t="str">
        <f t="shared" ca="1" si="43"/>
        <v/>
      </c>
      <c r="AM144" s="81">
        <f t="shared" ca="1" si="43"/>
        <v>37.191789767737937</v>
      </c>
      <c r="AN144" s="81">
        <f t="shared" ca="1" si="43"/>
        <v>16.783460761152739</v>
      </c>
      <c r="AO144" s="81">
        <f t="shared" ca="1" si="43"/>
        <v>0</v>
      </c>
      <c r="AP144" s="81">
        <f t="shared" ca="1" si="43"/>
        <v>0</v>
      </c>
      <c r="AQ144" s="81">
        <f t="shared" ca="1" si="43"/>
        <v>0</v>
      </c>
    </row>
    <row r="145" spans="1:43" x14ac:dyDescent="0.2">
      <c r="A145" s="22">
        <f t="shared" si="53"/>
        <v>137</v>
      </c>
      <c r="B145" s="34">
        <f t="shared" si="54"/>
        <v>43444</v>
      </c>
      <c r="C145" s="24">
        <f ca="1">IF(B145&gt;datum_obracuna,"",VLOOKUP(B145,'HNB tečaj'!A:D,2))</f>
        <v>7.3914749999999998</v>
      </c>
      <c r="D145" s="24">
        <f ca="1">IF(B145&gt;datum_obracuna,"",VLOOKUP(B145,'HNB tečaj'!A:D,3+(Podaci!$B$11="ne")))</f>
        <v>6.5417069999999997</v>
      </c>
      <c r="F145" s="68">
        <f>IF($A144&gt;=rok*12,"",VLOOKUP($B145,Podaci!$F:$G,2,TRUE))</f>
        <v>3.2300000000000002E-2</v>
      </c>
      <c r="G145" s="28" t="str">
        <f>IF($A144&gt;=rok*12,"",VLOOKUP($B145,Podaci!$F:$H,3,TRUE))</f>
        <v>ENG proporcionalna</v>
      </c>
      <c r="H145" s="33">
        <f>IF(A144&gt;=rok*12,"",VLOOKUP(B145,Podaci!F:J,5,TRUE))</f>
        <v>1.0026916666666668</v>
      </c>
      <c r="I145" s="33">
        <f t="shared" si="45"/>
        <v>1.3225441453312445</v>
      </c>
      <c r="J145" s="102">
        <f t="shared" ca="1" si="46"/>
        <v>3920.9602012090727</v>
      </c>
      <c r="K145" s="71">
        <f t="shared" si="47"/>
        <v>599.37875560753071</v>
      </c>
      <c r="L145" s="73">
        <f t="shared" ca="1" si="48"/>
        <v>2964.7102632079086</v>
      </c>
      <c r="M145" s="71">
        <f t="shared" si="49"/>
        <v>453.20132240834215</v>
      </c>
      <c r="N145" s="73">
        <f t="shared" ca="1" si="50"/>
        <v>956.24993800116408</v>
      </c>
      <c r="O145" s="71">
        <f t="shared" si="51"/>
        <v>146.17743319918856</v>
      </c>
      <c r="P145" s="72">
        <f>IF($A144&gt;=rok*12,"",P144*H145-K145-SUMPRODUCT(--(MONTH(Podaci!$L$5:$L$25)=MONTH($B145)),--(YEAR(Podaci!$L$5:$L$25)=YEAR($B145)),Podaci!$M$5:$M$25))</f>
        <v>53854.204200508146</v>
      </c>
      <c r="R145" s="108">
        <f t="shared" ca="1" si="52"/>
        <v>32.246406389012037</v>
      </c>
      <c r="T145" s="81" t="str">
        <f t="shared" ca="1" si="44"/>
        <v/>
      </c>
      <c r="U145" s="81" t="str">
        <f t="shared" ca="1" si="44"/>
        <v/>
      </c>
      <c r="V145" s="81" t="str">
        <f t="shared" ca="1" si="44"/>
        <v/>
      </c>
      <c r="W145" s="81" t="str">
        <f t="shared" ca="1" si="44"/>
        <v/>
      </c>
      <c r="X145" s="81" t="str">
        <f t="shared" ca="1" si="44"/>
        <v/>
      </c>
      <c r="Y145" s="81" t="str">
        <f t="shared" ca="1" si="44"/>
        <v/>
      </c>
      <c r="Z145" s="81" t="str">
        <f t="shared" ca="1" si="44"/>
        <v/>
      </c>
      <c r="AA145" s="81" t="str">
        <f t="shared" ca="1" si="44"/>
        <v/>
      </c>
      <c r="AB145" s="81" t="str">
        <f t="shared" ca="1" si="44"/>
        <v/>
      </c>
      <c r="AC145" s="81" t="str">
        <f t="shared" ca="1" si="44"/>
        <v/>
      </c>
      <c r="AD145" s="81" t="str">
        <f t="shared" ca="1" si="44"/>
        <v/>
      </c>
      <c r="AE145" s="81" t="str">
        <f t="shared" ca="1" si="44"/>
        <v/>
      </c>
      <c r="AF145" s="81" t="str">
        <f t="shared" ca="1" si="44"/>
        <v/>
      </c>
      <c r="AG145" s="81" t="str">
        <f t="shared" ca="1" si="44"/>
        <v/>
      </c>
      <c r="AH145" s="81" t="str">
        <f t="shared" ca="1" si="44"/>
        <v/>
      </c>
      <c r="AI145" s="81" t="str">
        <f t="shared" ca="1" si="44"/>
        <v/>
      </c>
      <c r="AJ145" s="81" t="str">
        <f t="shared" ca="1" si="43"/>
        <v/>
      </c>
      <c r="AK145" s="81" t="str">
        <f t="shared" ca="1" si="43"/>
        <v/>
      </c>
      <c r="AL145" s="81" t="str">
        <f t="shared" ca="1" si="43"/>
        <v/>
      </c>
      <c r="AM145" s="81">
        <f t="shared" ca="1" si="43"/>
        <v>15.385203288141462</v>
      </c>
      <c r="AN145" s="81">
        <f t="shared" ca="1" si="43"/>
        <v>16.861203100870576</v>
      </c>
      <c r="AO145" s="81">
        <f t="shared" ca="1" si="43"/>
        <v>0</v>
      </c>
      <c r="AP145" s="81">
        <f t="shared" ca="1" si="43"/>
        <v>0</v>
      </c>
      <c r="AQ145" s="81">
        <f t="shared" ca="1" si="43"/>
        <v>0</v>
      </c>
    </row>
    <row r="146" spans="1:43" x14ac:dyDescent="0.2">
      <c r="A146" s="22">
        <f t="shared" si="53"/>
        <v>138</v>
      </c>
      <c r="B146" s="34">
        <f t="shared" si="54"/>
        <v>43475</v>
      </c>
      <c r="C146" s="24">
        <f ca="1">IF(B146&gt;datum_obracuna,"",VLOOKUP(B146,'HNB tečaj'!A:D,2))</f>
        <v>7.4262119999999996</v>
      </c>
      <c r="D146" s="24">
        <f ca="1">IF(B146&gt;datum_obracuna,"",VLOOKUP(B146,'HNB tečaj'!A:D,3+(Podaci!$B$11="ne")))</f>
        <v>6.6157789999999999</v>
      </c>
      <c r="F146" s="68">
        <f>IF($A145&gt;=rok*12,"",VLOOKUP($B146,Podaci!$F:$G,2,TRUE))</f>
        <v>3.2300000000000002E-2</v>
      </c>
      <c r="G146" s="28" t="str">
        <f>IF($A145&gt;=rok*12,"",VLOOKUP($B146,Podaci!$F:$H,3,TRUE))</f>
        <v>ENG proporcionalna</v>
      </c>
      <c r="H146" s="33">
        <f>IF(A145&gt;=rok*12,"",VLOOKUP(B146,Podaci!F:J,5,TRUE))</f>
        <v>1.0026916666666668</v>
      </c>
      <c r="I146" s="33">
        <f t="shared" si="45"/>
        <v>1.3189938535421273</v>
      </c>
      <c r="J146" s="102">
        <f t="shared" ca="1" si="46"/>
        <v>3965.3573843944309</v>
      </c>
      <c r="K146" s="71">
        <f t="shared" si="47"/>
        <v>599.37875560753025</v>
      </c>
      <c r="L146" s="73">
        <f t="shared" ca="1" si="48"/>
        <v>3006.3501613336225</v>
      </c>
      <c r="M146" s="71">
        <f t="shared" si="49"/>
        <v>454.42118930115754</v>
      </c>
      <c r="N146" s="73">
        <f t="shared" ca="1" si="50"/>
        <v>959.00722306080809</v>
      </c>
      <c r="O146" s="71">
        <f t="shared" si="51"/>
        <v>144.95756630637271</v>
      </c>
      <c r="P146" s="72">
        <f>IF($A145&gt;=rok*12,"",P145*H146-K146-SUMPRODUCT(--(MONTH(Podaci!$L$5:$L$25)=MONTH($B146)),--(YEAR(Podaci!$L$5:$L$25)=YEAR($B146)),Podaci!$M$5:$M$25))</f>
        <v>53399.783011206986</v>
      </c>
      <c r="R146" s="108">
        <f t="shared" ca="1" si="52"/>
        <v>9.947071838771345</v>
      </c>
      <c r="T146" s="81" t="str">
        <f t="shared" ca="1" si="44"/>
        <v/>
      </c>
      <c r="U146" s="81" t="str">
        <f t="shared" ca="1" si="44"/>
        <v/>
      </c>
      <c r="V146" s="81" t="str">
        <f t="shared" ca="1" si="44"/>
        <v/>
      </c>
      <c r="W146" s="81" t="str">
        <f t="shared" ca="1" si="44"/>
        <v/>
      </c>
      <c r="X146" s="81" t="str">
        <f t="shared" ca="1" si="44"/>
        <v/>
      </c>
      <c r="Y146" s="81" t="str">
        <f t="shared" ca="1" si="44"/>
        <v/>
      </c>
      <c r="Z146" s="81" t="str">
        <f t="shared" ca="1" si="44"/>
        <v/>
      </c>
      <c r="AA146" s="81" t="str">
        <f t="shared" ca="1" si="44"/>
        <v/>
      </c>
      <c r="AB146" s="81" t="str">
        <f t="shared" ca="1" si="44"/>
        <v/>
      </c>
      <c r="AC146" s="81" t="str">
        <f t="shared" ca="1" si="44"/>
        <v/>
      </c>
      <c r="AD146" s="81" t="str">
        <f t="shared" ca="1" si="44"/>
        <v/>
      </c>
      <c r="AE146" s="81" t="str">
        <f t="shared" ca="1" si="44"/>
        <v/>
      </c>
      <c r="AF146" s="81" t="str">
        <f t="shared" ca="1" si="44"/>
        <v/>
      </c>
      <c r="AG146" s="81" t="str">
        <f t="shared" ca="1" si="44"/>
        <v/>
      </c>
      <c r="AH146" s="81" t="str">
        <f t="shared" ca="1" si="44"/>
        <v/>
      </c>
      <c r="AI146" s="81" t="str">
        <f t="shared" ca="1" si="44"/>
        <v/>
      </c>
      <c r="AJ146" s="81" t="str">
        <f t="shared" ca="1" si="43"/>
        <v/>
      </c>
      <c r="AK146" s="81" t="str">
        <f t="shared" ca="1" si="43"/>
        <v/>
      </c>
      <c r="AL146" s="81" t="str">
        <f t="shared" ca="1" si="43"/>
        <v/>
      </c>
      <c r="AM146" s="81" t="str">
        <f t="shared" ca="1" si="43"/>
        <v/>
      </c>
      <c r="AN146" s="81">
        <f t="shared" ca="1" si="43"/>
        <v>9.947071838771345</v>
      </c>
      <c r="AO146" s="81">
        <f t="shared" ca="1" si="43"/>
        <v>0</v>
      </c>
      <c r="AP146" s="81">
        <f t="shared" ca="1" si="43"/>
        <v>0</v>
      </c>
      <c r="AQ146" s="81">
        <f t="shared" ca="1" si="43"/>
        <v>0</v>
      </c>
    </row>
    <row r="147" spans="1:43" x14ac:dyDescent="0.2">
      <c r="A147" s="22">
        <f t="shared" si="53"/>
        <v>139</v>
      </c>
      <c r="B147" s="34">
        <f t="shared" si="54"/>
        <v>43506</v>
      </c>
      <c r="C147" s="24" t="str">
        <f ca="1">IF(B147&gt;datum_obracuna,"",VLOOKUP(B147,'HNB tečaj'!A:D,2))</f>
        <v/>
      </c>
      <c r="D147" s="24" t="str">
        <f ca="1">IF(B147&gt;datum_obracuna,"",VLOOKUP(B147,'HNB tečaj'!A:D,3+(Podaci!$B$11="ne")))</f>
        <v/>
      </c>
      <c r="F147" s="68">
        <f>IF($A146&gt;=rok*12,"",VLOOKUP($B147,Podaci!$F:$G,2,TRUE))</f>
        <v>3.2300000000000002E-2</v>
      </c>
      <c r="G147" s="28" t="str">
        <f>IF($A146&gt;=rok*12,"",VLOOKUP($B147,Podaci!$F:$H,3,TRUE))</f>
        <v>ENG proporcionalna</v>
      </c>
      <c r="H147" s="33">
        <f>IF(A146&gt;=rok*12,"",VLOOKUP(B147,Podaci!F:J,5,TRUE))</f>
        <v>1.0026916666666668</v>
      </c>
      <c r="I147" s="33">
        <f t="shared" si="45"/>
        <v>1.3154530923020142</v>
      </c>
      <c r="J147" s="102" t="str">
        <f t="shared" ca="1" si="46"/>
        <v/>
      </c>
      <c r="K147" s="71">
        <f t="shared" si="47"/>
        <v>599.37875560753025</v>
      </c>
      <c r="L147" s="73" t="str">
        <f t="shared" ca="1" si="48"/>
        <v/>
      </c>
      <c r="M147" s="71">
        <f t="shared" si="49"/>
        <v>455.64433966902652</v>
      </c>
      <c r="N147" s="73" t="str">
        <f t="shared" ca="1" si="50"/>
        <v/>
      </c>
      <c r="O147" s="71">
        <f t="shared" si="51"/>
        <v>143.73441593850373</v>
      </c>
      <c r="P147" s="72">
        <f>IF($A146&gt;=rok*12,"",P146*H147-K147-SUMPRODUCT(--(MONTH(Podaci!$L$5:$L$25)=MONTH($B147)),--(YEAR(Podaci!$L$5:$L$25)=YEAR($B147)),Podaci!$M$5:$M$25))</f>
        <v>52944.138671537956</v>
      </c>
      <c r="R147" s="108" t="str">
        <f t="shared" ca="1" si="52"/>
        <v/>
      </c>
      <c r="T147" s="81" t="str">
        <f t="shared" ca="1" si="44"/>
        <v/>
      </c>
      <c r="U147" s="81" t="str">
        <f t="shared" ca="1" si="44"/>
        <v/>
      </c>
      <c r="V147" s="81" t="str">
        <f t="shared" ca="1" si="44"/>
        <v/>
      </c>
      <c r="W147" s="81" t="str">
        <f t="shared" ca="1" si="44"/>
        <v/>
      </c>
      <c r="X147" s="81" t="str">
        <f t="shared" ca="1" si="44"/>
        <v/>
      </c>
      <c r="Y147" s="81" t="str">
        <f t="shared" ca="1" si="44"/>
        <v/>
      </c>
      <c r="Z147" s="81" t="str">
        <f t="shared" ca="1" si="44"/>
        <v/>
      </c>
      <c r="AA147" s="81" t="str">
        <f t="shared" ca="1" si="44"/>
        <v/>
      </c>
      <c r="AB147" s="81" t="str">
        <f t="shared" ca="1" si="44"/>
        <v/>
      </c>
      <c r="AC147" s="81" t="str">
        <f t="shared" ca="1" si="44"/>
        <v/>
      </c>
      <c r="AD147" s="81" t="str">
        <f t="shared" ca="1" si="44"/>
        <v/>
      </c>
      <c r="AE147" s="81" t="str">
        <f t="shared" ca="1" si="44"/>
        <v/>
      </c>
      <c r="AF147" s="81" t="str">
        <f t="shared" ca="1" si="44"/>
        <v/>
      </c>
      <c r="AG147" s="81" t="str">
        <f t="shared" ca="1" si="44"/>
        <v/>
      </c>
      <c r="AH147" s="81" t="str">
        <f t="shared" ca="1" si="44"/>
        <v/>
      </c>
      <c r="AI147" s="81" t="str">
        <f t="shared" ca="1" si="44"/>
        <v/>
      </c>
      <c r="AJ147" s="81" t="str">
        <f t="shared" ca="1" si="43"/>
        <v/>
      </c>
      <c r="AK147" s="81" t="str">
        <f t="shared" ca="1" si="43"/>
        <v/>
      </c>
      <c r="AL147" s="81" t="str">
        <f t="shared" ca="1" si="43"/>
        <v/>
      </c>
      <c r="AM147" s="81" t="str">
        <f t="shared" ca="1" si="43"/>
        <v/>
      </c>
      <c r="AN147" s="81" t="str">
        <f t="shared" ca="1" si="43"/>
        <v/>
      </c>
      <c r="AO147" s="81" t="str">
        <f t="shared" ca="1" si="43"/>
        <v/>
      </c>
      <c r="AP147" s="81" t="str">
        <f t="shared" ca="1" si="43"/>
        <v/>
      </c>
      <c r="AQ147" s="81" t="str">
        <f t="shared" ca="1" si="43"/>
        <v/>
      </c>
    </row>
    <row r="148" spans="1:43" x14ac:dyDescent="0.2">
      <c r="A148" s="22">
        <f t="shared" si="53"/>
        <v>140</v>
      </c>
      <c r="B148" s="34">
        <f t="shared" si="54"/>
        <v>43534</v>
      </c>
      <c r="C148" s="24" t="str">
        <f ca="1">IF(B148&gt;datum_obracuna,"",VLOOKUP(B148,'HNB tečaj'!A:D,2))</f>
        <v/>
      </c>
      <c r="D148" s="24" t="str">
        <f ca="1">IF(B148&gt;datum_obracuna,"",VLOOKUP(B148,'HNB tečaj'!A:D,3+(Podaci!$B$11="ne")))</f>
        <v/>
      </c>
      <c r="F148" s="68">
        <f>IF($A147&gt;=rok*12,"",VLOOKUP($B148,Podaci!$F:$G,2,TRUE))</f>
        <v>3.2300000000000002E-2</v>
      </c>
      <c r="G148" s="28" t="str">
        <f>IF($A147&gt;=rok*12,"",VLOOKUP($B148,Podaci!$F:$H,3,TRUE))</f>
        <v>ENG proporcionalna</v>
      </c>
      <c r="H148" s="33">
        <f>IF(A147&gt;=rok*12,"",VLOOKUP(B148,Podaci!F:J,5,TRUE))</f>
        <v>1.0026916666666668</v>
      </c>
      <c r="I148" s="33">
        <f t="shared" si="45"/>
        <v>1.3119218360267089</v>
      </c>
      <c r="J148" s="102" t="str">
        <f t="shared" ca="1" si="46"/>
        <v/>
      </c>
      <c r="K148" s="71">
        <f t="shared" si="47"/>
        <v>599.37875560753014</v>
      </c>
      <c r="L148" s="73" t="str">
        <f t="shared" ca="1" si="48"/>
        <v/>
      </c>
      <c r="M148" s="71">
        <f t="shared" si="49"/>
        <v>456.87078234996892</v>
      </c>
      <c r="N148" s="73" t="str">
        <f t="shared" ca="1" si="50"/>
        <v/>
      </c>
      <c r="O148" s="71">
        <f t="shared" si="51"/>
        <v>142.50797325756122</v>
      </c>
      <c r="P148" s="72">
        <f>IF($A147&gt;=rok*12,"",P147*H148-K148-SUMPRODUCT(--(MONTH(Podaci!$L$5:$L$25)=MONTH($B148)),--(YEAR(Podaci!$L$5:$L$25)=YEAR($B148)),Podaci!$M$5:$M$25))</f>
        <v>52487.267889187984</v>
      </c>
      <c r="R148" s="108" t="str">
        <f t="shared" ca="1" si="52"/>
        <v/>
      </c>
      <c r="T148" s="81" t="str">
        <f t="shared" ca="1" si="44"/>
        <v/>
      </c>
      <c r="U148" s="81" t="str">
        <f t="shared" ca="1" si="44"/>
        <v/>
      </c>
      <c r="V148" s="81" t="str">
        <f t="shared" ca="1" si="44"/>
        <v/>
      </c>
      <c r="W148" s="81" t="str">
        <f t="shared" ca="1" si="44"/>
        <v/>
      </c>
      <c r="X148" s="81" t="str">
        <f t="shared" ca="1" si="44"/>
        <v/>
      </c>
      <c r="Y148" s="81" t="str">
        <f t="shared" ca="1" si="44"/>
        <v/>
      </c>
      <c r="Z148" s="81" t="str">
        <f t="shared" ca="1" si="44"/>
        <v/>
      </c>
      <c r="AA148" s="81" t="str">
        <f t="shared" ca="1" si="44"/>
        <v/>
      </c>
      <c r="AB148" s="81" t="str">
        <f t="shared" ca="1" si="44"/>
        <v/>
      </c>
      <c r="AC148" s="81" t="str">
        <f t="shared" ca="1" si="44"/>
        <v/>
      </c>
      <c r="AD148" s="81" t="str">
        <f t="shared" ca="1" si="44"/>
        <v/>
      </c>
      <c r="AE148" s="81" t="str">
        <f t="shared" ca="1" si="44"/>
        <v/>
      </c>
      <c r="AF148" s="81" t="str">
        <f t="shared" ca="1" si="44"/>
        <v/>
      </c>
      <c r="AG148" s="81" t="str">
        <f t="shared" ca="1" si="44"/>
        <v/>
      </c>
      <c r="AH148" s="81" t="str">
        <f t="shared" ca="1" si="44"/>
        <v/>
      </c>
      <c r="AI148" s="81" t="str">
        <f t="shared" ref="AI148:AQ163" ca="1" si="55">IF($B148&gt;AI$3,"",MAX(0,(AI$3-MAX(AI$2,$B148+1)+1)/AI$6*AI$7*MAX($J148,0)))</f>
        <v/>
      </c>
      <c r="AJ148" s="81" t="str">
        <f t="shared" ca="1" si="55"/>
        <v/>
      </c>
      <c r="AK148" s="81" t="str">
        <f t="shared" ca="1" si="55"/>
        <v/>
      </c>
      <c r="AL148" s="81" t="str">
        <f t="shared" ca="1" si="55"/>
        <v/>
      </c>
      <c r="AM148" s="81" t="str">
        <f t="shared" ca="1" si="55"/>
        <v/>
      </c>
      <c r="AN148" s="81" t="str">
        <f t="shared" ca="1" si="55"/>
        <v/>
      </c>
      <c r="AO148" s="81" t="str">
        <f t="shared" ca="1" si="55"/>
        <v/>
      </c>
      <c r="AP148" s="81" t="str">
        <f t="shared" ca="1" si="55"/>
        <v/>
      </c>
      <c r="AQ148" s="81" t="str">
        <f t="shared" ca="1" si="55"/>
        <v/>
      </c>
    </row>
    <row r="149" spans="1:43" x14ac:dyDescent="0.2">
      <c r="A149" s="22">
        <f t="shared" si="53"/>
        <v>141</v>
      </c>
      <c r="B149" s="34">
        <f t="shared" si="54"/>
        <v>43565</v>
      </c>
      <c r="C149" s="24" t="str">
        <f ca="1">IF(B149&gt;datum_obracuna,"",VLOOKUP(B149,'HNB tečaj'!A:D,2))</f>
        <v/>
      </c>
      <c r="D149" s="24" t="str">
        <f ca="1">IF(B149&gt;datum_obracuna,"",VLOOKUP(B149,'HNB tečaj'!A:D,3+(Podaci!$B$11="ne")))</f>
        <v/>
      </c>
      <c r="F149" s="68">
        <f>IF($A148&gt;=rok*12,"",VLOOKUP($B149,Podaci!$F:$G,2,TRUE))</f>
        <v>3.2300000000000002E-2</v>
      </c>
      <c r="G149" s="28" t="str">
        <f>IF($A148&gt;=rok*12,"",VLOOKUP($B149,Podaci!$F:$H,3,TRUE))</f>
        <v>ENG proporcionalna</v>
      </c>
      <c r="H149" s="33">
        <f>IF(A148&gt;=rok*12,"",VLOOKUP(B149,Podaci!F:J,5,TRUE))</f>
        <v>1.0026916666666668</v>
      </c>
      <c r="I149" s="33">
        <f t="shared" si="45"/>
        <v>1.3084000592006937</v>
      </c>
      <c r="J149" s="102" t="str">
        <f t="shared" ca="1" si="46"/>
        <v/>
      </c>
      <c r="K149" s="71">
        <f t="shared" si="47"/>
        <v>599.37875560753002</v>
      </c>
      <c r="L149" s="73" t="str">
        <f t="shared" ca="1" si="48"/>
        <v/>
      </c>
      <c r="M149" s="71">
        <f t="shared" si="49"/>
        <v>458.10052620579421</v>
      </c>
      <c r="N149" s="73" t="str">
        <f t="shared" ca="1" si="50"/>
        <v/>
      </c>
      <c r="O149" s="71">
        <f t="shared" si="51"/>
        <v>141.27822940173581</v>
      </c>
      <c r="P149" s="72">
        <f>IF($A148&gt;=rok*12,"",P148*H149-K149-SUMPRODUCT(--(MONTH(Podaci!$L$5:$L$25)=MONTH($B149)),--(YEAR(Podaci!$L$5:$L$25)=YEAR($B149)),Podaci!$M$5:$M$25))</f>
        <v>52029.167362982189</v>
      </c>
      <c r="R149" s="108" t="str">
        <f t="shared" ca="1" si="52"/>
        <v/>
      </c>
      <c r="T149" s="81" t="str">
        <f t="shared" ref="T149:AI164" ca="1" si="56">IF($B149&gt;T$3,"",MAX(0,(T$3-MAX(T$2,$B149+1)+1)/T$6*T$7*MAX($J149,0)))</f>
        <v/>
      </c>
      <c r="U149" s="81" t="str">
        <f t="shared" ca="1" si="56"/>
        <v/>
      </c>
      <c r="V149" s="81" t="str">
        <f t="shared" ca="1" si="56"/>
        <v/>
      </c>
      <c r="W149" s="81" t="str">
        <f t="shared" ca="1" si="56"/>
        <v/>
      </c>
      <c r="X149" s="81" t="str">
        <f t="shared" ca="1" si="56"/>
        <v/>
      </c>
      <c r="Y149" s="81" t="str">
        <f t="shared" ca="1" si="56"/>
        <v/>
      </c>
      <c r="Z149" s="81" t="str">
        <f t="shared" ca="1" si="56"/>
        <v/>
      </c>
      <c r="AA149" s="81" t="str">
        <f t="shared" ca="1" si="56"/>
        <v/>
      </c>
      <c r="AB149" s="81" t="str">
        <f t="shared" ca="1" si="56"/>
        <v/>
      </c>
      <c r="AC149" s="81" t="str">
        <f t="shared" ca="1" si="56"/>
        <v/>
      </c>
      <c r="AD149" s="81" t="str">
        <f t="shared" ca="1" si="56"/>
        <v/>
      </c>
      <c r="AE149" s="81" t="str">
        <f t="shared" ca="1" si="56"/>
        <v/>
      </c>
      <c r="AF149" s="81" t="str">
        <f t="shared" ca="1" si="56"/>
        <v/>
      </c>
      <c r="AG149" s="81" t="str">
        <f t="shared" ca="1" si="56"/>
        <v/>
      </c>
      <c r="AH149" s="81" t="str">
        <f t="shared" ca="1" si="56"/>
        <v/>
      </c>
      <c r="AI149" s="81" t="str">
        <f t="shared" ca="1" si="56"/>
        <v/>
      </c>
      <c r="AJ149" s="81" t="str">
        <f t="shared" ca="1" si="55"/>
        <v/>
      </c>
      <c r="AK149" s="81" t="str">
        <f t="shared" ca="1" si="55"/>
        <v/>
      </c>
      <c r="AL149" s="81" t="str">
        <f t="shared" ca="1" si="55"/>
        <v/>
      </c>
      <c r="AM149" s="81" t="str">
        <f t="shared" ca="1" si="55"/>
        <v/>
      </c>
      <c r="AN149" s="81" t="str">
        <f t="shared" ca="1" si="55"/>
        <v/>
      </c>
      <c r="AO149" s="81" t="str">
        <f t="shared" ca="1" si="55"/>
        <v/>
      </c>
      <c r="AP149" s="81" t="str">
        <f t="shared" ca="1" si="55"/>
        <v/>
      </c>
      <c r="AQ149" s="81" t="str">
        <f t="shared" ca="1" si="55"/>
        <v/>
      </c>
    </row>
    <row r="150" spans="1:43" x14ac:dyDescent="0.2">
      <c r="A150" s="22">
        <f t="shared" si="53"/>
        <v>142</v>
      </c>
      <c r="B150" s="34">
        <f t="shared" si="54"/>
        <v>43595</v>
      </c>
      <c r="C150" s="24" t="str">
        <f ca="1">IF(B150&gt;datum_obracuna,"",VLOOKUP(B150,'HNB tečaj'!A:D,2))</f>
        <v/>
      </c>
      <c r="D150" s="24" t="str">
        <f ca="1">IF(B150&gt;datum_obracuna,"",VLOOKUP(B150,'HNB tečaj'!A:D,3+(Podaci!$B$11="ne")))</f>
        <v/>
      </c>
      <c r="F150" s="68">
        <f>IF($A149&gt;=rok*12,"",VLOOKUP($B150,Podaci!$F:$G,2,TRUE))</f>
        <v>3.2300000000000002E-2</v>
      </c>
      <c r="G150" s="28" t="str">
        <f>IF($A149&gt;=rok*12,"",VLOOKUP($B150,Podaci!$F:$H,3,TRUE))</f>
        <v>ENG proporcionalna</v>
      </c>
      <c r="H150" s="33">
        <f>IF(A149&gt;=rok*12,"",VLOOKUP(B150,Podaci!F:J,5,TRUE))</f>
        <v>1.0026916666666668</v>
      </c>
      <c r="I150" s="33">
        <f t="shared" si="45"/>
        <v>1.304887736376946</v>
      </c>
      <c r="J150" s="102" t="str">
        <f t="shared" ca="1" si="46"/>
        <v/>
      </c>
      <c r="K150" s="71">
        <f t="shared" si="47"/>
        <v>599.37875560752934</v>
      </c>
      <c r="L150" s="73" t="str">
        <f t="shared" ca="1" si="48"/>
        <v/>
      </c>
      <c r="M150" s="71">
        <f t="shared" si="49"/>
        <v>459.33358012216416</v>
      </c>
      <c r="N150" s="73" t="str">
        <f t="shared" ca="1" si="50"/>
        <v/>
      </c>
      <c r="O150" s="71">
        <f t="shared" si="51"/>
        <v>140.04517548536518</v>
      </c>
      <c r="P150" s="72">
        <f>IF($A149&gt;=rok*12,"",P149*H150-K150-SUMPRODUCT(--(MONTH(Podaci!$L$5:$L$25)=MONTH($B150)),--(YEAR(Podaci!$L$5:$L$25)=YEAR($B150)),Podaci!$M$5:$M$25))</f>
        <v>51569.833782860027</v>
      </c>
      <c r="R150" s="108" t="str">
        <f t="shared" ca="1" si="52"/>
        <v/>
      </c>
      <c r="T150" s="81" t="str">
        <f t="shared" ca="1" si="56"/>
        <v/>
      </c>
      <c r="U150" s="81" t="str">
        <f t="shared" ca="1" si="56"/>
        <v/>
      </c>
      <c r="V150" s="81" t="str">
        <f t="shared" ca="1" si="56"/>
        <v/>
      </c>
      <c r="W150" s="81" t="str">
        <f t="shared" ca="1" si="56"/>
        <v/>
      </c>
      <c r="X150" s="81" t="str">
        <f t="shared" ca="1" si="56"/>
        <v/>
      </c>
      <c r="Y150" s="81" t="str">
        <f t="shared" ca="1" si="56"/>
        <v/>
      </c>
      <c r="Z150" s="81" t="str">
        <f t="shared" ca="1" si="56"/>
        <v/>
      </c>
      <c r="AA150" s="81" t="str">
        <f t="shared" ca="1" si="56"/>
        <v/>
      </c>
      <c r="AB150" s="81" t="str">
        <f t="shared" ca="1" si="56"/>
        <v/>
      </c>
      <c r="AC150" s="81" t="str">
        <f t="shared" ca="1" si="56"/>
        <v/>
      </c>
      <c r="AD150" s="81" t="str">
        <f t="shared" ca="1" si="56"/>
        <v/>
      </c>
      <c r="AE150" s="81" t="str">
        <f t="shared" ca="1" si="56"/>
        <v/>
      </c>
      <c r="AF150" s="81" t="str">
        <f t="shared" ca="1" si="56"/>
        <v/>
      </c>
      <c r="AG150" s="81" t="str">
        <f t="shared" ca="1" si="56"/>
        <v/>
      </c>
      <c r="AH150" s="81" t="str">
        <f t="shared" ca="1" si="56"/>
        <v/>
      </c>
      <c r="AI150" s="81" t="str">
        <f t="shared" ca="1" si="56"/>
        <v/>
      </c>
      <c r="AJ150" s="81" t="str">
        <f t="shared" ca="1" si="55"/>
        <v/>
      </c>
      <c r="AK150" s="81" t="str">
        <f t="shared" ca="1" si="55"/>
        <v/>
      </c>
      <c r="AL150" s="81" t="str">
        <f t="shared" ca="1" si="55"/>
        <v/>
      </c>
      <c r="AM150" s="81" t="str">
        <f t="shared" ca="1" si="55"/>
        <v/>
      </c>
      <c r="AN150" s="81" t="str">
        <f t="shared" ca="1" si="55"/>
        <v/>
      </c>
      <c r="AO150" s="81" t="str">
        <f t="shared" ca="1" si="55"/>
        <v/>
      </c>
      <c r="AP150" s="81" t="str">
        <f t="shared" ca="1" si="55"/>
        <v/>
      </c>
      <c r="AQ150" s="81" t="str">
        <f t="shared" ca="1" si="55"/>
        <v/>
      </c>
    </row>
    <row r="151" spans="1:43" x14ac:dyDescent="0.2">
      <c r="A151" s="22">
        <f t="shared" si="53"/>
        <v>143</v>
      </c>
      <c r="B151" s="34">
        <f t="shared" si="54"/>
        <v>43626</v>
      </c>
      <c r="C151" s="24" t="str">
        <f ca="1">IF(B151&gt;datum_obracuna,"",VLOOKUP(B151,'HNB tečaj'!A:D,2))</f>
        <v/>
      </c>
      <c r="D151" s="24" t="str">
        <f ca="1">IF(B151&gt;datum_obracuna,"",VLOOKUP(B151,'HNB tečaj'!A:D,3+(Podaci!$B$11="ne")))</f>
        <v/>
      </c>
      <c r="F151" s="68">
        <f>IF($A150&gt;=rok*12,"",VLOOKUP($B151,Podaci!$F:$G,2,TRUE))</f>
        <v>3.2300000000000002E-2</v>
      </c>
      <c r="G151" s="28" t="str">
        <f>IF($A150&gt;=rok*12,"",VLOOKUP($B151,Podaci!$F:$H,3,TRUE))</f>
        <v>ENG proporcionalna</v>
      </c>
      <c r="H151" s="33">
        <f>IF(A150&gt;=rok*12,"",VLOOKUP(B151,Podaci!F:J,5,TRUE))</f>
        <v>1.0026916666666668</v>
      </c>
      <c r="I151" s="33">
        <f t="shared" si="45"/>
        <v>1.3013848421767533</v>
      </c>
      <c r="J151" s="102" t="str">
        <f t="shared" ca="1" si="46"/>
        <v/>
      </c>
      <c r="K151" s="71">
        <f t="shared" si="47"/>
        <v>599.37875560752957</v>
      </c>
      <c r="L151" s="73" t="str">
        <f t="shared" ca="1" si="48"/>
        <v/>
      </c>
      <c r="M151" s="71">
        <f t="shared" si="49"/>
        <v>460.56995300865992</v>
      </c>
      <c r="N151" s="73" t="str">
        <f t="shared" ca="1" si="50"/>
        <v/>
      </c>
      <c r="O151" s="71">
        <f t="shared" si="51"/>
        <v>138.80880259886965</v>
      </c>
      <c r="P151" s="72">
        <f>IF($A150&gt;=rok*12,"",P150*H151-K151-SUMPRODUCT(--(MONTH(Podaci!$L$5:$L$25)=MONTH($B151)),--(YEAR(Podaci!$L$5:$L$25)=YEAR($B151)),Podaci!$M$5:$M$25))</f>
        <v>51109.263829851363</v>
      </c>
      <c r="R151" s="108" t="str">
        <f t="shared" ca="1" si="52"/>
        <v/>
      </c>
      <c r="T151" s="81" t="str">
        <f t="shared" ca="1" si="56"/>
        <v/>
      </c>
      <c r="U151" s="81" t="str">
        <f t="shared" ca="1" si="56"/>
        <v/>
      </c>
      <c r="V151" s="81" t="str">
        <f t="shared" ca="1" si="56"/>
        <v/>
      </c>
      <c r="W151" s="81" t="str">
        <f t="shared" ca="1" si="56"/>
        <v/>
      </c>
      <c r="X151" s="81" t="str">
        <f t="shared" ca="1" si="56"/>
        <v/>
      </c>
      <c r="Y151" s="81" t="str">
        <f t="shared" ca="1" si="56"/>
        <v/>
      </c>
      <c r="Z151" s="81" t="str">
        <f t="shared" ca="1" si="56"/>
        <v/>
      </c>
      <c r="AA151" s="81" t="str">
        <f t="shared" ca="1" si="56"/>
        <v/>
      </c>
      <c r="AB151" s="81" t="str">
        <f t="shared" ca="1" si="56"/>
        <v/>
      </c>
      <c r="AC151" s="81" t="str">
        <f t="shared" ca="1" si="56"/>
        <v/>
      </c>
      <c r="AD151" s="81" t="str">
        <f t="shared" ca="1" si="56"/>
        <v/>
      </c>
      <c r="AE151" s="81" t="str">
        <f t="shared" ca="1" si="56"/>
        <v/>
      </c>
      <c r="AF151" s="81" t="str">
        <f t="shared" ca="1" si="56"/>
        <v/>
      </c>
      <c r="AG151" s="81" t="str">
        <f t="shared" ca="1" si="56"/>
        <v/>
      </c>
      <c r="AH151" s="81" t="str">
        <f t="shared" ca="1" si="56"/>
        <v/>
      </c>
      <c r="AI151" s="81" t="str">
        <f t="shared" ca="1" si="56"/>
        <v/>
      </c>
      <c r="AJ151" s="81" t="str">
        <f t="shared" ca="1" si="55"/>
        <v/>
      </c>
      <c r="AK151" s="81" t="str">
        <f t="shared" ca="1" si="55"/>
        <v/>
      </c>
      <c r="AL151" s="81" t="str">
        <f t="shared" ca="1" si="55"/>
        <v/>
      </c>
      <c r="AM151" s="81" t="str">
        <f t="shared" ca="1" si="55"/>
        <v/>
      </c>
      <c r="AN151" s="81" t="str">
        <f t="shared" ca="1" si="55"/>
        <v/>
      </c>
      <c r="AO151" s="81" t="str">
        <f t="shared" ca="1" si="55"/>
        <v/>
      </c>
      <c r="AP151" s="81" t="str">
        <f t="shared" ca="1" si="55"/>
        <v/>
      </c>
      <c r="AQ151" s="81" t="str">
        <f t="shared" ca="1" si="55"/>
        <v/>
      </c>
    </row>
    <row r="152" spans="1:43" x14ac:dyDescent="0.2">
      <c r="A152" s="22">
        <f t="shared" si="53"/>
        <v>144</v>
      </c>
      <c r="B152" s="34">
        <f t="shared" si="54"/>
        <v>43656</v>
      </c>
      <c r="C152" s="24" t="str">
        <f ca="1">IF(B152&gt;datum_obracuna,"",VLOOKUP(B152,'HNB tečaj'!A:D,2))</f>
        <v/>
      </c>
      <c r="D152" s="24" t="str">
        <f ca="1">IF(B152&gt;datum_obracuna,"",VLOOKUP(B152,'HNB tečaj'!A:D,3+(Podaci!$B$11="ne")))</f>
        <v/>
      </c>
      <c r="F152" s="68">
        <f>IF($A151&gt;=rok*12,"",VLOOKUP($B152,Podaci!$F:$G,2,TRUE))</f>
        <v>3.2300000000000002E-2</v>
      </c>
      <c r="G152" s="28" t="str">
        <f>IF($A151&gt;=rok*12,"",VLOOKUP($B152,Podaci!$F:$H,3,TRUE))</f>
        <v>ENG proporcionalna</v>
      </c>
      <c r="H152" s="33">
        <f>IF(A151&gt;=rok*12,"",VLOOKUP(B152,Podaci!F:J,5,TRUE))</f>
        <v>1.0026916666666668</v>
      </c>
      <c r="I152" s="33">
        <f t="shared" si="45"/>
        <v>1.297891351289532</v>
      </c>
      <c r="J152" s="102" t="str">
        <f t="shared" ca="1" si="46"/>
        <v/>
      </c>
      <c r="K152" s="71">
        <f t="shared" si="47"/>
        <v>599.37875560752968</v>
      </c>
      <c r="L152" s="73" t="str">
        <f t="shared" ca="1" si="48"/>
        <v/>
      </c>
      <c r="M152" s="71">
        <f t="shared" si="49"/>
        <v>461.80965379884174</v>
      </c>
      <c r="N152" s="73" t="str">
        <f t="shared" ca="1" si="50"/>
        <v/>
      </c>
      <c r="O152" s="71">
        <f t="shared" si="51"/>
        <v>137.56910180868795</v>
      </c>
      <c r="P152" s="72">
        <f>IF($A151&gt;=rok*12,"",P151*H152-K152-SUMPRODUCT(--(MONTH(Podaci!$L$5:$L$25)=MONTH($B152)),--(YEAR(Podaci!$L$5:$L$25)=YEAR($B152)),Podaci!$M$5:$M$25))</f>
        <v>50647.454176052517</v>
      </c>
      <c r="R152" s="108" t="str">
        <f t="shared" ca="1" si="52"/>
        <v/>
      </c>
      <c r="T152" s="81" t="str">
        <f t="shared" ca="1" si="56"/>
        <v/>
      </c>
      <c r="U152" s="81" t="str">
        <f t="shared" ca="1" si="56"/>
        <v/>
      </c>
      <c r="V152" s="81" t="str">
        <f t="shared" ca="1" si="56"/>
        <v/>
      </c>
      <c r="W152" s="81" t="str">
        <f t="shared" ca="1" si="56"/>
        <v/>
      </c>
      <c r="X152" s="81" t="str">
        <f t="shared" ca="1" si="56"/>
        <v/>
      </c>
      <c r="Y152" s="81" t="str">
        <f t="shared" ca="1" si="56"/>
        <v/>
      </c>
      <c r="Z152" s="81" t="str">
        <f t="shared" ca="1" si="56"/>
        <v/>
      </c>
      <c r="AA152" s="81" t="str">
        <f t="shared" ca="1" si="56"/>
        <v/>
      </c>
      <c r="AB152" s="81" t="str">
        <f t="shared" ca="1" si="56"/>
        <v/>
      </c>
      <c r="AC152" s="81" t="str">
        <f t="shared" ca="1" si="56"/>
        <v/>
      </c>
      <c r="AD152" s="81" t="str">
        <f t="shared" ca="1" si="56"/>
        <v/>
      </c>
      <c r="AE152" s="81" t="str">
        <f t="shared" ca="1" si="56"/>
        <v/>
      </c>
      <c r="AF152" s="81" t="str">
        <f t="shared" ca="1" si="56"/>
        <v/>
      </c>
      <c r="AG152" s="81" t="str">
        <f t="shared" ca="1" si="56"/>
        <v/>
      </c>
      <c r="AH152" s="81" t="str">
        <f t="shared" ca="1" si="56"/>
        <v/>
      </c>
      <c r="AI152" s="81" t="str">
        <f t="shared" ca="1" si="56"/>
        <v/>
      </c>
      <c r="AJ152" s="81" t="str">
        <f t="shared" ca="1" si="55"/>
        <v/>
      </c>
      <c r="AK152" s="81" t="str">
        <f t="shared" ca="1" si="55"/>
        <v/>
      </c>
      <c r="AL152" s="81" t="str">
        <f t="shared" ca="1" si="55"/>
        <v/>
      </c>
      <c r="AM152" s="81" t="str">
        <f t="shared" ca="1" si="55"/>
        <v/>
      </c>
      <c r="AN152" s="81" t="str">
        <f t="shared" ca="1" si="55"/>
        <v/>
      </c>
      <c r="AO152" s="81" t="str">
        <f t="shared" ca="1" si="55"/>
        <v/>
      </c>
      <c r="AP152" s="81" t="str">
        <f t="shared" ca="1" si="55"/>
        <v/>
      </c>
      <c r="AQ152" s="81" t="str">
        <f t="shared" ca="1" si="55"/>
        <v/>
      </c>
    </row>
    <row r="153" spans="1:43" x14ac:dyDescent="0.2">
      <c r="A153" s="22">
        <f t="shared" si="53"/>
        <v>145</v>
      </c>
      <c r="B153" s="34">
        <f t="shared" si="54"/>
        <v>43687</v>
      </c>
      <c r="C153" s="24" t="str">
        <f ca="1">IF(B153&gt;datum_obracuna,"",VLOOKUP(B153,'HNB tečaj'!A:D,2))</f>
        <v/>
      </c>
      <c r="D153" s="24" t="str">
        <f ca="1">IF(B153&gt;datum_obracuna,"",VLOOKUP(B153,'HNB tečaj'!A:D,3+(Podaci!$B$11="ne")))</f>
        <v/>
      </c>
      <c r="F153" s="68">
        <f>IF($A152&gt;=rok*12,"",VLOOKUP($B153,Podaci!$F:$G,2,TRUE))</f>
        <v>3.2300000000000002E-2</v>
      </c>
      <c r="G153" s="28" t="str">
        <f>IF($A152&gt;=rok*12,"",VLOOKUP($B153,Podaci!$F:$H,3,TRUE))</f>
        <v>ENG proporcionalna</v>
      </c>
      <c r="H153" s="33">
        <f>IF(A152&gt;=rok*12,"",VLOOKUP(B153,Podaci!F:J,5,TRUE))</f>
        <v>1.0026916666666668</v>
      </c>
      <c r="I153" s="33">
        <f t="shared" si="45"/>
        <v>1.2944072384726431</v>
      </c>
      <c r="J153" s="102" t="str">
        <f t="shared" ca="1" si="46"/>
        <v/>
      </c>
      <c r="K153" s="71">
        <f t="shared" si="47"/>
        <v>599.37875560752968</v>
      </c>
      <c r="L153" s="73" t="str">
        <f t="shared" ca="1" si="48"/>
        <v/>
      </c>
      <c r="M153" s="71">
        <f t="shared" si="49"/>
        <v>463.05269145031696</v>
      </c>
      <c r="N153" s="73" t="str">
        <f t="shared" ca="1" si="50"/>
        <v/>
      </c>
      <c r="O153" s="71">
        <f t="shared" si="51"/>
        <v>136.3260641572127</v>
      </c>
      <c r="P153" s="72">
        <f>IF($A152&gt;=rok*12,"",P152*H153-K153-SUMPRODUCT(--(MONTH(Podaci!$L$5:$L$25)=MONTH($B153)),--(YEAR(Podaci!$L$5:$L$25)=YEAR($B153)),Podaci!$M$5:$M$25))</f>
        <v>50184.401484602196</v>
      </c>
      <c r="R153" s="108" t="str">
        <f t="shared" ca="1" si="52"/>
        <v/>
      </c>
      <c r="T153" s="81" t="str">
        <f t="shared" ca="1" si="56"/>
        <v/>
      </c>
      <c r="U153" s="81" t="str">
        <f t="shared" ca="1" si="56"/>
        <v/>
      </c>
      <c r="V153" s="81" t="str">
        <f t="shared" ca="1" si="56"/>
        <v/>
      </c>
      <c r="W153" s="81" t="str">
        <f t="shared" ca="1" si="56"/>
        <v/>
      </c>
      <c r="X153" s="81" t="str">
        <f t="shared" ca="1" si="56"/>
        <v/>
      </c>
      <c r="Y153" s="81" t="str">
        <f t="shared" ca="1" si="56"/>
        <v/>
      </c>
      <c r="Z153" s="81" t="str">
        <f t="shared" ca="1" si="56"/>
        <v/>
      </c>
      <c r="AA153" s="81" t="str">
        <f t="shared" ca="1" si="56"/>
        <v/>
      </c>
      <c r="AB153" s="81" t="str">
        <f t="shared" ca="1" si="56"/>
        <v/>
      </c>
      <c r="AC153" s="81" t="str">
        <f t="shared" ca="1" si="56"/>
        <v/>
      </c>
      <c r="AD153" s="81" t="str">
        <f t="shared" ca="1" si="56"/>
        <v/>
      </c>
      <c r="AE153" s="81" t="str">
        <f t="shared" ca="1" si="56"/>
        <v/>
      </c>
      <c r="AF153" s="81" t="str">
        <f t="shared" ca="1" si="56"/>
        <v/>
      </c>
      <c r="AG153" s="81" t="str">
        <f t="shared" ca="1" si="56"/>
        <v/>
      </c>
      <c r="AH153" s="81" t="str">
        <f t="shared" ca="1" si="56"/>
        <v/>
      </c>
      <c r="AI153" s="81" t="str">
        <f t="shared" ca="1" si="56"/>
        <v/>
      </c>
      <c r="AJ153" s="81" t="str">
        <f t="shared" ca="1" si="55"/>
        <v/>
      </c>
      <c r="AK153" s="81" t="str">
        <f t="shared" ca="1" si="55"/>
        <v/>
      </c>
      <c r="AL153" s="81" t="str">
        <f t="shared" ca="1" si="55"/>
        <v/>
      </c>
      <c r="AM153" s="81" t="str">
        <f t="shared" ca="1" si="55"/>
        <v/>
      </c>
      <c r="AN153" s="81" t="str">
        <f t="shared" ca="1" si="55"/>
        <v/>
      </c>
      <c r="AO153" s="81" t="str">
        <f t="shared" ca="1" si="55"/>
        <v/>
      </c>
      <c r="AP153" s="81" t="str">
        <f t="shared" ca="1" si="55"/>
        <v/>
      </c>
      <c r="AQ153" s="81" t="str">
        <f t="shared" ca="1" si="55"/>
        <v/>
      </c>
    </row>
    <row r="154" spans="1:43" x14ac:dyDescent="0.2">
      <c r="A154" s="22">
        <f t="shared" si="53"/>
        <v>146</v>
      </c>
      <c r="B154" s="34">
        <f t="shared" si="54"/>
        <v>43718</v>
      </c>
      <c r="C154" s="24" t="str">
        <f ca="1">IF(B154&gt;datum_obracuna,"",VLOOKUP(B154,'HNB tečaj'!A:D,2))</f>
        <v/>
      </c>
      <c r="D154" s="24" t="str">
        <f ca="1">IF(B154&gt;datum_obracuna,"",VLOOKUP(B154,'HNB tečaj'!A:D,3+(Podaci!$B$11="ne")))</f>
        <v/>
      </c>
      <c r="F154" s="68">
        <f>IF($A153&gt;=rok*12,"",VLOOKUP($B154,Podaci!$F:$G,2,TRUE))</f>
        <v>3.2300000000000002E-2</v>
      </c>
      <c r="G154" s="28" t="str">
        <f>IF($A153&gt;=rok*12,"",VLOOKUP($B154,Podaci!$F:$H,3,TRUE))</f>
        <v>ENG proporcionalna</v>
      </c>
      <c r="H154" s="33">
        <f>IF(A153&gt;=rok*12,"",VLOOKUP(B154,Podaci!F:J,5,TRUE))</f>
        <v>1.0026916666666668</v>
      </c>
      <c r="I154" s="33">
        <f t="shared" si="45"/>
        <v>1.2909324785512097</v>
      </c>
      <c r="J154" s="102" t="str">
        <f t="shared" ca="1" si="46"/>
        <v/>
      </c>
      <c r="K154" s="71">
        <f t="shared" si="47"/>
        <v>599.37875560752889</v>
      </c>
      <c r="L154" s="73" t="str">
        <f t="shared" ca="1" si="48"/>
        <v/>
      </c>
      <c r="M154" s="71">
        <f t="shared" si="49"/>
        <v>464.29907494480335</v>
      </c>
      <c r="N154" s="73" t="str">
        <f t="shared" ca="1" si="50"/>
        <v/>
      </c>
      <c r="O154" s="71">
        <f t="shared" si="51"/>
        <v>135.07968066272554</v>
      </c>
      <c r="P154" s="72">
        <f>IF($A153&gt;=rok*12,"",P153*H154-K154-SUMPRODUCT(--(MONTH(Podaci!$L$5:$L$25)=MONTH($B154)),--(YEAR(Podaci!$L$5:$L$25)=YEAR($B154)),Podaci!$M$5:$M$25))</f>
        <v>49720.102409657396</v>
      </c>
      <c r="R154" s="108" t="str">
        <f t="shared" ca="1" si="52"/>
        <v/>
      </c>
      <c r="T154" s="81" t="str">
        <f t="shared" ca="1" si="56"/>
        <v/>
      </c>
      <c r="U154" s="81" t="str">
        <f t="shared" ca="1" si="56"/>
        <v/>
      </c>
      <c r="V154" s="81" t="str">
        <f t="shared" ca="1" si="56"/>
        <v/>
      </c>
      <c r="W154" s="81" t="str">
        <f t="shared" ca="1" si="56"/>
        <v/>
      </c>
      <c r="X154" s="81" t="str">
        <f t="shared" ca="1" si="56"/>
        <v/>
      </c>
      <c r="Y154" s="81" t="str">
        <f t="shared" ca="1" si="56"/>
        <v/>
      </c>
      <c r="Z154" s="81" t="str">
        <f t="shared" ca="1" si="56"/>
        <v/>
      </c>
      <c r="AA154" s="81" t="str">
        <f t="shared" ca="1" si="56"/>
        <v/>
      </c>
      <c r="AB154" s="81" t="str">
        <f t="shared" ca="1" si="56"/>
        <v/>
      </c>
      <c r="AC154" s="81" t="str">
        <f t="shared" ca="1" si="56"/>
        <v/>
      </c>
      <c r="AD154" s="81" t="str">
        <f t="shared" ca="1" si="56"/>
        <v/>
      </c>
      <c r="AE154" s="81" t="str">
        <f t="shared" ca="1" si="56"/>
        <v/>
      </c>
      <c r="AF154" s="81" t="str">
        <f t="shared" ca="1" si="56"/>
        <v/>
      </c>
      <c r="AG154" s="81" t="str">
        <f t="shared" ca="1" si="56"/>
        <v/>
      </c>
      <c r="AH154" s="81" t="str">
        <f t="shared" ca="1" si="56"/>
        <v/>
      </c>
      <c r="AI154" s="81" t="str">
        <f t="shared" ca="1" si="56"/>
        <v/>
      </c>
      <c r="AJ154" s="81" t="str">
        <f t="shared" ca="1" si="55"/>
        <v/>
      </c>
      <c r="AK154" s="81" t="str">
        <f t="shared" ca="1" si="55"/>
        <v/>
      </c>
      <c r="AL154" s="81" t="str">
        <f t="shared" ca="1" si="55"/>
        <v/>
      </c>
      <c r="AM154" s="81" t="str">
        <f t="shared" ca="1" si="55"/>
        <v/>
      </c>
      <c r="AN154" s="81" t="str">
        <f t="shared" ca="1" si="55"/>
        <v/>
      </c>
      <c r="AO154" s="81" t="str">
        <f t="shared" ca="1" si="55"/>
        <v/>
      </c>
      <c r="AP154" s="81" t="str">
        <f t="shared" ca="1" si="55"/>
        <v/>
      </c>
      <c r="AQ154" s="81" t="str">
        <f t="shared" ca="1" si="55"/>
        <v/>
      </c>
    </row>
    <row r="155" spans="1:43" x14ac:dyDescent="0.2">
      <c r="A155" s="22">
        <f t="shared" si="53"/>
        <v>147</v>
      </c>
      <c r="B155" s="34">
        <f t="shared" si="54"/>
        <v>43748</v>
      </c>
      <c r="C155" s="24" t="str">
        <f ca="1">IF(B155&gt;datum_obracuna,"",VLOOKUP(B155,'HNB tečaj'!A:D,2))</f>
        <v/>
      </c>
      <c r="D155" s="24" t="str">
        <f ca="1">IF(B155&gt;datum_obracuna,"",VLOOKUP(B155,'HNB tečaj'!A:D,3+(Podaci!$B$11="ne")))</f>
        <v/>
      </c>
      <c r="F155" s="68">
        <f>IF($A154&gt;=rok*12,"",VLOOKUP($B155,Podaci!$F:$G,2,TRUE))</f>
        <v>3.2300000000000002E-2</v>
      </c>
      <c r="G155" s="28" t="str">
        <f>IF($A154&gt;=rok*12,"",VLOOKUP($B155,Podaci!$F:$H,3,TRUE))</f>
        <v>ENG proporcionalna</v>
      </c>
      <c r="H155" s="33">
        <f>IF(A154&gt;=rok*12,"",VLOOKUP(B155,Podaci!F:J,5,TRUE))</f>
        <v>1.0026916666666668</v>
      </c>
      <c r="I155" s="33">
        <f t="shared" si="45"/>
        <v>1.2874670464179345</v>
      </c>
      <c r="J155" s="102" t="str">
        <f t="shared" ca="1" si="46"/>
        <v/>
      </c>
      <c r="K155" s="71">
        <f t="shared" si="47"/>
        <v>599.37875560752923</v>
      </c>
      <c r="L155" s="73" t="str">
        <f t="shared" ca="1" si="48"/>
        <v/>
      </c>
      <c r="M155" s="71">
        <f t="shared" si="49"/>
        <v>465.54881328819681</v>
      </c>
      <c r="N155" s="73" t="str">
        <f t="shared" ca="1" si="50"/>
        <v/>
      </c>
      <c r="O155" s="71">
        <f t="shared" si="51"/>
        <v>133.82994231933242</v>
      </c>
      <c r="P155" s="72">
        <f>IF($A154&gt;=rok*12,"",P154*H155-K155-SUMPRODUCT(--(MONTH(Podaci!$L$5:$L$25)=MONTH($B155)),--(YEAR(Podaci!$L$5:$L$25)=YEAR($B155)),Podaci!$M$5:$M$25))</f>
        <v>49254.553596369202</v>
      </c>
      <c r="R155" s="108" t="str">
        <f t="shared" ca="1" si="52"/>
        <v/>
      </c>
      <c r="T155" s="81" t="str">
        <f t="shared" ca="1" si="56"/>
        <v/>
      </c>
      <c r="U155" s="81" t="str">
        <f t="shared" ca="1" si="56"/>
        <v/>
      </c>
      <c r="V155" s="81" t="str">
        <f t="shared" ca="1" si="56"/>
        <v/>
      </c>
      <c r="W155" s="81" t="str">
        <f t="shared" ca="1" si="56"/>
        <v/>
      </c>
      <c r="X155" s="81" t="str">
        <f t="shared" ca="1" si="56"/>
        <v/>
      </c>
      <c r="Y155" s="81" t="str">
        <f t="shared" ca="1" si="56"/>
        <v/>
      </c>
      <c r="Z155" s="81" t="str">
        <f t="shared" ca="1" si="56"/>
        <v/>
      </c>
      <c r="AA155" s="81" t="str">
        <f t="shared" ca="1" si="56"/>
        <v/>
      </c>
      <c r="AB155" s="81" t="str">
        <f t="shared" ca="1" si="56"/>
        <v/>
      </c>
      <c r="AC155" s="81" t="str">
        <f t="shared" ca="1" si="56"/>
        <v/>
      </c>
      <c r="AD155" s="81" t="str">
        <f t="shared" ca="1" si="56"/>
        <v/>
      </c>
      <c r="AE155" s="81" t="str">
        <f t="shared" ca="1" si="56"/>
        <v/>
      </c>
      <c r="AF155" s="81" t="str">
        <f t="shared" ca="1" si="56"/>
        <v/>
      </c>
      <c r="AG155" s="81" t="str">
        <f t="shared" ca="1" si="56"/>
        <v/>
      </c>
      <c r="AH155" s="81" t="str">
        <f t="shared" ca="1" si="56"/>
        <v/>
      </c>
      <c r="AI155" s="81" t="str">
        <f t="shared" ca="1" si="56"/>
        <v/>
      </c>
      <c r="AJ155" s="81" t="str">
        <f t="shared" ca="1" si="55"/>
        <v/>
      </c>
      <c r="AK155" s="81" t="str">
        <f t="shared" ca="1" si="55"/>
        <v/>
      </c>
      <c r="AL155" s="81" t="str">
        <f t="shared" ca="1" si="55"/>
        <v/>
      </c>
      <c r="AM155" s="81" t="str">
        <f t="shared" ca="1" si="55"/>
        <v/>
      </c>
      <c r="AN155" s="81" t="str">
        <f t="shared" ca="1" si="55"/>
        <v/>
      </c>
      <c r="AO155" s="81" t="str">
        <f t="shared" ca="1" si="55"/>
        <v/>
      </c>
      <c r="AP155" s="81" t="str">
        <f t="shared" ca="1" si="55"/>
        <v/>
      </c>
      <c r="AQ155" s="81" t="str">
        <f t="shared" ca="1" si="55"/>
        <v/>
      </c>
    </row>
    <row r="156" spans="1:43" x14ac:dyDescent="0.2">
      <c r="A156" s="22">
        <f t="shared" si="53"/>
        <v>148</v>
      </c>
      <c r="B156" s="34">
        <f t="shared" si="54"/>
        <v>43779</v>
      </c>
      <c r="C156" s="24" t="str">
        <f ca="1">IF(B156&gt;datum_obracuna,"",VLOOKUP(B156,'HNB tečaj'!A:D,2))</f>
        <v/>
      </c>
      <c r="D156" s="24" t="str">
        <f ca="1">IF(B156&gt;datum_obracuna,"",VLOOKUP(B156,'HNB tečaj'!A:D,3+(Podaci!$B$11="ne")))</f>
        <v/>
      </c>
      <c r="F156" s="68">
        <f>IF($A155&gt;=rok*12,"",VLOOKUP($B156,Podaci!$F:$G,2,TRUE))</f>
        <v>3.2300000000000002E-2</v>
      </c>
      <c r="G156" s="28" t="str">
        <f>IF($A155&gt;=rok*12,"",VLOOKUP($B156,Podaci!$F:$H,3,TRUE))</f>
        <v>ENG proporcionalna</v>
      </c>
      <c r="H156" s="33">
        <f>IF(A155&gt;=rok*12,"",VLOOKUP(B156,Podaci!F:J,5,TRUE))</f>
        <v>1.0026916666666668</v>
      </c>
      <c r="I156" s="33">
        <f t="shared" si="45"/>
        <v>1.284010917032921</v>
      </c>
      <c r="J156" s="102" t="str">
        <f t="shared" ca="1" si="46"/>
        <v/>
      </c>
      <c r="K156" s="71">
        <f t="shared" si="47"/>
        <v>599.37875560752889</v>
      </c>
      <c r="L156" s="73" t="str">
        <f t="shared" ca="1" si="48"/>
        <v/>
      </c>
      <c r="M156" s="71">
        <f t="shared" si="49"/>
        <v>466.80191551063058</v>
      </c>
      <c r="N156" s="73" t="str">
        <f t="shared" ca="1" si="50"/>
        <v/>
      </c>
      <c r="O156" s="71">
        <f t="shared" si="51"/>
        <v>132.57684009689831</v>
      </c>
      <c r="P156" s="72">
        <f>IF($A155&gt;=rok*12,"",P155*H156-K156-SUMPRODUCT(--(MONTH(Podaci!$L$5:$L$25)=MONTH($B156)),--(YEAR(Podaci!$L$5:$L$25)=YEAR($B156)),Podaci!$M$5:$M$25))</f>
        <v>48787.751680858571</v>
      </c>
      <c r="R156" s="108" t="str">
        <f t="shared" ca="1" si="52"/>
        <v/>
      </c>
      <c r="T156" s="81" t="str">
        <f t="shared" ca="1" si="56"/>
        <v/>
      </c>
      <c r="U156" s="81" t="str">
        <f t="shared" ca="1" si="56"/>
        <v/>
      </c>
      <c r="V156" s="81" t="str">
        <f t="shared" ca="1" si="56"/>
        <v/>
      </c>
      <c r="W156" s="81" t="str">
        <f t="shared" ca="1" si="56"/>
        <v/>
      </c>
      <c r="X156" s="81" t="str">
        <f t="shared" ca="1" si="56"/>
        <v/>
      </c>
      <c r="Y156" s="81" t="str">
        <f t="shared" ca="1" si="56"/>
        <v/>
      </c>
      <c r="Z156" s="81" t="str">
        <f t="shared" ca="1" si="56"/>
        <v/>
      </c>
      <c r="AA156" s="81" t="str">
        <f t="shared" ca="1" si="56"/>
        <v/>
      </c>
      <c r="AB156" s="81" t="str">
        <f t="shared" ca="1" si="56"/>
        <v/>
      </c>
      <c r="AC156" s="81" t="str">
        <f t="shared" ca="1" si="56"/>
        <v/>
      </c>
      <c r="AD156" s="81" t="str">
        <f t="shared" ca="1" si="56"/>
        <v/>
      </c>
      <c r="AE156" s="81" t="str">
        <f t="shared" ca="1" si="56"/>
        <v/>
      </c>
      <c r="AF156" s="81" t="str">
        <f t="shared" ca="1" si="56"/>
        <v/>
      </c>
      <c r="AG156" s="81" t="str">
        <f t="shared" ca="1" si="56"/>
        <v/>
      </c>
      <c r="AH156" s="81" t="str">
        <f t="shared" ca="1" si="56"/>
        <v/>
      </c>
      <c r="AI156" s="81" t="str">
        <f t="shared" ca="1" si="56"/>
        <v/>
      </c>
      <c r="AJ156" s="81" t="str">
        <f t="shared" ca="1" si="55"/>
        <v/>
      </c>
      <c r="AK156" s="81" t="str">
        <f t="shared" ca="1" si="55"/>
        <v/>
      </c>
      <c r="AL156" s="81" t="str">
        <f t="shared" ca="1" si="55"/>
        <v/>
      </c>
      <c r="AM156" s="81" t="str">
        <f t="shared" ca="1" si="55"/>
        <v/>
      </c>
      <c r="AN156" s="81" t="str">
        <f t="shared" ca="1" si="55"/>
        <v/>
      </c>
      <c r="AO156" s="81" t="str">
        <f t="shared" ca="1" si="55"/>
        <v/>
      </c>
      <c r="AP156" s="81" t="str">
        <f t="shared" ca="1" si="55"/>
        <v/>
      </c>
      <c r="AQ156" s="81" t="str">
        <f t="shared" ca="1" si="55"/>
        <v/>
      </c>
    </row>
    <row r="157" spans="1:43" x14ac:dyDescent="0.2">
      <c r="A157" s="22">
        <f t="shared" si="53"/>
        <v>149</v>
      </c>
      <c r="B157" s="34">
        <f t="shared" si="54"/>
        <v>43809</v>
      </c>
      <c r="C157" s="24" t="str">
        <f ca="1">IF(B157&gt;datum_obracuna,"",VLOOKUP(B157,'HNB tečaj'!A:D,2))</f>
        <v/>
      </c>
      <c r="D157" s="24" t="str">
        <f ca="1">IF(B157&gt;datum_obracuna,"",VLOOKUP(B157,'HNB tečaj'!A:D,3+(Podaci!$B$11="ne")))</f>
        <v/>
      </c>
      <c r="F157" s="68">
        <f>IF($A156&gt;=rok*12,"",VLOOKUP($B157,Podaci!$F:$G,2,TRUE))</f>
        <v>3.2300000000000002E-2</v>
      </c>
      <c r="G157" s="28" t="str">
        <f>IF($A156&gt;=rok*12,"",VLOOKUP($B157,Podaci!$F:$H,3,TRUE))</f>
        <v>ENG proporcionalna</v>
      </c>
      <c r="H157" s="33">
        <f>IF(A156&gt;=rok*12,"",VLOOKUP(B157,Podaci!F:J,5,TRUE))</f>
        <v>1.0026916666666668</v>
      </c>
      <c r="I157" s="33">
        <f t="shared" si="45"/>
        <v>1.2805640654234891</v>
      </c>
      <c r="J157" s="102" t="str">
        <f t="shared" ca="1" si="46"/>
        <v/>
      </c>
      <c r="K157" s="71">
        <f t="shared" si="47"/>
        <v>599.37875560752934</v>
      </c>
      <c r="L157" s="73" t="str">
        <f t="shared" ca="1" si="48"/>
        <v/>
      </c>
      <c r="M157" s="71">
        <f t="shared" si="49"/>
        <v>468.05839066654721</v>
      </c>
      <c r="N157" s="73" t="str">
        <f t="shared" ca="1" si="50"/>
        <v/>
      </c>
      <c r="O157" s="71">
        <f t="shared" si="51"/>
        <v>131.32036494098216</v>
      </c>
      <c r="P157" s="72">
        <f>IF($A156&gt;=rok*12,"",P156*H157-K157-SUMPRODUCT(--(MONTH(Podaci!$L$5:$L$25)=MONTH($B157)),--(YEAR(Podaci!$L$5:$L$25)=YEAR($B157)),Podaci!$M$5:$M$25))</f>
        <v>48319.69329019203</v>
      </c>
      <c r="R157" s="108" t="str">
        <f t="shared" ca="1" si="52"/>
        <v/>
      </c>
      <c r="T157" s="81" t="str">
        <f t="shared" ca="1" si="56"/>
        <v/>
      </c>
      <c r="U157" s="81" t="str">
        <f t="shared" ca="1" si="56"/>
        <v/>
      </c>
      <c r="V157" s="81" t="str">
        <f t="shared" ca="1" si="56"/>
        <v/>
      </c>
      <c r="W157" s="81" t="str">
        <f t="shared" ca="1" si="56"/>
        <v/>
      </c>
      <c r="X157" s="81" t="str">
        <f t="shared" ca="1" si="56"/>
        <v/>
      </c>
      <c r="Y157" s="81" t="str">
        <f t="shared" ca="1" si="56"/>
        <v/>
      </c>
      <c r="Z157" s="81" t="str">
        <f t="shared" ca="1" si="56"/>
        <v/>
      </c>
      <c r="AA157" s="81" t="str">
        <f t="shared" ca="1" si="56"/>
        <v/>
      </c>
      <c r="AB157" s="81" t="str">
        <f t="shared" ca="1" si="56"/>
        <v/>
      </c>
      <c r="AC157" s="81" t="str">
        <f t="shared" ca="1" si="56"/>
        <v/>
      </c>
      <c r="AD157" s="81" t="str">
        <f t="shared" ca="1" si="56"/>
        <v/>
      </c>
      <c r="AE157" s="81" t="str">
        <f t="shared" ca="1" si="56"/>
        <v/>
      </c>
      <c r="AF157" s="81" t="str">
        <f t="shared" ca="1" si="56"/>
        <v/>
      </c>
      <c r="AG157" s="81" t="str">
        <f t="shared" ca="1" si="56"/>
        <v/>
      </c>
      <c r="AH157" s="81" t="str">
        <f t="shared" ca="1" si="56"/>
        <v/>
      </c>
      <c r="AI157" s="81" t="str">
        <f t="shared" ca="1" si="56"/>
        <v/>
      </c>
      <c r="AJ157" s="81" t="str">
        <f t="shared" ca="1" si="55"/>
        <v/>
      </c>
      <c r="AK157" s="81" t="str">
        <f t="shared" ca="1" si="55"/>
        <v/>
      </c>
      <c r="AL157" s="81" t="str">
        <f t="shared" ca="1" si="55"/>
        <v/>
      </c>
      <c r="AM157" s="81" t="str">
        <f t="shared" ca="1" si="55"/>
        <v/>
      </c>
      <c r="AN157" s="81" t="str">
        <f t="shared" ca="1" si="55"/>
        <v/>
      </c>
      <c r="AO157" s="81" t="str">
        <f t="shared" ca="1" si="55"/>
        <v/>
      </c>
      <c r="AP157" s="81" t="str">
        <f t="shared" ca="1" si="55"/>
        <v/>
      </c>
      <c r="AQ157" s="81" t="str">
        <f t="shared" ca="1" si="55"/>
        <v/>
      </c>
    </row>
    <row r="158" spans="1:43" x14ac:dyDescent="0.2">
      <c r="A158" s="22">
        <f t="shared" si="53"/>
        <v>150</v>
      </c>
      <c r="B158" s="34">
        <f t="shared" si="54"/>
        <v>43840</v>
      </c>
      <c r="C158" s="24" t="str">
        <f ca="1">IF(B158&gt;datum_obracuna,"",VLOOKUP(B158,'HNB tečaj'!A:D,2))</f>
        <v/>
      </c>
      <c r="D158" s="24" t="str">
        <f ca="1">IF(B158&gt;datum_obracuna,"",VLOOKUP(B158,'HNB tečaj'!A:D,3+(Podaci!$B$11="ne")))</f>
        <v/>
      </c>
      <c r="F158" s="68">
        <f>IF($A157&gt;=rok*12,"",VLOOKUP($B158,Podaci!$F:$G,2,TRUE))</f>
        <v>3.2300000000000002E-2</v>
      </c>
      <c r="G158" s="28" t="str">
        <f>IF($A157&gt;=rok*12,"",VLOOKUP($B158,Podaci!$F:$H,3,TRUE))</f>
        <v>ENG proporcionalna</v>
      </c>
      <c r="H158" s="33">
        <f>IF(A157&gt;=rok*12,"",VLOOKUP(B158,Podaci!F:J,5,TRUE))</f>
        <v>1.0026916666666668</v>
      </c>
      <c r="I158" s="33">
        <f t="shared" si="45"/>
        <v>1.2771264666839983</v>
      </c>
      <c r="J158" s="102" t="str">
        <f t="shared" ca="1" si="46"/>
        <v/>
      </c>
      <c r="K158" s="71">
        <f t="shared" si="47"/>
        <v>599.37875560752866</v>
      </c>
      <c r="L158" s="73" t="str">
        <f t="shared" ca="1" si="48"/>
        <v/>
      </c>
      <c r="M158" s="71">
        <f t="shared" si="49"/>
        <v>469.31824783475736</v>
      </c>
      <c r="N158" s="73" t="str">
        <f t="shared" ca="1" si="50"/>
        <v/>
      </c>
      <c r="O158" s="71">
        <f t="shared" si="51"/>
        <v>130.06050777277133</v>
      </c>
      <c r="P158" s="72">
        <f>IF($A157&gt;=rok*12,"",P157*H158-K158-SUMPRODUCT(--(MONTH(Podaci!$L$5:$L$25)=MONTH($B158)),--(YEAR(Podaci!$L$5:$L$25)=YEAR($B158)),Podaci!$M$5:$M$25))</f>
        <v>47850.375042357278</v>
      </c>
      <c r="R158" s="108" t="str">
        <f t="shared" ca="1" si="52"/>
        <v/>
      </c>
      <c r="T158" s="81" t="str">
        <f t="shared" ca="1" si="56"/>
        <v/>
      </c>
      <c r="U158" s="81" t="str">
        <f t="shared" ca="1" si="56"/>
        <v/>
      </c>
      <c r="V158" s="81" t="str">
        <f t="shared" ca="1" si="56"/>
        <v/>
      </c>
      <c r="W158" s="81" t="str">
        <f t="shared" ca="1" si="56"/>
        <v/>
      </c>
      <c r="X158" s="81" t="str">
        <f t="shared" ca="1" si="56"/>
        <v/>
      </c>
      <c r="Y158" s="81" t="str">
        <f t="shared" ca="1" si="56"/>
        <v/>
      </c>
      <c r="Z158" s="81" t="str">
        <f t="shared" ca="1" si="56"/>
        <v/>
      </c>
      <c r="AA158" s="81" t="str">
        <f t="shared" ca="1" si="56"/>
        <v/>
      </c>
      <c r="AB158" s="81" t="str">
        <f t="shared" ca="1" si="56"/>
        <v/>
      </c>
      <c r="AC158" s="81" t="str">
        <f t="shared" ca="1" si="56"/>
        <v/>
      </c>
      <c r="AD158" s="81" t="str">
        <f t="shared" ca="1" si="56"/>
        <v/>
      </c>
      <c r="AE158" s="81" t="str">
        <f t="shared" ca="1" si="56"/>
        <v/>
      </c>
      <c r="AF158" s="81" t="str">
        <f t="shared" ca="1" si="56"/>
        <v/>
      </c>
      <c r="AG158" s="81" t="str">
        <f t="shared" ca="1" si="56"/>
        <v/>
      </c>
      <c r="AH158" s="81" t="str">
        <f t="shared" ca="1" si="56"/>
        <v/>
      </c>
      <c r="AI158" s="81" t="str">
        <f t="shared" ca="1" si="56"/>
        <v/>
      </c>
      <c r="AJ158" s="81" t="str">
        <f t="shared" ca="1" si="55"/>
        <v/>
      </c>
      <c r="AK158" s="81" t="str">
        <f t="shared" ca="1" si="55"/>
        <v/>
      </c>
      <c r="AL158" s="81" t="str">
        <f t="shared" ca="1" si="55"/>
        <v/>
      </c>
      <c r="AM158" s="81" t="str">
        <f t="shared" ca="1" si="55"/>
        <v/>
      </c>
      <c r="AN158" s="81" t="str">
        <f t="shared" ca="1" si="55"/>
        <v/>
      </c>
      <c r="AO158" s="81" t="str">
        <f t="shared" ca="1" si="55"/>
        <v/>
      </c>
      <c r="AP158" s="81" t="str">
        <f t="shared" ca="1" si="55"/>
        <v/>
      </c>
      <c r="AQ158" s="81" t="str">
        <f t="shared" ca="1" si="55"/>
        <v/>
      </c>
    </row>
    <row r="159" spans="1:43" x14ac:dyDescent="0.2">
      <c r="A159" s="22">
        <f t="shared" si="53"/>
        <v>151</v>
      </c>
      <c r="B159" s="34">
        <f t="shared" si="54"/>
        <v>43871</v>
      </c>
      <c r="C159" s="24" t="str">
        <f ca="1">IF(B159&gt;datum_obracuna,"",VLOOKUP(B159,'HNB tečaj'!A:D,2))</f>
        <v/>
      </c>
      <c r="D159" s="24" t="str">
        <f ca="1">IF(B159&gt;datum_obracuna,"",VLOOKUP(B159,'HNB tečaj'!A:D,3+(Podaci!$B$11="ne")))</f>
        <v/>
      </c>
      <c r="F159" s="68">
        <f>IF($A158&gt;=rok*12,"",VLOOKUP($B159,Podaci!$F:$G,2,TRUE))</f>
        <v>3.2300000000000002E-2</v>
      </c>
      <c r="G159" s="28" t="str">
        <f>IF($A158&gt;=rok*12,"",VLOOKUP($B159,Podaci!$F:$H,3,TRUE))</f>
        <v>ENG proporcionalna</v>
      </c>
      <c r="H159" s="33">
        <f>IF(A158&gt;=rok*12,"",VLOOKUP(B159,Podaci!F:J,5,TRUE))</f>
        <v>1.0026916666666668</v>
      </c>
      <c r="I159" s="33">
        <f t="shared" si="45"/>
        <v>1.2736980959756636</v>
      </c>
      <c r="J159" s="102" t="str">
        <f t="shared" ca="1" si="46"/>
        <v/>
      </c>
      <c r="K159" s="71">
        <f t="shared" si="47"/>
        <v>599.37875560752877</v>
      </c>
      <c r="L159" s="73" t="str">
        <f t="shared" ca="1" si="48"/>
        <v/>
      </c>
      <c r="M159" s="71">
        <f t="shared" si="49"/>
        <v>470.58149611851269</v>
      </c>
      <c r="N159" s="73" t="str">
        <f t="shared" ca="1" si="50"/>
        <v/>
      </c>
      <c r="O159" s="71">
        <f t="shared" si="51"/>
        <v>128.79725948901608</v>
      </c>
      <c r="P159" s="72">
        <f>IF($A158&gt;=rok*12,"",P158*H159-K159-SUMPRODUCT(--(MONTH(Podaci!$L$5:$L$25)=MONTH($B159)),--(YEAR(Podaci!$L$5:$L$25)=YEAR($B159)),Podaci!$M$5:$M$25))</f>
        <v>47379.793546238769</v>
      </c>
      <c r="R159" s="108" t="str">
        <f t="shared" ca="1" si="52"/>
        <v/>
      </c>
      <c r="T159" s="81" t="str">
        <f t="shared" ca="1" si="56"/>
        <v/>
      </c>
      <c r="U159" s="81" t="str">
        <f t="shared" ca="1" si="56"/>
        <v/>
      </c>
      <c r="V159" s="81" t="str">
        <f t="shared" ca="1" si="56"/>
        <v/>
      </c>
      <c r="W159" s="81" t="str">
        <f t="shared" ca="1" si="56"/>
        <v/>
      </c>
      <c r="X159" s="81" t="str">
        <f t="shared" ca="1" si="56"/>
        <v/>
      </c>
      <c r="Y159" s="81" t="str">
        <f t="shared" ca="1" si="56"/>
        <v/>
      </c>
      <c r="Z159" s="81" t="str">
        <f t="shared" ca="1" si="56"/>
        <v/>
      </c>
      <c r="AA159" s="81" t="str">
        <f t="shared" ca="1" si="56"/>
        <v/>
      </c>
      <c r="AB159" s="81" t="str">
        <f t="shared" ca="1" si="56"/>
        <v/>
      </c>
      <c r="AC159" s="81" t="str">
        <f t="shared" ca="1" si="56"/>
        <v/>
      </c>
      <c r="AD159" s="81" t="str">
        <f t="shared" ca="1" si="56"/>
        <v/>
      </c>
      <c r="AE159" s="81" t="str">
        <f t="shared" ca="1" si="56"/>
        <v/>
      </c>
      <c r="AF159" s="81" t="str">
        <f t="shared" ca="1" si="56"/>
        <v/>
      </c>
      <c r="AG159" s="81" t="str">
        <f t="shared" ca="1" si="56"/>
        <v/>
      </c>
      <c r="AH159" s="81" t="str">
        <f t="shared" ca="1" si="56"/>
        <v/>
      </c>
      <c r="AI159" s="81" t="str">
        <f t="shared" ca="1" si="56"/>
        <v/>
      </c>
      <c r="AJ159" s="81" t="str">
        <f t="shared" ca="1" si="55"/>
        <v/>
      </c>
      <c r="AK159" s="81" t="str">
        <f t="shared" ca="1" si="55"/>
        <v/>
      </c>
      <c r="AL159" s="81" t="str">
        <f t="shared" ca="1" si="55"/>
        <v/>
      </c>
      <c r="AM159" s="81" t="str">
        <f t="shared" ca="1" si="55"/>
        <v/>
      </c>
      <c r="AN159" s="81" t="str">
        <f t="shared" ca="1" si="55"/>
        <v/>
      </c>
      <c r="AO159" s="81" t="str">
        <f t="shared" ca="1" si="55"/>
        <v/>
      </c>
      <c r="AP159" s="81" t="str">
        <f t="shared" ca="1" si="55"/>
        <v/>
      </c>
      <c r="AQ159" s="81" t="str">
        <f t="shared" ca="1" si="55"/>
        <v/>
      </c>
    </row>
    <row r="160" spans="1:43" x14ac:dyDescent="0.2">
      <c r="A160" s="22">
        <f t="shared" si="53"/>
        <v>152</v>
      </c>
      <c r="B160" s="34">
        <f t="shared" si="54"/>
        <v>43900</v>
      </c>
      <c r="C160" s="24" t="str">
        <f ca="1">IF(B160&gt;datum_obracuna,"",VLOOKUP(B160,'HNB tečaj'!A:D,2))</f>
        <v/>
      </c>
      <c r="D160" s="24" t="str">
        <f ca="1">IF(B160&gt;datum_obracuna,"",VLOOKUP(B160,'HNB tečaj'!A:D,3+(Podaci!$B$11="ne")))</f>
        <v/>
      </c>
      <c r="F160" s="68">
        <f>IF($A159&gt;=rok*12,"",VLOOKUP($B160,Podaci!$F:$G,2,TRUE))</f>
        <v>3.2300000000000002E-2</v>
      </c>
      <c r="G160" s="28" t="str">
        <f>IF($A159&gt;=rok*12,"",VLOOKUP($B160,Podaci!$F:$H,3,TRUE))</f>
        <v>ENG proporcionalna</v>
      </c>
      <c r="H160" s="33">
        <f>IF(A159&gt;=rok*12,"",VLOOKUP(B160,Podaci!F:J,5,TRUE))</f>
        <v>1.0026916666666668</v>
      </c>
      <c r="I160" s="33">
        <f t="shared" si="45"/>
        <v>1.27027892852638</v>
      </c>
      <c r="J160" s="102" t="str">
        <f t="shared" ca="1" si="46"/>
        <v/>
      </c>
      <c r="K160" s="71">
        <f t="shared" si="47"/>
        <v>599.37875560752877</v>
      </c>
      <c r="L160" s="73" t="str">
        <f t="shared" ca="1" si="48"/>
        <v/>
      </c>
      <c r="M160" s="71">
        <f t="shared" si="49"/>
        <v>471.84814464556507</v>
      </c>
      <c r="N160" s="73" t="str">
        <f t="shared" ca="1" si="50"/>
        <v/>
      </c>
      <c r="O160" s="71">
        <f t="shared" si="51"/>
        <v>127.53061096196372</v>
      </c>
      <c r="P160" s="72">
        <f>IF($A159&gt;=rok*12,"",P159*H160-K160-SUMPRODUCT(--(MONTH(Podaci!$L$5:$L$25)=MONTH($B160)),--(YEAR(Podaci!$L$5:$L$25)=YEAR($B160)),Podaci!$M$5:$M$25))</f>
        <v>46907.945401593206</v>
      </c>
      <c r="R160" s="108" t="str">
        <f t="shared" ca="1" si="52"/>
        <v/>
      </c>
      <c r="T160" s="81" t="str">
        <f t="shared" ca="1" si="56"/>
        <v/>
      </c>
      <c r="U160" s="81" t="str">
        <f t="shared" ca="1" si="56"/>
        <v/>
      </c>
      <c r="V160" s="81" t="str">
        <f t="shared" ca="1" si="56"/>
        <v/>
      </c>
      <c r="W160" s="81" t="str">
        <f t="shared" ca="1" si="56"/>
        <v/>
      </c>
      <c r="X160" s="81" t="str">
        <f t="shared" ca="1" si="56"/>
        <v/>
      </c>
      <c r="Y160" s="81" t="str">
        <f t="shared" ca="1" si="56"/>
        <v/>
      </c>
      <c r="Z160" s="81" t="str">
        <f t="shared" ca="1" si="56"/>
        <v/>
      </c>
      <c r="AA160" s="81" t="str">
        <f t="shared" ca="1" si="56"/>
        <v/>
      </c>
      <c r="AB160" s="81" t="str">
        <f t="shared" ca="1" si="56"/>
        <v/>
      </c>
      <c r="AC160" s="81" t="str">
        <f t="shared" ca="1" si="56"/>
        <v/>
      </c>
      <c r="AD160" s="81" t="str">
        <f t="shared" ca="1" si="56"/>
        <v/>
      </c>
      <c r="AE160" s="81" t="str">
        <f t="shared" ca="1" si="56"/>
        <v/>
      </c>
      <c r="AF160" s="81" t="str">
        <f t="shared" ca="1" si="56"/>
        <v/>
      </c>
      <c r="AG160" s="81" t="str">
        <f t="shared" ca="1" si="56"/>
        <v/>
      </c>
      <c r="AH160" s="81" t="str">
        <f t="shared" ca="1" si="56"/>
        <v/>
      </c>
      <c r="AI160" s="81" t="str">
        <f t="shared" ca="1" si="56"/>
        <v/>
      </c>
      <c r="AJ160" s="81" t="str">
        <f t="shared" ca="1" si="55"/>
        <v/>
      </c>
      <c r="AK160" s="81" t="str">
        <f t="shared" ca="1" si="55"/>
        <v/>
      </c>
      <c r="AL160" s="81" t="str">
        <f t="shared" ca="1" si="55"/>
        <v/>
      </c>
      <c r="AM160" s="81" t="str">
        <f t="shared" ca="1" si="55"/>
        <v/>
      </c>
      <c r="AN160" s="81" t="str">
        <f t="shared" ca="1" si="55"/>
        <v/>
      </c>
      <c r="AO160" s="81" t="str">
        <f t="shared" ca="1" si="55"/>
        <v/>
      </c>
      <c r="AP160" s="81" t="str">
        <f t="shared" ca="1" si="55"/>
        <v/>
      </c>
      <c r="AQ160" s="81" t="str">
        <f t="shared" ca="1" si="55"/>
        <v/>
      </c>
    </row>
    <row r="161" spans="1:43" x14ac:dyDescent="0.2">
      <c r="A161" s="22">
        <f t="shared" si="53"/>
        <v>153</v>
      </c>
      <c r="B161" s="34">
        <f t="shared" si="54"/>
        <v>43931</v>
      </c>
      <c r="C161" s="24" t="str">
        <f ca="1">IF(B161&gt;datum_obracuna,"",VLOOKUP(B161,'HNB tečaj'!A:D,2))</f>
        <v/>
      </c>
      <c r="D161" s="24" t="str">
        <f ca="1">IF(B161&gt;datum_obracuna,"",VLOOKUP(B161,'HNB tečaj'!A:D,3+(Podaci!$B$11="ne")))</f>
        <v/>
      </c>
      <c r="F161" s="68">
        <f>IF($A160&gt;=rok*12,"",VLOOKUP($B161,Podaci!$F:$G,2,TRUE))</f>
        <v>3.2300000000000002E-2</v>
      </c>
      <c r="G161" s="28" t="str">
        <f>IF($A160&gt;=rok*12,"",VLOOKUP($B161,Podaci!$F:$H,3,TRUE))</f>
        <v>ENG proporcionalna</v>
      </c>
      <c r="H161" s="33">
        <f>IF(A160&gt;=rok*12,"",VLOOKUP(B161,Podaci!F:J,5,TRUE))</f>
        <v>1.0026916666666668</v>
      </c>
      <c r="I161" s="33">
        <f t="shared" si="45"/>
        <v>1.266868939630541</v>
      </c>
      <c r="J161" s="102" t="str">
        <f t="shared" ca="1" si="46"/>
        <v/>
      </c>
      <c r="K161" s="71">
        <f t="shared" si="47"/>
        <v>599.37875560752889</v>
      </c>
      <c r="L161" s="73" t="str">
        <f t="shared" ca="1" si="48"/>
        <v/>
      </c>
      <c r="M161" s="71">
        <f t="shared" si="49"/>
        <v>473.1182025682362</v>
      </c>
      <c r="N161" s="73" t="str">
        <f t="shared" ca="1" si="50"/>
        <v/>
      </c>
      <c r="O161" s="71">
        <f t="shared" si="51"/>
        <v>126.2605530392927</v>
      </c>
      <c r="P161" s="72">
        <f>IF($A160&gt;=rok*12,"",P160*H161-K161-SUMPRODUCT(--(MONTH(Podaci!$L$5:$L$25)=MONTH($B161)),--(YEAR(Podaci!$L$5:$L$25)=YEAR($B161)),Podaci!$M$5:$M$25))</f>
        <v>46434.82719902497</v>
      </c>
      <c r="R161" s="108" t="str">
        <f t="shared" ca="1" si="52"/>
        <v/>
      </c>
      <c r="T161" s="81" t="str">
        <f t="shared" ca="1" si="56"/>
        <v/>
      </c>
      <c r="U161" s="81" t="str">
        <f t="shared" ca="1" si="56"/>
        <v/>
      </c>
      <c r="V161" s="81" t="str">
        <f t="shared" ca="1" si="56"/>
        <v/>
      </c>
      <c r="W161" s="81" t="str">
        <f t="shared" ca="1" si="56"/>
        <v/>
      </c>
      <c r="X161" s="81" t="str">
        <f t="shared" ca="1" si="56"/>
        <v/>
      </c>
      <c r="Y161" s="81" t="str">
        <f t="shared" ca="1" si="56"/>
        <v/>
      </c>
      <c r="Z161" s="81" t="str">
        <f t="shared" ca="1" si="56"/>
        <v/>
      </c>
      <c r="AA161" s="81" t="str">
        <f t="shared" ca="1" si="56"/>
        <v/>
      </c>
      <c r="AB161" s="81" t="str">
        <f t="shared" ca="1" si="56"/>
        <v/>
      </c>
      <c r="AC161" s="81" t="str">
        <f t="shared" ca="1" si="56"/>
        <v/>
      </c>
      <c r="AD161" s="81" t="str">
        <f t="shared" ca="1" si="56"/>
        <v/>
      </c>
      <c r="AE161" s="81" t="str">
        <f t="shared" ca="1" si="56"/>
        <v/>
      </c>
      <c r="AF161" s="81" t="str">
        <f t="shared" ca="1" si="56"/>
        <v/>
      </c>
      <c r="AG161" s="81" t="str">
        <f t="shared" ca="1" si="56"/>
        <v/>
      </c>
      <c r="AH161" s="81" t="str">
        <f t="shared" ca="1" si="56"/>
        <v/>
      </c>
      <c r="AI161" s="81" t="str">
        <f t="shared" ca="1" si="56"/>
        <v/>
      </c>
      <c r="AJ161" s="81" t="str">
        <f t="shared" ca="1" si="55"/>
        <v/>
      </c>
      <c r="AK161" s="81" t="str">
        <f t="shared" ca="1" si="55"/>
        <v/>
      </c>
      <c r="AL161" s="81" t="str">
        <f t="shared" ca="1" si="55"/>
        <v/>
      </c>
      <c r="AM161" s="81" t="str">
        <f t="shared" ca="1" si="55"/>
        <v/>
      </c>
      <c r="AN161" s="81" t="str">
        <f t="shared" ca="1" si="55"/>
        <v/>
      </c>
      <c r="AO161" s="81" t="str">
        <f t="shared" ca="1" si="55"/>
        <v/>
      </c>
      <c r="AP161" s="81" t="str">
        <f t="shared" ca="1" si="55"/>
        <v/>
      </c>
      <c r="AQ161" s="81" t="str">
        <f t="shared" ca="1" si="55"/>
        <v/>
      </c>
    </row>
    <row r="162" spans="1:43" x14ac:dyDescent="0.2">
      <c r="A162" s="22">
        <f t="shared" si="53"/>
        <v>154</v>
      </c>
      <c r="B162" s="34">
        <f t="shared" si="54"/>
        <v>43961</v>
      </c>
      <c r="C162" s="24" t="str">
        <f ca="1">IF(B162&gt;datum_obracuna,"",VLOOKUP(B162,'HNB tečaj'!A:D,2))</f>
        <v/>
      </c>
      <c r="D162" s="24" t="str">
        <f ca="1">IF(B162&gt;datum_obracuna,"",VLOOKUP(B162,'HNB tečaj'!A:D,3+(Podaci!$B$11="ne")))</f>
        <v/>
      </c>
      <c r="F162" s="68">
        <f>IF($A161&gt;=rok*12,"",VLOOKUP($B162,Podaci!$F:$G,2,TRUE))</f>
        <v>3.2300000000000002E-2</v>
      </c>
      <c r="G162" s="28" t="str">
        <f>IF($A161&gt;=rok*12,"",VLOOKUP($B162,Podaci!$F:$H,3,TRUE))</f>
        <v>ENG proporcionalna</v>
      </c>
      <c r="H162" s="33">
        <f>IF(A161&gt;=rok*12,"",VLOOKUP(B162,Podaci!F:J,5,TRUE))</f>
        <v>1.0026916666666668</v>
      </c>
      <c r="I162" s="33">
        <f t="shared" si="45"/>
        <v>1.2634681046488614</v>
      </c>
      <c r="J162" s="102" t="str">
        <f t="shared" ca="1" si="46"/>
        <v/>
      </c>
      <c r="K162" s="71">
        <f t="shared" si="47"/>
        <v>599.37875560752832</v>
      </c>
      <c r="L162" s="73" t="str">
        <f t="shared" ca="1" si="48"/>
        <v/>
      </c>
      <c r="M162" s="71">
        <f t="shared" si="49"/>
        <v>474.39167906348183</v>
      </c>
      <c r="N162" s="73" t="str">
        <f t="shared" ca="1" si="50"/>
        <v/>
      </c>
      <c r="O162" s="71">
        <f t="shared" si="51"/>
        <v>124.98707654404649</v>
      </c>
      <c r="P162" s="72">
        <f>IF($A161&gt;=rok*12,"",P161*H162-K162-SUMPRODUCT(--(MONTH(Podaci!$L$5:$L$25)=MONTH($B162)),--(YEAR(Podaci!$L$5:$L$25)=YEAR($B162)),Podaci!$M$5:$M$25))</f>
        <v>45960.435519961495</v>
      </c>
      <c r="R162" s="108" t="str">
        <f t="shared" ca="1" si="52"/>
        <v/>
      </c>
      <c r="T162" s="81" t="str">
        <f t="shared" ca="1" si="56"/>
        <v/>
      </c>
      <c r="U162" s="81" t="str">
        <f t="shared" ca="1" si="56"/>
        <v/>
      </c>
      <c r="V162" s="81" t="str">
        <f t="shared" ca="1" si="56"/>
        <v/>
      </c>
      <c r="W162" s="81" t="str">
        <f t="shared" ca="1" si="56"/>
        <v/>
      </c>
      <c r="X162" s="81" t="str">
        <f t="shared" ca="1" si="56"/>
        <v/>
      </c>
      <c r="Y162" s="81" t="str">
        <f t="shared" ca="1" si="56"/>
        <v/>
      </c>
      <c r="Z162" s="81" t="str">
        <f t="shared" ca="1" si="56"/>
        <v/>
      </c>
      <c r="AA162" s="81" t="str">
        <f t="shared" ca="1" si="56"/>
        <v/>
      </c>
      <c r="AB162" s="81" t="str">
        <f t="shared" ca="1" si="56"/>
        <v/>
      </c>
      <c r="AC162" s="81" t="str">
        <f t="shared" ca="1" si="56"/>
        <v/>
      </c>
      <c r="AD162" s="81" t="str">
        <f t="shared" ca="1" si="56"/>
        <v/>
      </c>
      <c r="AE162" s="81" t="str">
        <f t="shared" ca="1" si="56"/>
        <v/>
      </c>
      <c r="AF162" s="81" t="str">
        <f t="shared" ca="1" si="56"/>
        <v/>
      </c>
      <c r="AG162" s="81" t="str">
        <f t="shared" ca="1" si="56"/>
        <v/>
      </c>
      <c r="AH162" s="81" t="str">
        <f t="shared" ca="1" si="56"/>
        <v/>
      </c>
      <c r="AI162" s="81" t="str">
        <f t="shared" ca="1" si="56"/>
        <v/>
      </c>
      <c r="AJ162" s="81" t="str">
        <f t="shared" ca="1" si="55"/>
        <v/>
      </c>
      <c r="AK162" s="81" t="str">
        <f t="shared" ca="1" si="55"/>
        <v/>
      </c>
      <c r="AL162" s="81" t="str">
        <f t="shared" ca="1" si="55"/>
        <v/>
      </c>
      <c r="AM162" s="81" t="str">
        <f t="shared" ca="1" si="55"/>
        <v/>
      </c>
      <c r="AN162" s="81" t="str">
        <f t="shared" ca="1" si="55"/>
        <v/>
      </c>
      <c r="AO162" s="81" t="str">
        <f t="shared" ca="1" si="55"/>
        <v/>
      </c>
      <c r="AP162" s="81" t="str">
        <f t="shared" ca="1" si="55"/>
        <v/>
      </c>
      <c r="AQ162" s="81" t="str">
        <f t="shared" ca="1" si="55"/>
        <v/>
      </c>
    </row>
    <row r="163" spans="1:43" x14ac:dyDescent="0.2">
      <c r="A163" s="22">
        <f t="shared" si="53"/>
        <v>155</v>
      </c>
      <c r="B163" s="34">
        <f t="shared" si="54"/>
        <v>43992</v>
      </c>
      <c r="C163" s="24" t="str">
        <f ca="1">IF(B163&gt;datum_obracuna,"",VLOOKUP(B163,'HNB tečaj'!A:D,2))</f>
        <v/>
      </c>
      <c r="D163" s="24" t="str">
        <f ca="1">IF(B163&gt;datum_obracuna,"",VLOOKUP(B163,'HNB tečaj'!A:D,3+(Podaci!$B$11="ne")))</f>
        <v/>
      </c>
      <c r="F163" s="68">
        <f>IF($A162&gt;=rok*12,"",VLOOKUP($B163,Podaci!$F:$G,2,TRUE))</f>
        <v>3.2300000000000002E-2</v>
      </c>
      <c r="G163" s="28" t="str">
        <f>IF($A162&gt;=rok*12,"",VLOOKUP($B163,Podaci!$F:$H,3,TRUE))</f>
        <v>ENG proporcionalna</v>
      </c>
      <c r="H163" s="33">
        <f>IF(A162&gt;=rok*12,"",VLOOKUP(B163,Podaci!F:J,5,TRUE))</f>
        <v>1.0026916666666668</v>
      </c>
      <c r="I163" s="33">
        <f t="shared" si="45"/>
        <v>1.2600763990081976</v>
      </c>
      <c r="J163" s="102" t="str">
        <f t="shared" ca="1" si="46"/>
        <v/>
      </c>
      <c r="K163" s="71">
        <f t="shared" si="47"/>
        <v>599.37875560752832</v>
      </c>
      <c r="L163" s="73" t="str">
        <f t="shared" ca="1" si="48"/>
        <v/>
      </c>
      <c r="M163" s="71">
        <f t="shared" si="49"/>
        <v>475.66858333296108</v>
      </c>
      <c r="N163" s="73" t="str">
        <f t="shared" ca="1" si="50"/>
        <v/>
      </c>
      <c r="O163" s="71">
        <f t="shared" si="51"/>
        <v>123.71017227456726</v>
      </c>
      <c r="P163" s="72">
        <f>IF($A162&gt;=rok*12,"",P162*H163-K163-SUMPRODUCT(--(MONTH(Podaci!$L$5:$L$25)=MONTH($B163)),--(YEAR(Podaci!$L$5:$L$25)=YEAR($B163)),Podaci!$M$5:$M$25))</f>
        <v>45484.766936628534</v>
      </c>
      <c r="R163" s="108" t="str">
        <f t="shared" ca="1" si="52"/>
        <v/>
      </c>
      <c r="T163" s="81" t="str">
        <f t="shared" ca="1" si="56"/>
        <v/>
      </c>
      <c r="U163" s="81" t="str">
        <f t="shared" ca="1" si="56"/>
        <v/>
      </c>
      <c r="V163" s="81" t="str">
        <f t="shared" ca="1" si="56"/>
        <v/>
      </c>
      <c r="W163" s="81" t="str">
        <f t="shared" ca="1" si="56"/>
        <v/>
      </c>
      <c r="X163" s="81" t="str">
        <f t="shared" ca="1" si="56"/>
        <v/>
      </c>
      <c r="Y163" s="81" t="str">
        <f t="shared" ca="1" si="56"/>
        <v/>
      </c>
      <c r="Z163" s="81" t="str">
        <f t="shared" ca="1" si="56"/>
        <v/>
      </c>
      <c r="AA163" s="81" t="str">
        <f t="shared" ca="1" si="56"/>
        <v/>
      </c>
      <c r="AB163" s="81" t="str">
        <f t="shared" ca="1" si="56"/>
        <v/>
      </c>
      <c r="AC163" s="81" t="str">
        <f t="shared" ca="1" si="56"/>
        <v/>
      </c>
      <c r="AD163" s="81" t="str">
        <f t="shared" ca="1" si="56"/>
        <v/>
      </c>
      <c r="AE163" s="81" t="str">
        <f t="shared" ca="1" si="56"/>
        <v/>
      </c>
      <c r="AF163" s="81" t="str">
        <f t="shared" ca="1" si="56"/>
        <v/>
      </c>
      <c r="AG163" s="81" t="str">
        <f t="shared" ca="1" si="56"/>
        <v/>
      </c>
      <c r="AH163" s="81" t="str">
        <f t="shared" ca="1" si="56"/>
        <v/>
      </c>
      <c r="AI163" s="81" t="str">
        <f t="shared" ca="1" si="56"/>
        <v/>
      </c>
      <c r="AJ163" s="81" t="str">
        <f t="shared" ca="1" si="55"/>
        <v/>
      </c>
      <c r="AK163" s="81" t="str">
        <f t="shared" ca="1" si="55"/>
        <v/>
      </c>
      <c r="AL163" s="81" t="str">
        <f t="shared" ca="1" si="55"/>
        <v/>
      </c>
      <c r="AM163" s="81" t="str">
        <f t="shared" ca="1" si="55"/>
        <v/>
      </c>
      <c r="AN163" s="81" t="str">
        <f t="shared" ca="1" si="55"/>
        <v/>
      </c>
      <c r="AO163" s="81" t="str">
        <f t="shared" ca="1" si="55"/>
        <v/>
      </c>
      <c r="AP163" s="81" t="str">
        <f t="shared" ca="1" si="55"/>
        <v/>
      </c>
      <c r="AQ163" s="81" t="str">
        <f t="shared" ca="1" si="55"/>
        <v/>
      </c>
    </row>
    <row r="164" spans="1:43" x14ac:dyDescent="0.2">
      <c r="A164" s="22">
        <f t="shared" si="53"/>
        <v>156</v>
      </c>
      <c r="B164" s="34">
        <f t="shared" si="54"/>
        <v>44022</v>
      </c>
      <c r="C164" s="24" t="str">
        <f ca="1">IF(B164&gt;datum_obracuna,"",VLOOKUP(B164,'HNB tečaj'!A:D,2))</f>
        <v/>
      </c>
      <c r="D164" s="24" t="str">
        <f ca="1">IF(B164&gt;datum_obracuna,"",VLOOKUP(B164,'HNB tečaj'!A:D,3+(Podaci!$B$11="ne")))</f>
        <v/>
      </c>
      <c r="F164" s="68">
        <f>IF($A163&gt;=rok*12,"",VLOOKUP($B164,Podaci!$F:$G,2,TRUE))</f>
        <v>3.2300000000000002E-2</v>
      </c>
      <c r="G164" s="28" t="str">
        <f>IF($A163&gt;=rok*12,"",VLOOKUP($B164,Podaci!$F:$H,3,TRUE))</f>
        <v>ENG proporcionalna</v>
      </c>
      <c r="H164" s="33">
        <f>IF(A163&gt;=rok*12,"",VLOOKUP(B164,Podaci!F:J,5,TRUE))</f>
        <v>1.0026916666666668</v>
      </c>
      <c r="I164" s="33">
        <f t="shared" si="45"/>
        <v>1.2566937982013717</v>
      </c>
      <c r="J164" s="102" t="str">
        <f t="shared" ca="1" si="46"/>
        <v/>
      </c>
      <c r="K164" s="71">
        <f t="shared" si="47"/>
        <v>599.378755607529</v>
      </c>
      <c r="L164" s="73" t="str">
        <f t="shared" ca="1" si="48"/>
        <v/>
      </c>
      <c r="M164" s="71">
        <f t="shared" si="49"/>
        <v>476.94892460309967</v>
      </c>
      <c r="N164" s="73" t="str">
        <f t="shared" ca="1" si="50"/>
        <v/>
      </c>
      <c r="O164" s="71">
        <f t="shared" si="51"/>
        <v>122.42983100442933</v>
      </c>
      <c r="P164" s="72">
        <f>IF($A163&gt;=rok*12,"",P163*H164-K164-SUMPRODUCT(--(MONTH(Podaci!$L$5:$L$25)=MONTH($B164)),--(YEAR(Podaci!$L$5:$L$25)=YEAR($B164)),Podaci!$M$5:$M$25))</f>
        <v>45007.81801202544</v>
      </c>
      <c r="R164" s="108" t="str">
        <f t="shared" ca="1" si="52"/>
        <v/>
      </c>
      <c r="T164" s="81" t="str">
        <f t="shared" ca="1" si="56"/>
        <v/>
      </c>
      <c r="U164" s="81" t="str">
        <f t="shared" ca="1" si="56"/>
        <v/>
      </c>
      <c r="V164" s="81" t="str">
        <f t="shared" ca="1" si="56"/>
        <v/>
      </c>
      <c r="W164" s="81" t="str">
        <f t="shared" ca="1" si="56"/>
        <v/>
      </c>
      <c r="X164" s="81" t="str">
        <f t="shared" ca="1" si="56"/>
        <v/>
      </c>
      <c r="Y164" s="81" t="str">
        <f t="shared" ca="1" si="56"/>
        <v/>
      </c>
      <c r="Z164" s="81" t="str">
        <f t="shared" ca="1" si="56"/>
        <v/>
      </c>
      <c r="AA164" s="81" t="str">
        <f t="shared" ca="1" si="56"/>
        <v/>
      </c>
      <c r="AB164" s="81" t="str">
        <f t="shared" ca="1" si="56"/>
        <v/>
      </c>
      <c r="AC164" s="81" t="str">
        <f t="shared" ca="1" si="56"/>
        <v/>
      </c>
      <c r="AD164" s="81" t="str">
        <f t="shared" ca="1" si="56"/>
        <v/>
      </c>
      <c r="AE164" s="81" t="str">
        <f t="shared" ca="1" si="56"/>
        <v/>
      </c>
      <c r="AF164" s="81" t="str">
        <f t="shared" ca="1" si="56"/>
        <v/>
      </c>
      <c r="AG164" s="81" t="str">
        <f t="shared" ca="1" si="56"/>
        <v/>
      </c>
      <c r="AH164" s="81" t="str">
        <f t="shared" ca="1" si="56"/>
        <v/>
      </c>
      <c r="AI164" s="81" t="str">
        <f t="shared" ref="AI164:AQ179" ca="1" si="57">IF($B164&gt;AI$3,"",MAX(0,(AI$3-MAX(AI$2,$B164+1)+1)/AI$6*AI$7*MAX($J164,0)))</f>
        <v/>
      </c>
      <c r="AJ164" s="81" t="str">
        <f t="shared" ca="1" si="57"/>
        <v/>
      </c>
      <c r="AK164" s="81" t="str">
        <f t="shared" ca="1" si="57"/>
        <v/>
      </c>
      <c r="AL164" s="81" t="str">
        <f t="shared" ca="1" si="57"/>
        <v/>
      </c>
      <c r="AM164" s="81" t="str">
        <f t="shared" ca="1" si="57"/>
        <v/>
      </c>
      <c r="AN164" s="81" t="str">
        <f t="shared" ca="1" si="57"/>
        <v/>
      </c>
      <c r="AO164" s="81" t="str">
        <f t="shared" ca="1" si="57"/>
        <v/>
      </c>
      <c r="AP164" s="81" t="str">
        <f t="shared" ca="1" si="57"/>
        <v/>
      </c>
      <c r="AQ164" s="81" t="str">
        <f t="shared" ca="1" si="57"/>
        <v/>
      </c>
    </row>
    <row r="165" spans="1:43" x14ac:dyDescent="0.2">
      <c r="A165" s="22">
        <f t="shared" si="53"/>
        <v>157</v>
      </c>
      <c r="B165" s="34">
        <f t="shared" si="54"/>
        <v>44053</v>
      </c>
      <c r="C165" s="24" t="str">
        <f ca="1">IF(B165&gt;datum_obracuna,"",VLOOKUP(B165,'HNB tečaj'!A:D,2))</f>
        <v/>
      </c>
      <c r="D165" s="24" t="str">
        <f ca="1">IF(B165&gt;datum_obracuna,"",VLOOKUP(B165,'HNB tečaj'!A:D,3+(Podaci!$B$11="ne")))</f>
        <v/>
      </c>
      <c r="F165" s="68">
        <f>IF($A164&gt;=rok*12,"",VLOOKUP($B165,Podaci!$F:$G,2,TRUE))</f>
        <v>3.2300000000000002E-2</v>
      </c>
      <c r="G165" s="28" t="str">
        <f>IF($A164&gt;=rok*12,"",VLOOKUP($B165,Podaci!$F:$H,3,TRUE))</f>
        <v>ENG proporcionalna</v>
      </c>
      <c r="H165" s="33">
        <f>IF(A164&gt;=rok*12,"",VLOOKUP(B165,Podaci!F:J,5,TRUE))</f>
        <v>1.0026916666666668</v>
      </c>
      <c r="I165" s="33">
        <f t="shared" si="45"/>
        <v>1.2533202777869952</v>
      </c>
      <c r="J165" s="102" t="str">
        <f t="shared" ca="1" si="46"/>
        <v/>
      </c>
      <c r="K165" s="71">
        <f t="shared" si="47"/>
        <v>599.37875560752877</v>
      </c>
      <c r="L165" s="73" t="str">
        <f t="shared" ca="1" si="48"/>
        <v/>
      </c>
      <c r="M165" s="71">
        <f t="shared" si="49"/>
        <v>478.23271212515613</v>
      </c>
      <c r="N165" s="73" t="str">
        <f t="shared" ca="1" si="50"/>
        <v/>
      </c>
      <c r="O165" s="71">
        <f t="shared" si="51"/>
        <v>121.14604348237262</v>
      </c>
      <c r="P165" s="72">
        <f>IF($A164&gt;=rok*12,"",P164*H165-K165-SUMPRODUCT(--(MONTH(Podaci!$L$5:$L$25)=MONTH($B165)),--(YEAR(Podaci!$L$5:$L$25)=YEAR($B165)),Podaci!$M$5:$M$25))</f>
        <v>44529.585299900289</v>
      </c>
      <c r="R165" s="108" t="str">
        <f t="shared" ca="1" si="52"/>
        <v/>
      </c>
      <c r="T165" s="81" t="str">
        <f t="shared" ref="T165:AI180" ca="1" si="58">IF($B165&gt;T$3,"",MAX(0,(T$3-MAX(T$2,$B165+1)+1)/T$6*T$7*MAX($J165,0)))</f>
        <v/>
      </c>
      <c r="U165" s="81" t="str">
        <f t="shared" ca="1" si="58"/>
        <v/>
      </c>
      <c r="V165" s="81" t="str">
        <f t="shared" ca="1" si="58"/>
        <v/>
      </c>
      <c r="W165" s="81" t="str">
        <f t="shared" ca="1" si="58"/>
        <v/>
      </c>
      <c r="X165" s="81" t="str">
        <f t="shared" ca="1" si="58"/>
        <v/>
      </c>
      <c r="Y165" s="81" t="str">
        <f t="shared" ca="1" si="58"/>
        <v/>
      </c>
      <c r="Z165" s="81" t="str">
        <f t="shared" ca="1" si="58"/>
        <v/>
      </c>
      <c r="AA165" s="81" t="str">
        <f t="shared" ca="1" si="58"/>
        <v/>
      </c>
      <c r="AB165" s="81" t="str">
        <f t="shared" ca="1" si="58"/>
        <v/>
      </c>
      <c r="AC165" s="81" t="str">
        <f t="shared" ca="1" si="58"/>
        <v/>
      </c>
      <c r="AD165" s="81" t="str">
        <f t="shared" ca="1" si="58"/>
        <v/>
      </c>
      <c r="AE165" s="81" t="str">
        <f t="shared" ca="1" si="58"/>
        <v/>
      </c>
      <c r="AF165" s="81" t="str">
        <f t="shared" ca="1" si="58"/>
        <v/>
      </c>
      <c r="AG165" s="81" t="str">
        <f t="shared" ca="1" si="58"/>
        <v/>
      </c>
      <c r="AH165" s="81" t="str">
        <f t="shared" ca="1" si="58"/>
        <v/>
      </c>
      <c r="AI165" s="81" t="str">
        <f t="shared" ca="1" si="58"/>
        <v/>
      </c>
      <c r="AJ165" s="81" t="str">
        <f t="shared" ca="1" si="57"/>
        <v/>
      </c>
      <c r="AK165" s="81" t="str">
        <f t="shared" ca="1" si="57"/>
        <v/>
      </c>
      <c r="AL165" s="81" t="str">
        <f t="shared" ca="1" si="57"/>
        <v/>
      </c>
      <c r="AM165" s="81" t="str">
        <f t="shared" ca="1" si="57"/>
        <v/>
      </c>
      <c r="AN165" s="81" t="str">
        <f t="shared" ca="1" si="57"/>
        <v/>
      </c>
      <c r="AO165" s="81" t="str">
        <f t="shared" ca="1" si="57"/>
        <v/>
      </c>
      <c r="AP165" s="81" t="str">
        <f t="shared" ca="1" si="57"/>
        <v/>
      </c>
      <c r="AQ165" s="81" t="str">
        <f t="shared" ca="1" si="57"/>
        <v/>
      </c>
    </row>
    <row r="166" spans="1:43" x14ac:dyDescent="0.2">
      <c r="A166" s="22">
        <f t="shared" si="53"/>
        <v>158</v>
      </c>
      <c r="B166" s="34">
        <f t="shared" si="54"/>
        <v>44084</v>
      </c>
      <c r="C166" s="24" t="str">
        <f ca="1">IF(B166&gt;datum_obracuna,"",VLOOKUP(B166,'HNB tečaj'!A:D,2))</f>
        <v/>
      </c>
      <c r="D166" s="24" t="str">
        <f ca="1">IF(B166&gt;datum_obracuna,"",VLOOKUP(B166,'HNB tečaj'!A:D,3+(Podaci!$B$11="ne")))</f>
        <v/>
      </c>
      <c r="F166" s="68">
        <f>IF($A165&gt;=rok*12,"",VLOOKUP($B166,Podaci!$F:$G,2,TRUE))</f>
        <v>3.2300000000000002E-2</v>
      </c>
      <c r="G166" s="28" t="str">
        <f>IF($A165&gt;=rok*12,"",VLOOKUP($B166,Podaci!$F:$H,3,TRUE))</f>
        <v>ENG proporcionalna</v>
      </c>
      <c r="H166" s="33">
        <f>IF(A165&gt;=rok*12,"",VLOOKUP(B166,Podaci!F:J,5,TRUE))</f>
        <v>1.0026916666666668</v>
      </c>
      <c r="I166" s="33">
        <f t="shared" si="45"/>
        <v>1.2499558133892892</v>
      </c>
      <c r="J166" s="102" t="str">
        <f t="shared" ca="1" si="46"/>
        <v/>
      </c>
      <c r="K166" s="71">
        <f t="shared" si="47"/>
        <v>599.37875560752821</v>
      </c>
      <c r="L166" s="73" t="str">
        <f t="shared" ca="1" si="48"/>
        <v/>
      </c>
      <c r="M166" s="71">
        <f t="shared" si="49"/>
        <v>479.51995517529247</v>
      </c>
      <c r="N166" s="73" t="str">
        <f t="shared" ca="1" si="50"/>
        <v/>
      </c>
      <c r="O166" s="71">
        <f t="shared" si="51"/>
        <v>119.85880043223571</v>
      </c>
      <c r="P166" s="72">
        <f>IF($A165&gt;=rok*12,"",P165*H166-K166-SUMPRODUCT(--(MONTH(Podaci!$L$5:$L$25)=MONTH($B166)),--(YEAR(Podaci!$L$5:$L$25)=YEAR($B166)),Podaci!$M$5:$M$25))</f>
        <v>44050.065344725001</v>
      </c>
      <c r="R166" s="108" t="str">
        <f t="shared" ca="1" si="52"/>
        <v/>
      </c>
      <c r="T166" s="81" t="str">
        <f t="shared" ca="1" si="58"/>
        <v/>
      </c>
      <c r="U166" s="81" t="str">
        <f t="shared" ca="1" si="58"/>
        <v/>
      </c>
      <c r="V166" s="81" t="str">
        <f t="shared" ca="1" si="58"/>
        <v/>
      </c>
      <c r="W166" s="81" t="str">
        <f t="shared" ca="1" si="58"/>
        <v/>
      </c>
      <c r="X166" s="81" t="str">
        <f t="shared" ca="1" si="58"/>
        <v/>
      </c>
      <c r="Y166" s="81" t="str">
        <f t="shared" ca="1" si="58"/>
        <v/>
      </c>
      <c r="Z166" s="81" t="str">
        <f t="shared" ca="1" si="58"/>
        <v/>
      </c>
      <c r="AA166" s="81" t="str">
        <f t="shared" ca="1" si="58"/>
        <v/>
      </c>
      <c r="AB166" s="81" t="str">
        <f t="shared" ca="1" si="58"/>
        <v/>
      </c>
      <c r="AC166" s="81" t="str">
        <f t="shared" ca="1" si="58"/>
        <v/>
      </c>
      <c r="AD166" s="81" t="str">
        <f t="shared" ca="1" si="58"/>
        <v/>
      </c>
      <c r="AE166" s="81" t="str">
        <f t="shared" ca="1" si="58"/>
        <v/>
      </c>
      <c r="AF166" s="81" t="str">
        <f t="shared" ca="1" si="58"/>
        <v/>
      </c>
      <c r="AG166" s="81" t="str">
        <f t="shared" ca="1" si="58"/>
        <v/>
      </c>
      <c r="AH166" s="81" t="str">
        <f t="shared" ca="1" si="58"/>
        <v/>
      </c>
      <c r="AI166" s="81" t="str">
        <f t="shared" ca="1" si="58"/>
        <v/>
      </c>
      <c r="AJ166" s="81" t="str">
        <f t="shared" ca="1" si="57"/>
        <v/>
      </c>
      <c r="AK166" s="81" t="str">
        <f t="shared" ca="1" si="57"/>
        <v/>
      </c>
      <c r="AL166" s="81" t="str">
        <f t="shared" ca="1" si="57"/>
        <v/>
      </c>
      <c r="AM166" s="81" t="str">
        <f t="shared" ca="1" si="57"/>
        <v/>
      </c>
      <c r="AN166" s="81" t="str">
        <f t="shared" ca="1" si="57"/>
        <v/>
      </c>
      <c r="AO166" s="81" t="str">
        <f t="shared" ca="1" si="57"/>
        <v/>
      </c>
      <c r="AP166" s="81" t="str">
        <f t="shared" ca="1" si="57"/>
        <v/>
      </c>
      <c r="AQ166" s="81" t="str">
        <f t="shared" ca="1" si="57"/>
        <v/>
      </c>
    </row>
    <row r="167" spans="1:43" x14ac:dyDescent="0.2">
      <c r="A167" s="22">
        <f t="shared" si="53"/>
        <v>159</v>
      </c>
      <c r="B167" s="34">
        <f t="shared" si="54"/>
        <v>44114</v>
      </c>
      <c r="C167" s="24" t="str">
        <f ca="1">IF(B167&gt;datum_obracuna,"",VLOOKUP(B167,'HNB tečaj'!A:D,2))</f>
        <v/>
      </c>
      <c r="D167" s="24" t="str">
        <f ca="1">IF(B167&gt;datum_obracuna,"",VLOOKUP(B167,'HNB tečaj'!A:D,3+(Podaci!$B$11="ne")))</f>
        <v/>
      </c>
      <c r="F167" s="68">
        <f>IF($A166&gt;=rok*12,"",VLOOKUP($B167,Podaci!$F:$G,2,TRUE))</f>
        <v>3.2300000000000002E-2</v>
      </c>
      <c r="G167" s="28" t="str">
        <f>IF($A166&gt;=rok*12,"",VLOOKUP($B167,Podaci!$F:$H,3,TRUE))</f>
        <v>ENG proporcionalna</v>
      </c>
      <c r="H167" s="33">
        <f>IF(A166&gt;=rok*12,"",VLOOKUP(B167,Podaci!F:J,5,TRUE))</f>
        <v>1.0026916666666668</v>
      </c>
      <c r="I167" s="33">
        <f t="shared" si="45"/>
        <v>1.2466003806979105</v>
      </c>
      <c r="J167" s="102" t="str">
        <f t="shared" ca="1" si="46"/>
        <v/>
      </c>
      <c r="K167" s="71">
        <f t="shared" si="47"/>
        <v>599.37875560752832</v>
      </c>
      <c r="L167" s="73" t="str">
        <f t="shared" ca="1" si="48"/>
        <v/>
      </c>
      <c r="M167" s="71">
        <f t="shared" si="49"/>
        <v>480.81066305463946</v>
      </c>
      <c r="N167" s="73" t="str">
        <f t="shared" ca="1" si="50"/>
        <v/>
      </c>
      <c r="O167" s="71">
        <f t="shared" si="51"/>
        <v>118.56809255288886</v>
      </c>
      <c r="P167" s="72">
        <f>IF($A166&gt;=rok*12,"",P166*H167-K167-SUMPRODUCT(--(MONTH(Podaci!$L$5:$L$25)=MONTH($B167)),--(YEAR(Podaci!$L$5:$L$25)=YEAR($B167)),Podaci!$M$5:$M$25))</f>
        <v>43569.254681670362</v>
      </c>
      <c r="R167" s="108" t="str">
        <f t="shared" ca="1" si="52"/>
        <v/>
      </c>
      <c r="T167" s="81" t="str">
        <f t="shared" ca="1" si="58"/>
        <v/>
      </c>
      <c r="U167" s="81" t="str">
        <f t="shared" ca="1" si="58"/>
        <v/>
      </c>
      <c r="V167" s="81" t="str">
        <f t="shared" ca="1" si="58"/>
        <v/>
      </c>
      <c r="W167" s="81" t="str">
        <f t="shared" ca="1" si="58"/>
        <v/>
      </c>
      <c r="X167" s="81" t="str">
        <f t="shared" ca="1" si="58"/>
        <v/>
      </c>
      <c r="Y167" s="81" t="str">
        <f t="shared" ca="1" si="58"/>
        <v/>
      </c>
      <c r="Z167" s="81" t="str">
        <f t="shared" ca="1" si="58"/>
        <v/>
      </c>
      <c r="AA167" s="81" t="str">
        <f t="shared" ca="1" si="58"/>
        <v/>
      </c>
      <c r="AB167" s="81" t="str">
        <f t="shared" ca="1" si="58"/>
        <v/>
      </c>
      <c r="AC167" s="81" t="str">
        <f t="shared" ca="1" si="58"/>
        <v/>
      </c>
      <c r="AD167" s="81" t="str">
        <f t="shared" ca="1" si="58"/>
        <v/>
      </c>
      <c r="AE167" s="81" t="str">
        <f t="shared" ca="1" si="58"/>
        <v/>
      </c>
      <c r="AF167" s="81" t="str">
        <f t="shared" ca="1" si="58"/>
        <v/>
      </c>
      <c r="AG167" s="81" t="str">
        <f t="shared" ca="1" si="58"/>
        <v/>
      </c>
      <c r="AH167" s="81" t="str">
        <f t="shared" ca="1" si="58"/>
        <v/>
      </c>
      <c r="AI167" s="81" t="str">
        <f t="shared" ca="1" si="58"/>
        <v/>
      </c>
      <c r="AJ167" s="81" t="str">
        <f t="shared" ca="1" si="57"/>
        <v/>
      </c>
      <c r="AK167" s="81" t="str">
        <f t="shared" ca="1" si="57"/>
        <v/>
      </c>
      <c r="AL167" s="81" t="str">
        <f t="shared" ca="1" si="57"/>
        <v/>
      </c>
      <c r="AM167" s="81" t="str">
        <f t="shared" ca="1" si="57"/>
        <v/>
      </c>
      <c r="AN167" s="81" t="str">
        <f t="shared" ca="1" si="57"/>
        <v/>
      </c>
      <c r="AO167" s="81" t="str">
        <f t="shared" ca="1" si="57"/>
        <v/>
      </c>
      <c r="AP167" s="81" t="str">
        <f t="shared" ca="1" si="57"/>
        <v/>
      </c>
      <c r="AQ167" s="81" t="str">
        <f t="shared" ca="1" si="57"/>
        <v/>
      </c>
    </row>
    <row r="168" spans="1:43" x14ac:dyDescent="0.2">
      <c r="A168" s="22">
        <f t="shared" si="53"/>
        <v>160</v>
      </c>
      <c r="B168" s="34">
        <f t="shared" si="54"/>
        <v>44145</v>
      </c>
      <c r="C168" s="24" t="str">
        <f ca="1">IF(B168&gt;datum_obracuna,"",VLOOKUP(B168,'HNB tečaj'!A:D,2))</f>
        <v/>
      </c>
      <c r="D168" s="24" t="str">
        <f ca="1">IF(B168&gt;datum_obracuna,"",VLOOKUP(B168,'HNB tečaj'!A:D,3+(Podaci!$B$11="ne")))</f>
        <v/>
      </c>
      <c r="F168" s="68">
        <f>IF($A167&gt;=rok*12,"",VLOOKUP($B168,Podaci!$F:$G,2,TRUE))</f>
        <v>3.2300000000000002E-2</v>
      </c>
      <c r="G168" s="28" t="str">
        <f>IF($A167&gt;=rok*12,"",VLOOKUP($B168,Podaci!$F:$H,3,TRUE))</f>
        <v>ENG proporcionalna</v>
      </c>
      <c r="H168" s="33">
        <f>IF(A167&gt;=rok*12,"",VLOOKUP(B168,Podaci!F:J,5,TRUE))</f>
        <v>1.0026916666666668</v>
      </c>
      <c r="I168" s="33">
        <f t="shared" si="45"/>
        <v>1.2432539554677762</v>
      </c>
      <c r="J168" s="102" t="str">
        <f t="shared" ca="1" si="46"/>
        <v/>
      </c>
      <c r="K168" s="71">
        <f t="shared" si="47"/>
        <v>599.37875560752843</v>
      </c>
      <c r="L168" s="73" t="str">
        <f t="shared" ca="1" si="48"/>
        <v/>
      </c>
      <c r="M168" s="71">
        <f t="shared" si="49"/>
        <v>482.10484508936167</v>
      </c>
      <c r="N168" s="73" t="str">
        <f t="shared" ca="1" si="50"/>
        <v/>
      </c>
      <c r="O168" s="71">
        <f t="shared" si="51"/>
        <v>117.27391051816674</v>
      </c>
      <c r="P168" s="72">
        <f>IF($A167&gt;=rok*12,"",P167*H168-K168-SUMPRODUCT(--(MONTH(Podaci!$L$5:$L$25)=MONTH($B168)),--(YEAR(Podaci!$L$5:$L$25)=YEAR($B168)),Podaci!$M$5:$M$25))</f>
        <v>43087.149836581004</v>
      </c>
      <c r="R168" s="108" t="str">
        <f t="shared" ca="1" si="52"/>
        <v/>
      </c>
      <c r="T168" s="81" t="str">
        <f t="shared" ca="1" si="58"/>
        <v/>
      </c>
      <c r="U168" s="81" t="str">
        <f t="shared" ca="1" si="58"/>
        <v/>
      </c>
      <c r="V168" s="81" t="str">
        <f t="shared" ca="1" si="58"/>
        <v/>
      </c>
      <c r="W168" s="81" t="str">
        <f t="shared" ca="1" si="58"/>
        <v/>
      </c>
      <c r="X168" s="81" t="str">
        <f t="shared" ca="1" si="58"/>
        <v/>
      </c>
      <c r="Y168" s="81" t="str">
        <f t="shared" ca="1" si="58"/>
        <v/>
      </c>
      <c r="Z168" s="81" t="str">
        <f t="shared" ca="1" si="58"/>
        <v/>
      </c>
      <c r="AA168" s="81" t="str">
        <f t="shared" ca="1" si="58"/>
        <v/>
      </c>
      <c r="AB168" s="81" t="str">
        <f t="shared" ca="1" si="58"/>
        <v/>
      </c>
      <c r="AC168" s="81" t="str">
        <f t="shared" ca="1" si="58"/>
        <v/>
      </c>
      <c r="AD168" s="81" t="str">
        <f t="shared" ca="1" si="58"/>
        <v/>
      </c>
      <c r="AE168" s="81" t="str">
        <f t="shared" ca="1" si="58"/>
        <v/>
      </c>
      <c r="AF168" s="81" t="str">
        <f t="shared" ca="1" si="58"/>
        <v/>
      </c>
      <c r="AG168" s="81" t="str">
        <f t="shared" ca="1" si="58"/>
        <v/>
      </c>
      <c r="AH168" s="81" t="str">
        <f t="shared" ca="1" si="58"/>
        <v/>
      </c>
      <c r="AI168" s="81" t="str">
        <f t="shared" ca="1" si="58"/>
        <v/>
      </c>
      <c r="AJ168" s="81" t="str">
        <f t="shared" ca="1" si="57"/>
        <v/>
      </c>
      <c r="AK168" s="81" t="str">
        <f t="shared" ca="1" si="57"/>
        <v/>
      </c>
      <c r="AL168" s="81" t="str">
        <f t="shared" ca="1" si="57"/>
        <v/>
      </c>
      <c r="AM168" s="81" t="str">
        <f t="shared" ca="1" si="57"/>
        <v/>
      </c>
      <c r="AN168" s="81" t="str">
        <f t="shared" ca="1" si="57"/>
        <v/>
      </c>
      <c r="AO168" s="81" t="str">
        <f t="shared" ca="1" si="57"/>
        <v/>
      </c>
      <c r="AP168" s="81" t="str">
        <f t="shared" ca="1" si="57"/>
        <v/>
      </c>
      <c r="AQ168" s="81" t="str">
        <f t="shared" ca="1" si="57"/>
        <v/>
      </c>
    </row>
    <row r="169" spans="1:43" x14ac:dyDescent="0.2">
      <c r="A169" s="22">
        <f t="shared" si="53"/>
        <v>161</v>
      </c>
      <c r="B169" s="34">
        <f t="shared" si="54"/>
        <v>44175</v>
      </c>
      <c r="C169" s="24" t="str">
        <f ca="1">IF(B169&gt;datum_obracuna,"",VLOOKUP(B169,'HNB tečaj'!A:D,2))</f>
        <v/>
      </c>
      <c r="D169" s="24" t="str">
        <f ca="1">IF(B169&gt;datum_obracuna,"",VLOOKUP(B169,'HNB tečaj'!A:D,3+(Podaci!$B$11="ne")))</f>
        <v/>
      </c>
      <c r="F169" s="68">
        <f>IF($A168&gt;=rok*12,"",VLOOKUP($B169,Podaci!$F:$G,2,TRUE))</f>
        <v>3.2300000000000002E-2</v>
      </c>
      <c r="G169" s="28" t="str">
        <f>IF($A168&gt;=rok*12,"",VLOOKUP($B169,Podaci!$F:$H,3,TRUE))</f>
        <v>ENG proporcionalna</v>
      </c>
      <c r="H169" s="33">
        <f>IF(A168&gt;=rok*12,"",VLOOKUP(B169,Podaci!F:J,5,TRUE))</f>
        <v>1.0026916666666668</v>
      </c>
      <c r="I169" s="33">
        <f t="shared" si="45"/>
        <v>1.2399165135188879</v>
      </c>
      <c r="J169" s="102" t="str">
        <f t="shared" ca="1" si="46"/>
        <v/>
      </c>
      <c r="K169" s="71">
        <f t="shared" si="47"/>
        <v>599.37875560752821</v>
      </c>
      <c r="L169" s="73" t="str">
        <f t="shared" ca="1" si="48"/>
        <v/>
      </c>
      <c r="M169" s="71">
        <f t="shared" si="49"/>
        <v>483.40251063072702</v>
      </c>
      <c r="N169" s="73" t="str">
        <f t="shared" ca="1" si="50"/>
        <v/>
      </c>
      <c r="O169" s="71">
        <f t="shared" si="51"/>
        <v>115.97624497680117</v>
      </c>
      <c r="P169" s="72">
        <f>IF($A168&gt;=rok*12,"",P168*H169-K169-SUMPRODUCT(--(MONTH(Podaci!$L$5:$L$25)=MONTH($B169)),--(YEAR(Podaci!$L$5:$L$25)=YEAR($B169)),Podaci!$M$5:$M$25))</f>
        <v>42603.74732595028</v>
      </c>
      <c r="R169" s="108" t="str">
        <f t="shared" ca="1" si="52"/>
        <v/>
      </c>
      <c r="T169" s="81" t="str">
        <f t="shared" ca="1" si="58"/>
        <v/>
      </c>
      <c r="U169" s="81" t="str">
        <f t="shared" ca="1" si="58"/>
        <v/>
      </c>
      <c r="V169" s="81" t="str">
        <f t="shared" ca="1" si="58"/>
        <v/>
      </c>
      <c r="W169" s="81" t="str">
        <f t="shared" ca="1" si="58"/>
        <v/>
      </c>
      <c r="X169" s="81" t="str">
        <f t="shared" ca="1" si="58"/>
        <v/>
      </c>
      <c r="Y169" s="81" t="str">
        <f t="shared" ca="1" si="58"/>
        <v/>
      </c>
      <c r="Z169" s="81" t="str">
        <f t="shared" ca="1" si="58"/>
        <v/>
      </c>
      <c r="AA169" s="81" t="str">
        <f t="shared" ca="1" si="58"/>
        <v/>
      </c>
      <c r="AB169" s="81" t="str">
        <f t="shared" ca="1" si="58"/>
        <v/>
      </c>
      <c r="AC169" s="81" t="str">
        <f t="shared" ca="1" si="58"/>
        <v/>
      </c>
      <c r="AD169" s="81" t="str">
        <f t="shared" ca="1" si="58"/>
        <v/>
      </c>
      <c r="AE169" s="81" t="str">
        <f t="shared" ca="1" si="58"/>
        <v/>
      </c>
      <c r="AF169" s="81" t="str">
        <f t="shared" ca="1" si="58"/>
        <v/>
      </c>
      <c r="AG169" s="81" t="str">
        <f t="shared" ca="1" si="58"/>
        <v/>
      </c>
      <c r="AH169" s="81" t="str">
        <f t="shared" ca="1" si="58"/>
        <v/>
      </c>
      <c r="AI169" s="81" t="str">
        <f t="shared" ca="1" si="58"/>
        <v/>
      </c>
      <c r="AJ169" s="81" t="str">
        <f t="shared" ca="1" si="57"/>
        <v/>
      </c>
      <c r="AK169" s="81" t="str">
        <f t="shared" ca="1" si="57"/>
        <v/>
      </c>
      <c r="AL169" s="81" t="str">
        <f t="shared" ca="1" si="57"/>
        <v/>
      </c>
      <c r="AM169" s="81" t="str">
        <f t="shared" ca="1" si="57"/>
        <v/>
      </c>
      <c r="AN169" s="81" t="str">
        <f t="shared" ca="1" si="57"/>
        <v/>
      </c>
      <c r="AO169" s="81" t="str">
        <f t="shared" ca="1" si="57"/>
        <v/>
      </c>
      <c r="AP169" s="81" t="str">
        <f t="shared" ca="1" si="57"/>
        <v/>
      </c>
      <c r="AQ169" s="81" t="str">
        <f t="shared" ca="1" si="57"/>
        <v/>
      </c>
    </row>
    <row r="170" spans="1:43" x14ac:dyDescent="0.2">
      <c r="A170" s="22">
        <f t="shared" si="53"/>
        <v>162</v>
      </c>
      <c r="B170" s="34">
        <f t="shared" si="54"/>
        <v>44206</v>
      </c>
      <c r="C170" s="24" t="str">
        <f ca="1">IF(B170&gt;datum_obracuna,"",VLOOKUP(B170,'HNB tečaj'!A:D,2))</f>
        <v/>
      </c>
      <c r="D170" s="24" t="str">
        <f ca="1">IF(B170&gt;datum_obracuna,"",VLOOKUP(B170,'HNB tečaj'!A:D,3+(Podaci!$B$11="ne")))</f>
        <v/>
      </c>
      <c r="F170" s="68">
        <f>IF($A169&gt;=rok*12,"",VLOOKUP($B170,Podaci!$F:$G,2,TRUE))</f>
        <v>3.2300000000000002E-2</v>
      </c>
      <c r="G170" s="28" t="str">
        <f>IF($A169&gt;=rok*12,"",VLOOKUP($B170,Podaci!$F:$H,3,TRUE))</f>
        <v>ENG proporcionalna</v>
      </c>
      <c r="H170" s="33">
        <f>IF(A169&gt;=rok*12,"",VLOOKUP(B170,Podaci!F:J,5,TRUE))</f>
        <v>1.0026916666666668</v>
      </c>
      <c r="I170" s="33">
        <f t="shared" si="45"/>
        <v>1.2365880307361565</v>
      </c>
      <c r="J170" s="102" t="str">
        <f t="shared" ca="1" si="46"/>
        <v/>
      </c>
      <c r="K170" s="71">
        <f t="shared" si="47"/>
        <v>599.37875560752764</v>
      </c>
      <c r="L170" s="73" t="str">
        <f t="shared" ca="1" si="48"/>
        <v/>
      </c>
      <c r="M170" s="71">
        <f t="shared" si="49"/>
        <v>484.7036690551742</v>
      </c>
      <c r="N170" s="73" t="str">
        <f t="shared" ca="1" si="50"/>
        <v/>
      </c>
      <c r="O170" s="71">
        <f t="shared" si="51"/>
        <v>114.67508655235343</v>
      </c>
      <c r="P170" s="72">
        <f>IF($A169&gt;=rok*12,"",P169*H170-K170-SUMPRODUCT(--(MONTH(Podaci!$L$5:$L$25)=MONTH($B170)),--(YEAR(Podaci!$L$5:$L$25)=YEAR($B170)),Podaci!$M$5:$M$25))</f>
        <v>42119.043656895105</v>
      </c>
      <c r="R170" s="108" t="str">
        <f t="shared" ca="1" si="52"/>
        <v/>
      </c>
      <c r="T170" s="81" t="str">
        <f t="shared" ca="1" si="58"/>
        <v/>
      </c>
      <c r="U170" s="81" t="str">
        <f t="shared" ca="1" si="58"/>
        <v/>
      </c>
      <c r="V170" s="81" t="str">
        <f t="shared" ca="1" si="58"/>
        <v/>
      </c>
      <c r="W170" s="81" t="str">
        <f t="shared" ca="1" si="58"/>
        <v/>
      </c>
      <c r="X170" s="81" t="str">
        <f t="shared" ca="1" si="58"/>
        <v/>
      </c>
      <c r="Y170" s="81" t="str">
        <f t="shared" ca="1" si="58"/>
        <v/>
      </c>
      <c r="Z170" s="81" t="str">
        <f t="shared" ca="1" si="58"/>
        <v/>
      </c>
      <c r="AA170" s="81" t="str">
        <f t="shared" ca="1" si="58"/>
        <v/>
      </c>
      <c r="AB170" s="81" t="str">
        <f t="shared" ca="1" si="58"/>
        <v/>
      </c>
      <c r="AC170" s="81" t="str">
        <f t="shared" ca="1" si="58"/>
        <v/>
      </c>
      <c r="AD170" s="81" t="str">
        <f t="shared" ca="1" si="58"/>
        <v/>
      </c>
      <c r="AE170" s="81" t="str">
        <f t="shared" ca="1" si="58"/>
        <v/>
      </c>
      <c r="AF170" s="81" t="str">
        <f t="shared" ca="1" si="58"/>
        <v/>
      </c>
      <c r="AG170" s="81" t="str">
        <f t="shared" ca="1" si="58"/>
        <v/>
      </c>
      <c r="AH170" s="81" t="str">
        <f t="shared" ca="1" si="58"/>
        <v/>
      </c>
      <c r="AI170" s="81" t="str">
        <f t="shared" ca="1" si="58"/>
        <v/>
      </c>
      <c r="AJ170" s="81" t="str">
        <f t="shared" ca="1" si="57"/>
        <v/>
      </c>
      <c r="AK170" s="81" t="str">
        <f t="shared" ca="1" si="57"/>
        <v/>
      </c>
      <c r="AL170" s="81" t="str">
        <f t="shared" ca="1" si="57"/>
        <v/>
      </c>
      <c r="AM170" s="81" t="str">
        <f t="shared" ca="1" si="57"/>
        <v/>
      </c>
      <c r="AN170" s="81" t="str">
        <f t="shared" ca="1" si="57"/>
        <v/>
      </c>
      <c r="AO170" s="81" t="str">
        <f t="shared" ca="1" si="57"/>
        <v/>
      </c>
      <c r="AP170" s="81" t="str">
        <f t="shared" ca="1" si="57"/>
        <v/>
      </c>
      <c r="AQ170" s="81" t="str">
        <f t="shared" ca="1" si="57"/>
        <v/>
      </c>
    </row>
    <row r="171" spans="1:43" x14ac:dyDescent="0.2">
      <c r="A171" s="22">
        <f t="shared" si="53"/>
        <v>163</v>
      </c>
      <c r="B171" s="34">
        <f t="shared" si="54"/>
        <v>44237</v>
      </c>
      <c r="C171" s="24" t="str">
        <f ca="1">IF(B171&gt;datum_obracuna,"",VLOOKUP(B171,'HNB tečaj'!A:D,2))</f>
        <v/>
      </c>
      <c r="D171" s="24" t="str">
        <f ca="1">IF(B171&gt;datum_obracuna,"",VLOOKUP(B171,'HNB tečaj'!A:D,3+(Podaci!$B$11="ne")))</f>
        <v/>
      </c>
      <c r="F171" s="68">
        <f>IF($A170&gt;=rok*12,"",VLOOKUP($B171,Podaci!$F:$G,2,TRUE))</f>
        <v>3.2300000000000002E-2</v>
      </c>
      <c r="G171" s="28" t="str">
        <f>IF($A170&gt;=rok*12,"",VLOOKUP($B171,Podaci!$F:$H,3,TRUE))</f>
        <v>ENG proporcionalna</v>
      </c>
      <c r="H171" s="33">
        <f>IF(A170&gt;=rok*12,"",VLOOKUP(B171,Podaci!F:J,5,TRUE))</f>
        <v>1.0026916666666668</v>
      </c>
      <c r="I171" s="33">
        <f t="shared" si="45"/>
        <v>1.2332684830692282</v>
      </c>
      <c r="J171" s="102" t="str">
        <f t="shared" ca="1" si="46"/>
        <v/>
      </c>
      <c r="K171" s="71">
        <f t="shared" si="47"/>
        <v>599.37875560752821</v>
      </c>
      <c r="L171" s="73" t="str">
        <f t="shared" ca="1" si="48"/>
        <v/>
      </c>
      <c r="M171" s="71">
        <f t="shared" si="49"/>
        <v>486.00832976438164</v>
      </c>
      <c r="N171" s="73" t="str">
        <f t="shared" ca="1" si="50"/>
        <v/>
      </c>
      <c r="O171" s="71">
        <f t="shared" si="51"/>
        <v>113.37042584314653</v>
      </c>
      <c r="P171" s="72">
        <f>IF($A170&gt;=rok*12,"",P170*H171-K171-SUMPRODUCT(--(MONTH(Podaci!$L$5:$L$25)=MONTH($B171)),--(YEAR(Podaci!$L$5:$L$25)=YEAR($B171)),Podaci!$M$5:$M$25))</f>
        <v>41633.035327130725</v>
      </c>
      <c r="R171" s="108" t="str">
        <f t="shared" ca="1" si="52"/>
        <v/>
      </c>
      <c r="T171" s="81" t="str">
        <f t="shared" ca="1" si="58"/>
        <v/>
      </c>
      <c r="U171" s="81" t="str">
        <f t="shared" ca="1" si="58"/>
        <v/>
      </c>
      <c r="V171" s="81" t="str">
        <f t="shared" ca="1" si="58"/>
        <v/>
      </c>
      <c r="W171" s="81" t="str">
        <f t="shared" ca="1" si="58"/>
        <v/>
      </c>
      <c r="X171" s="81" t="str">
        <f t="shared" ca="1" si="58"/>
        <v/>
      </c>
      <c r="Y171" s="81" t="str">
        <f t="shared" ca="1" si="58"/>
        <v/>
      </c>
      <c r="Z171" s="81" t="str">
        <f t="shared" ca="1" si="58"/>
        <v/>
      </c>
      <c r="AA171" s="81" t="str">
        <f t="shared" ca="1" si="58"/>
        <v/>
      </c>
      <c r="AB171" s="81" t="str">
        <f t="shared" ca="1" si="58"/>
        <v/>
      </c>
      <c r="AC171" s="81" t="str">
        <f t="shared" ca="1" si="58"/>
        <v/>
      </c>
      <c r="AD171" s="81" t="str">
        <f t="shared" ca="1" si="58"/>
        <v/>
      </c>
      <c r="AE171" s="81" t="str">
        <f t="shared" ca="1" si="58"/>
        <v/>
      </c>
      <c r="AF171" s="81" t="str">
        <f t="shared" ca="1" si="58"/>
        <v/>
      </c>
      <c r="AG171" s="81" t="str">
        <f t="shared" ca="1" si="58"/>
        <v/>
      </c>
      <c r="AH171" s="81" t="str">
        <f t="shared" ca="1" si="58"/>
        <v/>
      </c>
      <c r="AI171" s="81" t="str">
        <f t="shared" ca="1" si="58"/>
        <v/>
      </c>
      <c r="AJ171" s="81" t="str">
        <f t="shared" ca="1" si="57"/>
        <v/>
      </c>
      <c r="AK171" s="81" t="str">
        <f t="shared" ca="1" si="57"/>
        <v/>
      </c>
      <c r="AL171" s="81" t="str">
        <f t="shared" ca="1" si="57"/>
        <v/>
      </c>
      <c r="AM171" s="81" t="str">
        <f t="shared" ca="1" si="57"/>
        <v/>
      </c>
      <c r="AN171" s="81" t="str">
        <f t="shared" ca="1" si="57"/>
        <v/>
      </c>
      <c r="AO171" s="81" t="str">
        <f t="shared" ca="1" si="57"/>
        <v/>
      </c>
      <c r="AP171" s="81" t="str">
        <f t="shared" ca="1" si="57"/>
        <v/>
      </c>
      <c r="AQ171" s="81" t="str">
        <f t="shared" ca="1" si="57"/>
        <v/>
      </c>
    </row>
    <row r="172" spans="1:43" x14ac:dyDescent="0.2">
      <c r="A172" s="22">
        <f t="shared" si="53"/>
        <v>164</v>
      </c>
      <c r="B172" s="34">
        <f t="shared" si="54"/>
        <v>44265</v>
      </c>
      <c r="C172" s="24" t="str">
        <f ca="1">IF(B172&gt;datum_obracuna,"",VLOOKUP(B172,'HNB tečaj'!A:D,2))</f>
        <v/>
      </c>
      <c r="D172" s="24" t="str">
        <f ca="1">IF(B172&gt;datum_obracuna,"",VLOOKUP(B172,'HNB tečaj'!A:D,3+(Podaci!$B$11="ne")))</f>
        <v/>
      </c>
      <c r="F172" s="68">
        <f>IF($A171&gt;=rok*12,"",VLOOKUP($B172,Podaci!$F:$G,2,TRUE))</f>
        <v>3.2300000000000002E-2</v>
      </c>
      <c r="G172" s="28" t="str">
        <f>IF($A171&gt;=rok*12,"",VLOOKUP($B172,Podaci!$F:$H,3,TRUE))</f>
        <v>ENG proporcionalna</v>
      </c>
      <c r="H172" s="33">
        <f>IF(A171&gt;=rok*12,"",VLOOKUP(B172,Podaci!F:J,5,TRUE))</f>
        <v>1.0026916666666668</v>
      </c>
      <c r="I172" s="33">
        <f t="shared" si="45"/>
        <v>1.229957846532312</v>
      </c>
      <c r="J172" s="102" t="str">
        <f t="shared" ca="1" si="46"/>
        <v/>
      </c>
      <c r="K172" s="71">
        <f t="shared" si="47"/>
        <v>599.37875560752809</v>
      </c>
      <c r="L172" s="73" t="str">
        <f t="shared" ca="1" si="48"/>
        <v/>
      </c>
      <c r="M172" s="71">
        <f t="shared" si="49"/>
        <v>487.31650218533071</v>
      </c>
      <c r="N172" s="73" t="str">
        <f t="shared" ca="1" si="50"/>
        <v/>
      </c>
      <c r="O172" s="71">
        <f t="shared" si="51"/>
        <v>112.06225342219737</v>
      </c>
      <c r="P172" s="72">
        <f>IF($A171&gt;=rok*12,"",P171*H172-K172-SUMPRODUCT(--(MONTH(Podaci!$L$5:$L$25)=MONTH($B172)),--(YEAR(Podaci!$L$5:$L$25)=YEAR($B172)),Podaci!$M$5:$M$25))</f>
        <v>41145.718824945398</v>
      </c>
      <c r="R172" s="108" t="str">
        <f t="shared" ca="1" si="52"/>
        <v/>
      </c>
      <c r="T172" s="81" t="str">
        <f t="shared" ca="1" si="58"/>
        <v/>
      </c>
      <c r="U172" s="81" t="str">
        <f t="shared" ca="1" si="58"/>
        <v/>
      </c>
      <c r="V172" s="81" t="str">
        <f t="shared" ca="1" si="58"/>
        <v/>
      </c>
      <c r="W172" s="81" t="str">
        <f t="shared" ca="1" si="58"/>
        <v/>
      </c>
      <c r="X172" s="81" t="str">
        <f t="shared" ca="1" si="58"/>
        <v/>
      </c>
      <c r="Y172" s="81" t="str">
        <f t="shared" ca="1" si="58"/>
        <v/>
      </c>
      <c r="Z172" s="81" t="str">
        <f t="shared" ca="1" si="58"/>
        <v/>
      </c>
      <c r="AA172" s="81" t="str">
        <f t="shared" ca="1" si="58"/>
        <v/>
      </c>
      <c r="AB172" s="81" t="str">
        <f t="shared" ca="1" si="58"/>
        <v/>
      </c>
      <c r="AC172" s="81" t="str">
        <f t="shared" ca="1" si="58"/>
        <v/>
      </c>
      <c r="AD172" s="81" t="str">
        <f t="shared" ca="1" si="58"/>
        <v/>
      </c>
      <c r="AE172" s="81" t="str">
        <f t="shared" ca="1" si="58"/>
        <v/>
      </c>
      <c r="AF172" s="81" t="str">
        <f t="shared" ca="1" si="58"/>
        <v/>
      </c>
      <c r="AG172" s="81" t="str">
        <f t="shared" ca="1" si="58"/>
        <v/>
      </c>
      <c r="AH172" s="81" t="str">
        <f t="shared" ca="1" si="58"/>
        <v/>
      </c>
      <c r="AI172" s="81" t="str">
        <f t="shared" ca="1" si="58"/>
        <v/>
      </c>
      <c r="AJ172" s="81" t="str">
        <f t="shared" ca="1" si="57"/>
        <v/>
      </c>
      <c r="AK172" s="81" t="str">
        <f t="shared" ca="1" si="57"/>
        <v/>
      </c>
      <c r="AL172" s="81" t="str">
        <f t="shared" ca="1" si="57"/>
        <v/>
      </c>
      <c r="AM172" s="81" t="str">
        <f t="shared" ca="1" si="57"/>
        <v/>
      </c>
      <c r="AN172" s="81" t="str">
        <f t="shared" ca="1" si="57"/>
        <v/>
      </c>
      <c r="AO172" s="81" t="str">
        <f t="shared" ca="1" si="57"/>
        <v/>
      </c>
      <c r="AP172" s="81" t="str">
        <f t="shared" ca="1" si="57"/>
        <v/>
      </c>
      <c r="AQ172" s="81" t="str">
        <f t="shared" ca="1" si="57"/>
        <v/>
      </c>
    </row>
    <row r="173" spans="1:43" x14ac:dyDescent="0.2">
      <c r="A173" s="22">
        <f t="shared" si="53"/>
        <v>165</v>
      </c>
      <c r="B173" s="34">
        <f t="shared" si="54"/>
        <v>44296</v>
      </c>
      <c r="C173" s="24" t="str">
        <f ca="1">IF(B173&gt;datum_obracuna,"",VLOOKUP(B173,'HNB tečaj'!A:D,2))</f>
        <v/>
      </c>
      <c r="D173" s="24" t="str">
        <f ca="1">IF(B173&gt;datum_obracuna,"",VLOOKUP(B173,'HNB tečaj'!A:D,3+(Podaci!$B$11="ne")))</f>
        <v/>
      </c>
      <c r="F173" s="68">
        <f>IF($A172&gt;=rok*12,"",VLOOKUP($B173,Podaci!$F:$G,2,TRUE))</f>
        <v>3.2300000000000002E-2</v>
      </c>
      <c r="G173" s="28" t="str">
        <f>IF($A172&gt;=rok*12,"",VLOOKUP($B173,Podaci!$F:$H,3,TRUE))</f>
        <v>ENG proporcionalna</v>
      </c>
      <c r="H173" s="33">
        <f>IF(A172&gt;=rok*12,"",VLOOKUP(B173,Podaci!F:J,5,TRUE))</f>
        <v>1.0026916666666668</v>
      </c>
      <c r="I173" s="33">
        <f t="shared" si="45"/>
        <v>1.2266560972040046</v>
      </c>
      <c r="J173" s="102" t="str">
        <f t="shared" ca="1" si="46"/>
        <v/>
      </c>
      <c r="K173" s="71">
        <f t="shared" si="47"/>
        <v>599.37875560752786</v>
      </c>
      <c r="L173" s="73" t="str">
        <f t="shared" ca="1" si="48"/>
        <v/>
      </c>
      <c r="M173" s="71">
        <f t="shared" si="49"/>
        <v>488.62819577037936</v>
      </c>
      <c r="N173" s="73" t="str">
        <f t="shared" ca="1" si="50"/>
        <v/>
      </c>
      <c r="O173" s="71">
        <f t="shared" si="51"/>
        <v>110.75055983714849</v>
      </c>
      <c r="P173" s="72">
        <f>IF($A172&gt;=rok*12,"",P172*H173-K173-SUMPRODUCT(--(MONTH(Podaci!$L$5:$L$25)=MONTH($B173)),--(YEAR(Podaci!$L$5:$L$25)=YEAR($B173)),Podaci!$M$5:$M$25))</f>
        <v>40657.090629175022</v>
      </c>
      <c r="R173" s="108" t="str">
        <f t="shared" ca="1" si="52"/>
        <v/>
      </c>
      <c r="T173" s="81" t="str">
        <f t="shared" ca="1" si="58"/>
        <v/>
      </c>
      <c r="U173" s="81" t="str">
        <f t="shared" ca="1" si="58"/>
        <v/>
      </c>
      <c r="V173" s="81" t="str">
        <f t="shared" ca="1" si="58"/>
        <v/>
      </c>
      <c r="W173" s="81" t="str">
        <f t="shared" ca="1" si="58"/>
        <v/>
      </c>
      <c r="X173" s="81" t="str">
        <f t="shared" ca="1" si="58"/>
        <v/>
      </c>
      <c r="Y173" s="81" t="str">
        <f t="shared" ca="1" si="58"/>
        <v/>
      </c>
      <c r="Z173" s="81" t="str">
        <f t="shared" ca="1" si="58"/>
        <v/>
      </c>
      <c r="AA173" s="81" t="str">
        <f t="shared" ca="1" si="58"/>
        <v/>
      </c>
      <c r="AB173" s="81" t="str">
        <f t="shared" ca="1" si="58"/>
        <v/>
      </c>
      <c r="AC173" s="81" t="str">
        <f t="shared" ca="1" si="58"/>
        <v/>
      </c>
      <c r="AD173" s="81" t="str">
        <f t="shared" ca="1" si="58"/>
        <v/>
      </c>
      <c r="AE173" s="81" t="str">
        <f t="shared" ca="1" si="58"/>
        <v/>
      </c>
      <c r="AF173" s="81" t="str">
        <f t="shared" ca="1" si="58"/>
        <v/>
      </c>
      <c r="AG173" s="81" t="str">
        <f t="shared" ca="1" si="58"/>
        <v/>
      </c>
      <c r="AH173" s="81" t="str">
        <f t="shared" ca="1" si="58"/>
        <v/>
      </c>
      <c r="AI173" s="81" t="str">
        <f t="shared" ca="1" si="58"/>
        <v/>
      </c>
      <c r="AJ173" s="81" t="str">
        <f t="shared" ca="1" si="57"/>
        <v/>
      </c>
      <c r="AK173" s="81" t="str">
        <f t="shared" ca="1" si="57"/>
        <v/>
      </c>
      <c r="AL173" s="81" t="str">
        <f t="shared" ca="1" si="57"/>
        <v/>
      </c>
      <c r="AM173" s="81" t="str">
        <f t="shared" ca="1" si="57"/>
        <v/>
      </c>
      <c r="AN173" s="81" t="str">
        <f t="shared" ca="1" si="57"/>
        <v/>
      </c>
      <c r="AO173" s="81" t="str">
        <f t="shared" ca="1" si="57"/>
        <v/>
      </c>
      <c r="AP173" s="81" t="str">
        <f t="shared" ca="1" si="57"/>
        <v/>
      </c>
      <c r="AQ173" s="81" t="str">
        <f t="shared" ca="1" si="57"/>
        <v/>
      </c>
    </row>
    <row r="174" spans="1:43" x14ac:dyDescent="0.2">
      <c r="A174" s="22">
        <f t="shared" si="53"/>
        <v>166</v>
      </c>
      <c r="B174" s="34">
        <f t="shared" si="54"/>
        <v>44326</v>
      </c>
      <c r="C174" s="24" t="str">
        <f ca="1">IF(B174&gt;datum_obracuna,"",VLOOKUP(B174,'HNB tečaj'!A:D,2))</f>
        <v/>
      </c>
      <c r="D174" s="24" t="str">
        <f ca="1">IF(B174&gt;datum_obracuna,"",VLOOKUP(B174,'HNB tečaj'!A:D,3+(Podaci!$B$11="ne")))</f>
        <v/>
      </c>
      <c r="F174" s="68">
        <f>IF($A173&gt;=rok*12,"",VLOOKUP($B174,Podaci!$F:$G,2,TRUE))</f>
        <v>3.2300000000000002E-2</v>
      </c>
      <c r="G174" s="28" t="str">
        <f>IF($A173&gt;=rok*12,"",VLOOKUP($B174,Podaci!$F:$H,3,TRUE))</f>
        <v>ENG proporcionalna</v>
      </c>
      <c r="H174" s="33">
        <f>IF(A173&gt;=rok*12,"",VLOOKUP(B174,Podaci!F:J,5,TRUE))</f>
        <v>1.0026916666666668</v>
      </c>
      <c r="I174" s="33">
        <f t="shared" si="45"/>
        <v>1.2233632112271184</v>
      </c>
      <c r="J174" s="102" t="str">
        <f t="shared" ca="1" si="46"/>
        <v/>
      </c>
      <c r="K174" s="71">
        <f t="shared" si="47"/>
        <v>599.3787556075273</v>
      </c>
      <c r="L174" s="73" t="str">
        <f t="shared" ca="1" si="48"/>
        <v/>
      </c>
      <c r="M174" s="71">
        <f t="shared" si="49"/>
        <v>489.94341999732745</v>
      </c>
      <c r="N174" s="73" t="str">
        <f t="shared" ca="1" si="50"/>
        <v/>
      </c>
      <c r="O174" s="71">
        <f t="shared" si="51"/>
        <v>109.43533561019984</v>
      </c>
      <c r="P174" s="72">
        <f>IF($A173&gt;=rok*12,"",P173*H174-K174-SUMPRODUCT(--(MONTH(Podaci!$L$5:$L$25)=MONTH($B174)),--(YEAR(Podaci!$L$5:$L$25)=YEAR($B174)),Podaci!$M$5:$M$25))</f>
        <v>40167.147209177696</v>
      </c>
      <c r="R174" s="108" t="str">
        <f t="shared" ca="1" si="52"/>
        <v/>
      </c>
      <c r="T174" s="81" t="str">
        <f t="shared" ca="1" si="58"/>
        <v/>
      </c>
      <c r="U174" s="81" t="str">
        <f t="shared" ca="1" si="58"/>
        <v/>
      </c>
      <c r="V174" s="81" t="str">
        <f t="shared" ca="1" si="58"/>
        <v/>
      </c>
      <c r="W174" s="81" t="str">
        <f t="shared" ca="1" si="58"/>
        <v/>
      </c>
      <c r="X174" s="81" t="str">
        <f t="shared" ca="1" si="58"/>
        <v/>
      </c>
      <c r="Y174" s="81" t="str">
        <f t="shared" ca="1" si="58"/>
        <v/>
      </c>
      <c r="Z174" s="81" t="str">
        <f t="shared" ca="1" si="58"/>
        <v/>
      </c>
      <c r="AA174" s="81" t="str">
        <f t="shared" ca="1" si="58"/>
        <v/>
      </c>
      <c r="AB174" s="81" t="str">
        <f t="shared" ca="1" si="58"/>
        <v/>
      </c>
      <c r="AC174" s="81" t="str">
        <f t="shared" ca="1" si="58"/>
        <v/>
      </c>
      <c r="AD174" s="81" t="str">
        <f t="shared" ca="1" si="58"/>
        <v/>
      </c>
      <c r="AE174" s="81" t="str">
        <f t="shared" ca="1" si="58"/>
        <v/>
      </c>
      <c r="AF174" s="81" t="str">
        <f t="shared" ca="1" si="58"/>
        <v/>
      </c>
      <c r="AG174" s="81" t="str">
        <f t="shared" ca="1" si="58"/>
        <v/>
      </c>
      <c r="AH174" s="81" t="str">
        <f t="shared" ca="1" si="58"/>
        <v/>
      </c>
      <c r="AI174" s="81" t="str">
        <f t="shared" ca="1" si="58"/>
        <v/>
      </c>
      <c r="AJ174" s="81" t="str">
        <f t="shared" ca="1" si="57"/>
        <v/>
      </c>
      <c r="AK174" s="81" t="str">
        <f t="shared" ca="1" si="57"/>
        <v/>
      </c>
      <c r="AL174" s="81" t="str">
        <f t="shared" ca="1" si="57"/>
        <v/>
      </c>
      <c r="AM174" s="81" t="str">
        <f t="shared" ca="1" si="57"/>
        <v/>
      </c>
      <c r="AN174" s="81" t="str">
        <f t="shared" ca="1" si="57"/>
        <v/>
      </c>
      <c r="AO174" s="81" t="str">
        <f t="shared" ca="1" si="57"/>
        <v/>
      </c>
      <c r="AP174" s="81" t="str">
        <f t="shared" ca="1" si="57"/>
        <v/>
      </c>
      <c r="AQ174" s="81" t="str">
        <f t="shared" ca="1" si="57"/>
        <v/>
      </c>
    </row>
    <row r="175" spans="1:43" x14ac:dyDescent="0.2">
      <c r="A175" s="22">
        <f t="shared" si="53"/>
        <v>167</v>
      </c>
      <c r="B175" s="34">
        <f t="shared" si="54"/>
        <v>44357</v>
      </c>
      <c r="C175" s="24" t="str">
        <f ca="1">IF(B175&gt;datum_obracuna,"",VLOOKUP(B175,'HNB tečaj'!A:D,2))</f>
        <v/>
      </c>
      <c r="D175" s="24" t="str">
        <f ca="1">IF(B175&gt;datum_obracuna,"",VLOOKUP(B175,'HNB tečaj'!A:D,3+(Podaci!$B$11="ne")))</f>
        <v/>
      </c>
      <c r="F175" s="68">
        <f>IF($A174&gt;=rok*12,"",VLOOKUP($B175,Podaci!$F:$G,2,TRUE))</f>
        <v>3.2300000000000002E-2</v>
      </c>
      <c r="G175" s="28" t="str">
        <f>IF($A174&gt;=rok*12,"",VLOOKUP($B175,Podaci!$F:$H,3,TRUE))</f>
        <v>ENG proporcionalna</v>
      </c>
      <c r="H175" s="33">
        <f>IF(A174&gt;=rok*12,"",VLOOKUP(B175,Podaci!F:J,5,TRUE))</f>
        <v>1.0026916666666668</v>
      </c>
      <c r="I175" s="33">
        <f t="shared" si="45"/>
        <v>1.2200791648085088</v>
      </c>
      <c r="J175" s="102" t="str">
        <f t="shared" ca="1" si="46"/>
        <v/>
      </c>
      <c r="K175" s="71">
        <f t="shared" si="47"/>
        <v>599.37875560752718</v>
      </c>
      <c r="L175" s="73" t="str">
        <f t="shared" ca="1" si="48"/>
        <v/>
      </c>
      <c r="M175" s="71">
        <f t="shared" si="49"/>
        <v>491.26218436948682</v>
      </c>
      <c r="N175" s="73" t="str">
        <f t="shared" ca="1" si="50"/>
        <v/>
      </c>
      <c r="O175" s="71">
        <f t="shared" si="51"/>
        <v>108.11657123804034</v>
      </c>
      <c r="P175" s="72">
        <f>IF($A174&gt;=rok*12,"",P174*H175-K175-SUMPRODUCT(--(MONTH(Podaci!$L$5:$L$25)=MONTH($B175)),--(YEAR(Podaci!$L$5:$L$25)=YEAR($B175)),Podaci!$M$5:$M$25))</f>
        <v>39675.885024808209</v>
      </c>
      <c r="R175" s="108" t="str">
        <f t="shared" ca="1" si="52"/>
        <v/>
      </c>
      <c r="T175" s="81" t="str">
        <f t="shared" ca="1" si="58"/>
        <v/>
      </c>
      <c r="U175" s="81" t="str">
        <f t="shared" ca="1" si="58"/>
        <v/>
      </c>
      <c r="V175" s="81" t="str">
        <f t="shared" ca="1" si="58"/>
        <v/>
      </c>
      <c r="W175" s="81" t="str">
        <f t="shared" ca="1" si="58"/>
        <v/>
      </c>
      <c r="X175" s="81" t="str">
        <f t="shared" ca="1" si="58"/>
        <v/>
      </c>
      <c r="Y175" s="81" t="str">
        <f t="shared" ca="1" si="58"/>
        <v/>
      </c>
      <c r="Z175" s="81" t="str">
        <f t="shared" ca="1" si="58"/>
        <v/>
      </c>
      <c r="AA175" s="81" t="str">
        <f t="shared" ca="1" si="58"/>
        <v/>
      </c>
      <c r="AB175" s="81" t="str">
        <f t="shared" ca="1" si="58"/>
        <v/>
      </c>
      <c r="AC175" s="81" t="str">
        <f t="shared" ca="1" si="58"/>
        <v/>
      </c>
      <c r="AD175" s="81" t="str">
        <f t="shared" ca="1" si="58"/>
        <v/>
      </c>
      <c r="AE175" s="81" t="str">
        <f t="shared" ca="1" si="58"/>
        <v/>
      </c>
      <c r="AF175" s="81" t="str">
        <f t="shared" ca="1" si="58"/>
        <v/>
      </c>
      <c r="AG175" s="81" t="str">
        <f t="shared" ca="1" si="58"/>
        <v/>
      </c>
      <c r="AH175" s="81" t="str">
        <f t="shared" ca="1" si="58"/>
        <v/>
      </c>
      <c r="AI175" s="81" t="str">
        <f t="shared" ca="1" si="58"/>
        <v/>
      </c>
      <c r="AJ175" s="81" t="str">
        <f t="shared" ca="1" si="57"/>
        <v/>
      </c>
      <c r="AK175" s="81" t="str">
        <f t="shared" ca="1" si="57"/>
        <v/>
      </c>
      <c r="AL175" s="81" t="str">
        <f t="shared" ca="1" si="57"/>
        <v/>
      </c>
      <c r="AM175" s="81" t="str">
        <f t="shared" ca="1" si="57"/>
        <v/>
      </c>
      <c r="AN175" s="81" t="str">
        <f t="shared" ca="1" si="57"/>
        <v/>
      </c>
      <c r="AO175" s="81" t="str">
        <f t="shared" ca="1" si="57"/>
        <v/>
      </c>
      <c r="AP175" s="81" t="str">
        <f t="shared" ca="1" si="57"/>
        <v/>
      </c>
      <c r="AQ175" s="81" t="str">
        <f t="shared" ca="1" si="57"/>
        <v/>
      </c>
    </row>
    <row r="176" spans="1:43" x14ac:dyDescent="0.2">
      <c r="A176" s="22">
        <f t="shared" si="53"/>
        <v>168</v>
      </c>
      <c r="B176" s="34">
        <f t="shared" si="54"/>
        <v>44387</v>
      </c>
      <c r="C176" s="24" t="str">
        <f ca="1">IF(B176&gt;datum_obracuna,"",VLOOKUP(B176,'HNB tečaj'!A:D,2))</f>
        <v/>
      </c>
      <c r="D176" s="24" t="str">
        <f ca="1">IF(B176&gt;datum_obracuna,"",VLOOKUP(B176,'HNB tečaj'!A:D,3+(Podaci!$B$11="ne")))</f>
        <v/>
      </c>
      <c r="F176" s="68">
        <f>IF($A175&gt;=rok*12,"",VLOOKUP($B176,Podaci!$F:$G,2,TRUE))</f>
        <v>3.2300000000000002E-2</v>
      </c>
      <c r="G176" s="28" t="str">
        <f>IF($A175&gt;=rok*12,"",VLOOKUP($B176,Podaci!$F:$H,3,TRUE))</f>
        <v>ENG proporcionalna</v>
      </c>
      <c r="H176" s="33">
        <f>IF(A175&gt;=rok*12,"",VLOOKUP(B176,Podaci!F:J,5,TRUE))</f>
        <v>1.0026916666666668</v>
      </c>
      <c r="I176" s="33">
        <f t="shared" si="45"/>
        <v>1.2168039342189028</v>
      </c>
      <c r="J176" s="102" t="str">
        <f t="shared" ca="1" si="46"/>
        <v/>
      </c>
      <c r="K176" s="71">
        <f t="shared" si="47"/>
        <v>599.37875560752718</v>
      </c>
      <c r="L176" s="73" t="str">
        <f t="shared" ca="1" si="48"/>
        <v/>
      </c>
      <c r="M176" s="71">
        <f t="shared" si="49"/>
        <v>492.5844984157481</v>
      </c>
      <c r="N176" s="73" t="str">
        <f t="shared" ca="1" si="50"/>
        <v/>
      </c>
      <c r="O176" s="71">
        <f t="shared" si="51"/>
        <v>106.79425719177908</v>
      </c>
      <c r="P176" s="72">
        <f>IF($A175&gt;=rok*12,"",P175*H176-K176-SUMPRODUCT(--(MONTH(Podaci!$L$5:$L$25)=MONTH($B176)),--(YEAR(Podaci!$L$5:$L$25)=YEAR($B176)),Podaci!$M$5:$M$25))</f>
        <v>39183.300526392464</v>
      </c>
      <c r="R176" s="108" t="str">
        <f t="shared" ca="1" si="52"/>
        <v/>
      </c>
      <c r="T176" s="81" t="str">
        <f t="shared" ca="1" si="58"/>
        <v/>
      </c>
      <c r="U176" s="81" t="str">
        <f t="shared" ca="1" si="58"/>
        <v/>
      </c>
      <c r="V176" s="81" t="str">
        <f t="shared" ca="1" si="58"/>
        <v/>
      </c>
      <c r="W176" s="81" t="str">
        <f t="shared" ca="1" si="58"/>
        <v/>
      </c>
      <c r="X176" s="81" t="str">
        <f t="shared" ca="1" si="58"/>
        <v/>
      </c>
      <c r="Y176" s="81" t="str">
        <f t="shared" ca="1" si="58"/>
        <v/>
      </c>
      <c r="Z176" s="81" t="str">
        <f t="shared" ca="1" si="58"/>
        <v/>
      </c>
      <c r="AA176" s="81" t="str">
        <f t="shared" ca="1" si="58"/>
        <v/>
      </c>
      <c r="AB176" s="81" t="str">
        <f t="shared" ca="1" si="58"/>
        <v/>
      </c>
      <c r="AC176" s="81" t="str">
        <f t="shared" ca="1" si="58"/>
        <v/>
      </c>
      <c r="AD176" s="81" t="str">
        <f t="shared" ca="1" si="58"/>
        <v/>
      </c>
      <c r="AE176" s="81" t="str">
        <f t="shared" ca="1" si="58"/>
        <v/>
      </c>
      <c r="AF176" s="81" t="str">
        <f t="shared" ca="1" si="58"/>
        <v/>
      </c>
      <c r="AG176" s="81" t="str">
        <f t="shared" ca="1" si="58"/>
        <v/>
      </c>
      <c r="AH176" s="81" t="str">
        <f t="shared" ca="1" si="58"/>
        <v/>
      </c>
      <c r="AI176" s="81" t="str">
        <f t="shared" ca="1" si="58"/>
        <v/>
      </c>
      <c r="AJ176" s="81" t="str">
        <f t="shared" ca="1" si="57"/>
        <v/>
      </c>
      <c r="AK176" s="81" t="str">
        <f t="shared" ca="1" si="57"/>
        <v/>
      </c>
      <c r="AL176" s="81" t="str">
        <f t="shared" ca="1" si="57"/>
        <v/>
      </c>
      <c r="AM176" s="81" t="str">
        <f t="shared" ca="1" si="57"/>
        <v/>
      </c>
      <c r="AN176" s="81" t="str">
        <f t="shared" ca="1" si="57"/>
        <v/>
      </c>
      <c r="AO176" s="81" t="str">
        <f t="shared" ca="1" si="57"/>
        <v/>
      </c>
      <c r="AP176" s="81" t="str">
        <f t="shared" ca="1" si="57"/>
        <v/>
      </c>
      <c r="AQ176" s="81" t="str">
        <f t="shared" ca="1" si="57"/>
        <v/>
      </c>
    </row>
    <row r="177" spans="1:43" x14ac:dyDescent="0.2">
      <c r="A177" s="22">
        <f t="shared" si="53"/>
        <v>169</v>
      </c>
      <c r="B177" s="34">
        <f t="shared" si="54"/>
        <v>44418</v>
      </c>
      <c r="C177" s="24" t="str">
        <f ca="1">IF(B177&gt;datum_obracuna,"",VLOOKUP(B177,'HNB tečaj'!A:D,2))</f>
        <v/>
      </c>
      <c r="D177" s="24" t="str">
        <f ca="1">IF(B177&gt;datum_obracuna,"",VLOOKUP(B177,'HNB tečaj'!A:D,3+(Podaci!$B$11="ne")))</f>
        <v/>
      </c>
      <c r="F177" s="68">
        <f>IF($A176&gt;=rok*12,"",VLOOKUP($B177,Podaci!$F:$G,2,TRUE))</f>
        <v>3.2300000000000002E-2</v>
      </c>
      <c r="G177" s="28" t="str">
        <f>IF($A176&gt;=rok*12,"",VLOOKUP($B177,Podaci!$F:$H,3,TRUE))</f>
        <v>ENG proporcionalna</v>
      </c>
      <c r="H177" s="33">
        <f>IF(A176&gt;=rok*12,"",VLOOKUP(B177,Podaci!F:J,5,TRUE))</f>
        <v>1.0026916666666668</v>
      </c>
      <c r="I177" s="33">
        <f t="shared" si="45"/>
        <v>1.2135374957927272</v>
      </c>
      <c r="J177" s="102" t="str">
        <f t="shared" ca="1" si="46"/>
        <v/>
      </c>
      <c r="K177" s="71">
        <f t="shared" si="47"/>
        <v>599.37875560752741</v>
      </c>
      <c r="L177" s="73" t="str">
        <f t="shared" ca="1" si="48"/>
        <v/>
      </c>
      <c r="M177" s="71">
        <f t="shared" si="49"/>
        <v>493.91037169065078</v>
      </c>
      <c r="N177" s="73" t="str">
        <f t="shared" ca="1" si="50"/>
        <v/>
      </c>
      <c r="O177" s="71">
        <f t="shared" si="51"/>
        <v>105.46838391687666</v>
      </c>
      <c r="P177" s="72">
        <f>IF($A176&gt;=rok*12,"",P176*H177-K177-SUMPRODUCT(--(MONTH(Podaci!$L$5:$L$25)=MONTH($B177)),--(YEAR(Podaci!$L$5:$L$25)=YEAR($B177)),Podaci!$M$5:$M$25))</f>
        <v>38689.390154701818</v>
      </c>
      <c r="R177" s="108" t="str">
        <f t="shared" ca="1" si="52"/>
        <v/>
      </c>
      <c r="T177" s="81" t="str">
        <f t="shared" ca="1" si="58"/>
        <v/>
      </c>
      <c r="U177" s="81" t="str">
        <f t="shared" ca="1" si="58"/>
        <v/>
      </c>
      <c r="V177" s="81" t="str">
        <f t="shared" ca="1" si="58"/>
        <v/>
      </c>
      <c r="W177" s="81" t="str">
        <f t="shared" ca="1" si="58"/>
        <v/>
      </c>
      <c r="X177" s="81" t="str">
        <f t="shared" ca="1" si="58"/>
        <v/>
      </c>
      <c r="Y177" s="81" t="str">
        <f t="shared" ca="1" si="58"/>
        <v/>
      </c>
      <c r="Z177" s="81" t="str">
        <f t="shared" ca="1" si="58"/>
        <v/>
      </c>
      <c r="AA177" s="81" t="str">
        <f t="shared" ca="1" si="58"/>
        <v/>
      </c>
      <c r="AB177" s="81" t="str">
        <f t="shared" ca="1" si="58"/>
        <v/>
      </c>
      <c r="AC177" s="81" t="str">
        <f t="shared" ca="1" si="58"/>
        <v/>
      </c>
      <c r="AD177" s="81" t="str">
        <f t="shared" ca="1" si="58"/>
        <v/>
      </c>
      <c r="AE177" s="81" t="str">
        <f t="shared" ca="1" si="58"/>
        <v/>
      </c>
      <c r="AF177" s="81" t="str">
        <f t="shared" ca="1" si="58"/>
        <v/>
      </c>
      <c r="AG177" s="81" t="str">
        <f t="shared" ca="1" si="58"/>
        <v/>
      </c>
      <c r="AH177" s="81" t="str">
        <f t="shared" ca="1" si="58"/>
        <v/>
      </c>
      <c r="AI177" s="81" t="str">
        <f t="shared" ca="1" si="58"/>
        <v/>
      </c>
      <c r="AJ177" s="81" t="str">
        <f t="shared" ca="1" si="57"/>
        <v/>
      </c>
      <c r="AK177" s="81" t="str">
        <f t="shared" ca="1" si="57"/>
        <v/>
      </c>
      <c r="AL177" s="81" t="str">
        <f t="shared" ca="1" si="57"/>
        <v/>
      </c>
      <c r="AM177" s="81" t="str">
        <f t="shared" ca="1" si="57"/>
        <v/>
      </c>
      <c r="AN177" s="81" t="str">
        <f t="shared" ca="1" si="57"/>
        <v/>
      </c>
      <c r="AO177" s="81" t="str">
        <f t="shared" ca="1" si="57"/>
        <v/>
      </c>
      <c r="AP177" s="81" t="str">
        <f t="shared" ca="1" si="57"/>
        <v/>
      </c>
      <c r="AQ177" s="81" t="str">
        <f t="shared" ca="1" si="57"/>
        <v/>
      </c>
    </row>
    <row r="178" spans="1:43" x14ac:dyDescent="0.2">
      <c r="A178" s="22">
        <f t="shared" si="53"/>
        <v>170</v>
      </c>
      <c r="B178" s="34">
        <f t="shared" si="54"/>
        <v>44449</v>
      </c>
      <c r="C178" s="24" t="str">
        <f ca="1">IF(B178&gt;datum_obracuna,"",VLOOKUP(B178,'HNB tečaj'!A:D,2))</f>
        <v/>
      </c>
      <c r="D178" s="24" t="str">
        <f ca="1">IF(B178&gt;datum_obracuna,"",VLOOKUP(B178,'HNB tečaj'!A:D,3+(Podaci!$B$11="ne")))</f>
        <v/>
      </c>
      <c r="F178" s="68">
        <f>IF($A177&gt;=rok*12,"",VLOOKUP($B178,Podaci!$F:$G,2,TRUE))</f>
        <v>3.2300000000000002E-2</v>
      </c>
      <c r="G178" s="28" t="str">
        <f>IF($A177&gt;=rok*12,"",VLOOKUP($B178,Podaci!$F:$H,3,TRUE))</f>
        <v>ENG proporcionalna</v>
      </c>
      <c r="H178" s="33">
        <f>IF(A177&gt;=rok*12,"",VLOOKUP(B178,Podaci!F:J,5,TRUE))</f>
        <v>1.0026916666666668</v>
      </c>
      <c r="I178" s="33">
        <f t="shared" si="45"/>
        <v>1.2102798259279379</v>
      </c>
      <c r="J178" s="102" t="str">
        <f t="shared" ca="1" si="46"/>
        <v/>
      </c>
      <c r="K178" s="71">
        <f t="shared" si="47"/>
        <v>599.37875560752695</v>
      </c>
      <c r="L178" s="73" t="str">
        <f t="shared" ca="1" si="48"/>
        <v/>
      </c>
      <c r="M178" s="71">
        <f t="shared" si="49"/>
        <v>495.23981377445102</v>
      </c>
      <c r="N178" s="73" t="str">
        <f t="shared" ca="1" si="50"/>
        <v/>
      </c>
      <c r="O178" s="71">
        <f t="shared" si="51"/>
        <v>104.13894183307596</v>
      </c>
      <c r="P178" s="72">
        <f>IF($A177&gt;=rok*12,"",P177*H178-K178-SUMPRODUCT(--(MONTH(Podaci!$L$5:$L$25)=MONTH($B178)),--(YEAR(Podaci!$L$5:$L$25)=YEAR($B178)),Podaci!$M$5:$M$25))</f>
        <v>38194.150340927365</v>
      </c>
      <c r="R178" s="108" t="str">
        <f t="shared" ca="1" si="52"/>
        <v/>
      </c>
      <c r="T178" s="81" t="str">
        <f t="shared" ca="1" si="58"/>
        <v/>
      </c>
      <c r="U178" s="81" t="str">
        <f t="shared" ca="1" si="58"/>
        <v/>
      </c>
      <c r="V178" s="81" t="str">
        <f t="shared" ca="1" si="58"/>
        <v/>
      </c>
      <c r="W178" s="81" t="str">
        <f t="shared" ca="1" si="58"/>
        <v/>
      </c>
      <c r="X178" s="81" t="str">
        <f t="shared" ca="1" si="58"/>
        <v/>
      </c>
      <c r="Y178" s="81" t="str">
        <f t="shared" ca="1" si="58"/>
        <v/>
      </c>
      <c r="Z178" s="81" t="str">
        <f t="shared" ca="1" si="58"/>
        <v/>
      </c>
      <c r="AA178" s="81" t="str">
        <f t="shared" ca="1" si="58"/>
        <v/>
      </c>
      <c r="AB178" s="81" t="str">
        <f t="shared" ca="1" si="58"/>
        <v/>
      </c>
      <c r="AC178" s="81" t="str">
        <f t="shared" ca="1" si="58"/>
        <v/>
      </c>
      <c r="AD178" s="81" t="str">
        <f t="shared" ca="1" si="58"/>
        <v/>
      </c>
      <c r="AE178" s="81" t="str">
        <f t="shared" ca="1" si="58"/>
        <v/>
      </c>
      <c r="AF178" s="81" t="str">
        <f t="shared" ca="1" si="58"/>
        <v/>
      </c>
      <c r="AG178" s="81" t="str">
        <f t="shared" ca="1" si="58"/>
        <v/>
      </c>
      <c r="AH178" s="81" t="str">
        <f t="shared" ca="1" si="58"/>
        <v/>
      </c>
      <c r="AI178" s="81" t="str">
        <f t="shared" ca="1" si="58"/>
        <v/>
      </c>
      <c r="AJ178" s="81" t="str">
        <f t="shared" ca="1" si="57"/>
        <v/>
      </c>
      <c r="AK178" s="81" t="str">
        <f t="shared" ca="1" si="57"/>
        <v/>
      </c>
      <c r="AL178" s="81" t="str">
        <f t="shared" ca="1" si="57"/>
        <v/>
      </c>
      <c r="AM178" s="81" t="str">
        <f t="shared" ca="1" si="57"/>
        <v/>
      </c>
      <c r="AN178" s="81" t="str">
        <f t="shared" ca="1" si="57"/>
        <v/>
      </c>
      <c r="AO178" s="81" t="str">
        <f t="shared" ca="1" si="57"/>
        <v/>
      </c>
      <c r="AP178" s="81" t="str">
        <f t="shared" ca="1" si="57"/>
        <v/>
      </c>
      <c r="AQ178" s="81" t="str">
        <f t="shared" ca="1" si="57"/>
        <v/>
      </c>
    </row>
    <row r="179" spans="1:43" x14ac:dyDescent="0.2">
      <c r="A179" s="22">
        <f t="shared" si="53"/>
        <v>171</v>
      </c>
      <c r="B179" s="34">
        <f t="shared" si="54"/>
        <v>44479</v>
      </c>
      <c r="C179" s="24" t="str">
        <f ca="1">IF(B179&gt;datum_obracuna,"",VLOOKUP(B179,'HNB tečaj'!A:D,2))</f>
        <v/>
      </c>
      <c r="D179" s="24" t="str">
        <f ca="1">IF(B179&gt;datum_obracuna,"",VLOOKUP(B179,'HNB tečaj'!A:D,3+(Podaci!$B$11="ne")))</f>
        <v/>
      </c>
      <c r="F179" s="68">
        <f>IF($A178&gt;=rok*12,"",VLOOKUP($B179,Podaci!$F:$G,2,TRUE))</f>
        <v>3.2300000000000002E-2</v>
      </c>
      <c r="G179" s="28" t="str">
        <f>IF($A178&gt;=rok*12,"",VLOOKUP($B179,Podaci!$F:$H,3,TRUE))</f>
        <v>ENG proporcionalna</v>
      </c>
      <c r="H179" s="33">
        <f>IF(A178&gt;=rok*12,"",VLOOKUP(B179,Podaci!F:J,5,TRUE))</f>
        <v>1.0026916666666668</v>
      </c>
      <c r="I179" s="33">
        <f t="shared" si="45"/>
        <v>1.2070309010858484</v>
      </c>
      <c r="J179" s="102" t="str">
        <f t="shared" ca="1" si="46"/>
        <v/>
      </c>
      <c r="K179" s="71">
        <f t="shared" si="47"/>
        <v>599.37875560752684</v>
      </c>
      <c r="L179" s="73" t="str">
        <f t="shared" ca="1" si="48"/>
        <v/>
      </c>
      <c r="M179" s="71">
        <f t="shared" si="49"/>
        <v>496.57283427319385</v>
      </c>
      <c r="N179" s="73" t="str">
        <f t="shared" ca="1" si="50"/>
        <v/>
      </c>
      <c r="O179" s="71">
        <f t="shared" si="51"/>
        <v>102.80592133433301</v>
      </c>
      <c r="P179" s="72">
        <f>IF($A178&gt;=rok*12,"",P178*H179-K179-SUMPRODUCT(--(MONTH(Podaci!$L$5:$L$25)=MONTH($B179)),--(YEAR(Podaci!$L$5:$L$25)=YEAR($B179)),Podaci!$M$5:$M$25))</f>
        <v>37697.577506654168</v>
      </c>
      <c r="R179" s="108" t="str">
        <f t="shared" ca="1" si="52"/>
        <v/>
      </c>
      <c r="T179" s="81" t="str">
        <f t="shared" ca="1" si="58"/>
        <v/>
      </c>
      <c r="U179" s="81" t="str">
        <f t="shared" ca="1" si="58"/>
        <v/>
      </c>
      <c r="V179" s="81" t="str">
        <f t="shared" ca="1" si="58"/>
        <v/>
      </c>
      <c r="W179" s="81" t="str">
        <f t="shared" ca="1" si="58"/>
        <v/>
      </c>
      <c r="X179" s="81" t="str">
        <f t="shared" ca="1" si="58"/>
        <v/>
      </c>
      <c r="Y179" s="81" t="str">
        <f t="shared" ca="1" si="58"/>
        <v/>
      </c>
      <c r="Z179" s="81" t="str">
        <f t="shared" ca="1" si="58"/>
        <v/>
      </c>
      <c r="AA179" s="81" t="str">
        <f t="shared" ca="1" si="58"/>
        <v/>
      </c>
      <c r="AB179" s="81" t="str">
        <f t="shared" ca="1" si="58"/>
        <v/>
      </c>
      <c r="AC179" s="81" t="str">
        <f t="shared" ca="1" si="58"/>
        <v/>
      </c>
      <c r="AD179" s="81" t="str">
        <f t="shared" ca="1" si="58"/>
        <v/>
      </c>
      <c r="AE179" s="81" t="str">
        <f t="shared" ca="1" si="58"/>
        <v/>
      </c>
      <c r="AF179" s="81" t="str">
        <f t="shared" ca="1" si="58"/>
        <v/>
      </c>
      <c r="AG179" s="81" t="str">
        <f t="shared" ca="1" si="58"/>
        <v/>
      </c>
      <c r="AH179" s="81" t="str">
        <f t="shared" ca="1" si="58"/>
        <v/>
      </c>
      <c r="AI179" s="81" t="str">
        <f t="shared" ca="1" si="58"/>
        <v/>
      </c>
      <c r="AJ179" s="81" t="str">
        <f t="shared" ca="1" si="57"/>
        <v/>
      </c>
      <c r="AK179" s="81" t="str">
        <f t="shared" ca="1" si="57"/>
        <v/>
      </c>
      <c r="AL179" s="81" t="str">
        <f t="shared" ca="1" si="57"/>
        <v/>
      </c>
      <c r="AM179" s="81" t="str">
        <f t="shared" ca="1" si="57"/>
        <v/>
      </c>
      <c r="AN179" s="81" t="str">
        <f t="shared" ca="1" si="57"/>
        <v/>
      </c>
      <c r="AO179" s="81" t="str">
        <f t="shared" ca="1" si="57"/>
        <v/>
      </c>
      <c r="AP179" s="81" t="str">
        <f t="shared" ca="1" si="57"/>
        <v/>
      </c>
      <c r="AQ179" s="81" t="str">
        <f t="shared" ca="1" si="57"/>
        <v/>
      </c>
    </row>
    <row r="180" spans="1:43" x14ac:dyDescent="0.2">
      <c r="A180" s="22">
        <f t="shared" si="53"/>
        <v>172</v>
      </c>
      <c r="B180" s="34">
        <f t="shared" si="54"/>
        <v>44510</v>
      </c>
      <c r="C180" s="24" t="str">
        <f ca="1">IF(B180&gt;datum_obracuna,"",VLOOKUP(B180,'HNB tečaj'!A:D,2))</f>
        <v/>
      </c>
      <c r="D180" s="24" t="str">
        <f ca="1">IF(B180&gt;datum_obracuna,"",VLOOKUP(B180,'HNB tečaj'!A:D,3+(Podaci!$B$11="ne")))</f>
        <v/>
      </c>
      <c r="F180" s="68">
        <f>IF($A179&gt;=rok*12,"",VLOOKUP($B180,Podaci!$F:$G,2,TRUE))</f>
        <v>3.2300000000000002E-2</v>
      </c>
      <c r="G180" s="28" t="str">
        <f>IF($A179&gt;=rok*12,"",VLOOKUP($B180,Podaci!$F:$H,3,TRUE))</f>
        <v>ENG proporcionalna</v>
      </c>
      <c r="H180" s="33">
        <f>IF(A179&gt;=rok*12,"",VLOOKUP(B180,Podaci!F:J,5,TRUE))</f>
        <v>1.0026916666666668</v>
      </c>
      <c r="I180" s="33">
        <f t="shared" si="45"/>
        <v>1.2037906977909609</v>
      </c>
      <c r="J180" s="102" t="str">
        <f t="shared" ca="1" si="46"/>
        <v/>
      </c>
      <c r="K180" s="71">
        <f t="shared" si="47"/>
        <v>599.37875560752695</v>
      </c>
      <c r="L180" s="73" t="str">
        <f t="shared" ca="1" si="48"/>
        <v/>
      </c>
      <c r="M180" s="71">
        <f t="shared" si="49"/>
        <v>497.90944281877933</v>
      </c>
      <c r="N180" s="73" t="str">
        <f t="shared" ca="1" si="50"/>
        <v/>
      </c>
      <c r="O180" s="71">
        <f t="shared" si="51"/>
        <v>101.46931278874762</v>
      </c>
      <c r="P180" s="72">
        <f>IF($A179&gt;=rok*12,"",P179*H180-K180-SUMPRODUCT(--(MONTH(Podaci!$L$5:$L$25)=MONTH($B180)),--(YEAR(Podaci!$L$5:$L$25)=YEAR($B180)),Podaci!$M$5:$M$25))</f>
        <v>37199.668063835386</v>
      </c>
      <c r="R180" s="108" t="str">
        <f t="shared" ca="1" si="52"/>
        <v/>
      </c>
      <c r="T180" s="81" t="str">
        <f t="shared" ca="1" si="58"/>
        <v/>
      </c>
      <c r="U180" s="81" t="str">
        <f t="shared" ca="1" si="58"/>
        <v/>
      </c>
      <c r="V180" s="81" t="str">
        <f t="shared" ca="1" si="58"/>
        <v/>
      </c>
      <c r="W180" s="81" t="str">
        <f t="shared" ca="1" si="58"/>
        <v/>
      </c>
      <c r="X180" s="81" t="str">
        <f t="shared" ca="1" si="58"/>
        <v/>
      </c>
      <c r="Y180" s="81" t="str">
        <f t="shared" ca="1" si="58"/>
        <v/>
      </c>
      <c r="Z180" s="81" t="str">
        <f t="shared" ca="1" si="58"/>
        <v/>
      </c>
      <c r="AA180" s="81" t="str">
        <f t="shared" ca="1" si="58"/>
        <v/>
      </c>
      <c r="AB180" s="81" t="str">
        <f t="shared" ca="1" si="58"/>
        <v/>
      </c>
      <c r="AC180" s="81" t="str">
        <f t="shared" ca="1" si="58"/>
        <v/>
      </c>
      <c r="AD180" s="81" t="str">
        <f t="shared" ca="1" si="58"/>
        <v/>
      </c>
      <c r="AE180" s="81" t="str">
        <f t="shared" ca="1" si="58"/>
        <v/>
      </c>
      <c r="AF180" s="81" t="str">
        <f t="shared" ca="1" si="58"/>
        <v/>
      </c>
      <c r="AG180" s="81" t="str">
        <f t="shared" ca="1" si="58"/>
        <v/>
      </c>
      <c r="AH180" s="81" t="str">
        <f t="shared" ca="1" si="58"/>
        <v/>
      </c>
      <c r="AI180" s="81" t="str">
        <f t="shared" ref="AI180:AQ195" ca="1" si="59">IF($B180&gt;AI$3,"",MAX(0,(AI$3-MAX(AI$2,$B180+1)+1)/AI$6*AI$7*MAX($J180,0)))</f>
        <v/>
      </c>
      <c r="AJ180" s="81" t="str">
        <f t="shared" ca="1" si="59"/>
        <v/>
      </c>
      <c r="AK180" s="81" t="str">
        <f t="shared" ca="1" si="59"/>
        <v/>
      </c>
      <c r="AL180" s="81" t="str">
        <f t="shared" ca="1" si="59"/>
        <v/>
      </c>
      <c r="AM180" s="81" t="str">
        <f t="shared" ca="1" si="59"/>
        <v/>
      </c>
      <c r="AN180" s="81" t="str">
        <f t="shared" ca="1" si="59"/>
        <v/>
      </c>
      <c r="AO180" s="81" t="str">
        <f t="shared" ca="1" si="59"/>
        <v/>
      </c>
      <c r="AP180" s="81" t="str">
        <f t="shared" ca="1" si="59"/>
        <v/>
      </c>
      <c r="AQ180" s="81" t="str">
        <f t="shared" ca="1" si="59"/>
        <v/>
      </c>
    </row>
    <row r="181" spans="1:43" x14ac:dyDescent="0.2">
      <c r="A181" s="22">
        <f t="shared" si="53"/>
        <v>173</v>
      </c>
      <c r="B181" s="34">
        <f t="shared" si="54"/>
        <v>44540</v>
      </c>
      <c r="C181" s="24" t="str">
        <f ca="1">IF(B181&gt;datum_obracuna,"",VLOOKUP(B181,'HNB tečaj'!A:D,2))</f>
        <v/>
      </c>
      <c r="D181" s="24" t="str">
        <f ca="1">IF(B181&gt;datum_obracuna,"",VLOOKUP(B181,'HNB tečaj'!A:D,3+(Podaci!$B$11="ne")))</f>
        <v/>
      </c>
      <c r="F181" s="68">
        <f>IF($A180&gt;=rok*12,"",VLOOKUP($B181,Podaci!$F:$G,2,TRUE))</f>
        <v>3.2300000000000002E-2</v>
      </c>
      <c r="G181" s="28" t="str">
        <f>IF($A180&gt;=rok*12,"",VLOOKUP($B181,Podaci!$F:$H,3,TRUE))</f>
        <v>ENG proporcionalna</v>
      </c>
      <c r="H181" s="33">
        <f>IF(A180&gt;=rok*12,"",VLOOKUP(B181,Podaci!F:J,5,TRUE))</f>
        <v>1.0026916666666668</v>
      </c>
      <c r="I181" s="33">
        <f t="shared" si="45"/>
        <v>1.2005591926307964</v>
      </c>
      <c r="J181" s="102" t="str">
        <f t="shared" ca="1" si="46"/>
        <v/>
      </c>
      <c r="K181" s="71">
        <f t="shared" si="47"/>
        <v>599.37875560752673</v>
      </c>
      <c r="L181" s="73" t="str">
        <f t="shared" ca="1" si="48"/>
        <v/>
      </c>
      <c r="M181" s="71">
        <f t="shared" si="49"/>
        <v>499.24964906903307</v>
      </c>
      <c r="N181" s="73" t="str">
        <f t="shared" ca="1" si="50"/>
        <v/>
      </c>
      <c r="O181" s="71">
        <f t="shared" si="51"/>
        <v>100.12910653849367</v>
      </c>
      <c r="P181" s="72">
        <f>IF($A180&gt;=rok*12,"",P180*H181-K181-SUMPRODUCT(--(MONTH(Podaci!$L$5:$L$25)=MONTH($B181)),--(YEAR(Podaci!$L$5:$L$25)=YEAR($B181)),Podaci!$M$5:$M$25))</f>
        <v>36700.418414766355</v>
      </c>
      <c r="R181" s="108" t="str">
        <f t="shared" ca="1" si="52"/>
        <v/>
      </c>
      <c r="T181" s="81" t="str">
        <f t="shared" ref="T181:AI196" ca="1" si="60">IF($B181&gt;T$3,"",MAX(0,(T$3-MAX(T$2,$B181+1)+1)/T$6*T$7*MAX($J181,0)))</f>
        <v/>
      </c>
      <c r="U181" s="81" t="str">
        <f t="shared" ca="1" si="60"/>
        <v/>
      </c>
      <c r="V181" s="81" t="str">
        <f t="shared" ca="1" si="60"/>
        <v/>
      </c>
      <c r="W181" s="81" t="str">
        <f t="shared" ca="1" si="60"/>
        <v/>
      </c>
      <c r="X181" s="81" t="str">
        <f t="shared" ca="1" si="60"/>
        <v/>
      </c>
      <c r="Y181" s="81" t="str">
        <f t="shared" ca="1" si="60"/>
        <v/>
      </c>
      <c r="Z181" s="81" t="str">
        <f t="shared" ca="1" si="60"/>
        <v/>
      </c>
      <c r="AA181" s="81" t="str">
        <f t="shared" ca="1" si="60"/>
        <v/>
      </c>
      <c r="AB181" s="81" t="str">
        <f t="shared" ca="1" si="60"/>
        <v/>
      </c>
      <c r="AC181" s="81" t="str">
        <f t="shared" ca="1" si="60"/>
        <v/>
      </c>
      <c r="AD181" s="81" t="str">
        <f t="shared" ca="1" si="60"/>
        <v/>
      </c>
      <c r="AE181" s="81" t="str">
        <f t="shared" ca="1" si="60"/>
        <v/>
      </c>
      <c r="AF181" s="81" t="str">
        <f t="shared" ca="1" si="60"/>
        <v/>
      </c>
      <c r="AG181" s="81" t="str">
        <f t="shared" ca="1" si="60"/>
        <v/>
      </c>
      <c r="AH181" s="81" t="str">
        <f t="shared" ca="1" si="60"/>
        <v/>
      </c>
      <c r="AI181" s="81" t="str">
        <f t="shared" ca="1" si="60"/>
        <v/>
      </c>
      <c r="AJ181" s="81" t="str">
        <f t="shared" ca="1" si="59"/>
        <v/>
      </c>
      <c r="AK181" s="81" t="str">
        <f t="shared" ca="1" si="59"/>
        <v/>
      </c>
      <c r="AL181" s="81" t="str">
        <f t="shared" ca="1" si="59"/>
        <v/>
      </c>
      <c r="AM181" s="81" t="str">
        <f t="shared" ca="1" si="59"/>
        <v/>
      </c>
      <c r="AN181" s="81" t="str">
        <f t="shared" ca="1" si="59"/>
        <v/>
      </c>
      <c r="AO181" s="81" t="str">
        <f t="shared" ca="1" si="59"/>
        <v/>
      </c>
      <c r="AP181" s="81" t="str">
        <f t="shared" ca="1" si="59"/>
        <v/>
      </c>
      <c r="AQ181" s="81" t="str">
        <f t="shared" ca="1" si="59"/>
        <v/>
      </c>
    </row>
    <row r="182" spans="1:43" x14ac:dyDescent="0.2">
      <c r="A182" s="22">
        <f t="shared" si="53"/>
        <v>174</v>
      </c>
      <c r="B182" s="34">
        <f t="shared" si="54"/>
        <v>44571</v>
      </c>
      <c r="C182" s="24" t="str">
        <f ca="1">IF(B182&gt;datum_obracuna,"",VLOOKUP(B182,'HNB tečaj'!A:D,2))</f>
        <v/>
      </c>
      <c r="D182" s="24" t="str">
        <f ca="1">IF(B182&gt;datum_obracuna,"",VLOOKUP(B182,'HNB tečaj'!A:D,3+(Podaci!$B$11="ne")))</f>
        <v/>
      </c>
      <c r="F182" s="68">
        <f>IF($A181&gt;=rok*12,"",VLOOKUP($B182,Podaci!$F:$G,2,TRUE))</f>
        <v>3.2300000000000002E-2</v>
      </c>
      <c r="G182" s="28" t="str">
        <f>IF($A181&gt;=rok*12,"",VLOOKUP($B182,Podaci!$F:$H,3,TRUE))</f>
        <v>ENG proporcionalna</v>
      </c>
      <c r="H182" s="33">
        <f>IF(A181&gt;=rok*12,"",VLOOKUP(B182,Podaci!F:J,5,TRUE))</f>
        <v>1.0026916666666668</v>
      </c>
      <c r="I182" s="33">
        <f t="shared" si="45"/>
        <v>1.1973363622557247</v>
      </c>
      <c r="J182" s="102" t="str">
        <f t="shared" ca="1" si="46"/>
        <v/>
      </c>
      <c r="K182" s="71">
        <f t="shared" si="47"/>
        <v>599.37875560752639</v>
      </c>
      <c r="L182" s="73" t="str">
        <f t="shared" ca="1" si="48"/>
        <v/>
      </c>
      <c r="M182" s="71">
        <f t="shared" si="49"/>
        <v>500.59346270777689</v>
      </c>
      <c r="N182" s="73" t="str">
        <f t="shared" ca="1" si="50"/>
        <v/>
      </c>
      <c r="O182" s="71">
        <f t="shared" si="51"/>
        <v>98.785292899749479</v>
      </c>
      <c r="P182" s="72">
        <f>IF($A181&gt;=rok*12,"",P181*H182-K182-SUMPRODUCT(--(MONTH(Podaci!$L$5:$L$25)=MONTH($B182)),--(YEAR(Podaci!$L$5:$L$25)=YEAR($B182)),Podaci!$M$5:$M$25))</f>
        <v>36199.824952058581</v>
      </c>
      <c r="R182" s="108" t="str">
        <f t="shared" ca="1" si="52"/>
        <v/>
      </c>
      <c r="T182" s="81" t="str">
        <f t="shared" ca="1" si="60"/>
        <v/>
      </c>
      <c r="U182" s="81" t="str">
        <f t="shared" ca="1" si="60"/>
        <v/>
      </c>
      <c r="V182" s="81" t="str">
        <f t="shared" ca="1" si="60"/>
        <v/>
      </c>
      <c r="W182" s="81" t="str">
        <f t="shared" ca="1" si="60"/>
        <v/>
      </c>
      <c r="X182" s="81" t="str">
        <f t="shared" ca="1" si="60"/>
        <v/>
      </c>
      <c r="Y182" s="81" t="str">
        <f t="shared" ca="1" si="60"/>
        <v/>
      </c>
      <c r="Z182" s="81" t="str">
        <f t="shared" ca="1" si="60"/>
        <v/>
      </c>
      <c r="AA182" s="81" t="str">
        <f t="shared" ca="1" si="60"/>
        <v/>
      </c>
      <c r="AB182" s="81" t="str">
        <f t="shared" ca="1" si="60"/>
        <v/>
      </c>
      <c r="AC182" s="81" t="str">
        <f t="shared" ca="1" si="60"/>
        <v/>
      </c>
      <c r="AD182" s="81" t="str">
        <f t="shared" ca="1" si="60"/>
        <v/>
      </c>
      <c r="AE182" s="81" t="str">
        <f t="shared" ca="1" si="60"/>
        <v/>
      </c>
      <c r="AF182" s="81" t="str">
        <f t="shared" ca="1" si="60"/>
        <v/>
      </c>
      <c r="AG182" s="81" t="str">
        <f t="shared" ca="1" si="60"/>
        <v/>
      </c>
      <c r="AH182" s="81" t="str">
        <f t="shared" ca="1" si="60"/>
        <v/>
      </c>
      <c r="AI182" s="81" t="str">
        <f t="shared" ca="1" si="60"/>
        <v/>
      </c>
      <c r="AJ182" s="81" t="str">
        <f t="shared" ca="1" si="59"/>
        <v/>
      </c>
      <c r="AK182" s="81" t="str">
        <f t="shared" ca="1" si="59"/>
        <v/>
      </c>
      <c r="AL182" s="81" t="str">
        <f t="shared" ca="1" si="59"/>
        <v/>
      </c>
      <c r="AM182" s="81" t="str">
        <f t="shared" ca="1" si="59"/>
        <v/>
      </c>
      <c r="AN182" s="81" t="str">
        <f t="shared" ca="1" si="59"/>
        <v/>
      </c>
      <c r="AO182" s="81" t="str">
        <f t="shared" ca="1" si="59"/>
        <v/>
      </c>
      <c r="AP182" s="81" t="str">
        <f t="shared" ca="1" si="59"/>
        <v/>
      </c>
      <c r="AQ182" s="81" t="str">
        <f t="shared" ca="1" si="59"/>
        <v/>
      </c>
    </row>
    <row r="183" spans="1:43" x14ac:dyDescent="0.2">
      <c r="A183" s="22">
        <f t="shared" si="53"/>
        <v>175</v>
      </c>
      <c r="B183" s="34">
        <f t="shared" si="54"/>
        <v>44602</v>
      </c>
      <c r="C183" s="24" t="str">
        <f ca="1">IF(B183&gt;datum_obracuna,"",VLOOKUP(B183,'HNB tečaj'!A:D,2))</f>
        <v/>
      </c>
      <c r="D183" s="24" t="str">
        <f ca="1">IF(B183&gt;datum_obracuna,"",VLOOKUP(B183,'HNB tečaj'!A:D,3+(Podaci!$B$11="ne")))</f>
        <v/>
      </c>
      <c r="F183" s="68">
        <f>IF($A182&gt;=rok*12,"",VLOOKUP($B183,Podaci!$F:$G,2,TRUE))</f>
        <v>3.2300000000000002E-2</v>
      </c>
      <c r="G183" s="28" t="str">
        <f>IF($A182&gt;=rok*12,"",VLOOKUP($B183,Podaci!$F:$H,3,TRUE))</f>
        <v>ENG proporcionalna</v>
      </c>
      <c r="H183" s="33">
        <f>IF(A182&gt;=rok*12,"",VLOOKUP(B183,Podaci!F:J,5,TRUE))</f>
        <v>1.0026916666666668</v>
      </c>
      <c r="I183" s="33">
        <f t="shared" si="45"/>
        <v>1.1941221833787965</v>
      </c>
      <c r="J183" s="102" t="str">
        <f t="shared" ca="1" si="46"/>
        <v/>
      </c>
      <c r="K183" s="71">
        <f t="shared" si="47"/>
        <v>599.37875560752695</v>
      </c>
      <c r="L183" s="73" t="str">
        <f t="shared" ca="1" si="48"/>
        <v/>
      </c>
      <c r="M183" s="71">
        <f t="shared" si="49"/>
        <v>501.9408934448993</v>
      </c>
      <c r="N183" s="73" t="str">
        <f t="shared" ca="1" si="50"/>
        <v/>
      </c>
      <c r="O183" s="71">
        <f t="shared" si="51"/>
        <v>97.437862162627681</v>
      </c>
      <c r="P183" s="72">
        <f>IF($A182&gt;=rok*12,"",P182*H183-K183-SUMPRODUCT(--(MONTH(Podaci!$L$5:$L$25)=MONTH($B183)),--(YEAR(Podaci!$L$5:$L$25)=YEAR($B183)),Podaci!$M$5:$M$25))</f>
        <v>35697.884058613687</v>
      </c>
      <c r="R183" s="108" t="str">
        <f t="shared" ca="1" si="52"/>
        <v/>
      </c>
      <c r="T183" s="81" t="str">
        <f t="shared" ca="1" si="60"/>
        <v/>
      </c>
      <c r="U183" s="81" t="str">
        <f t="shared" ca="1" si="60"/>
        <v/>
      </c>
      <c r="V183" s="81" t="str">
        <f t="shared" ca="1" si="60"/>
        <v/>
      </c>
      <c r="W183" s="81" t="str">
        <f t="shared" ca="1" si="60"/>
        <v/>
      </c>
      <c r="X183" s="81" t="str">
        <f t="shared" ca="1" si="60"/>
        <v/>
      </c>
      <c r="Y183" s="81" t="str">
        <f t="shared" ca="1" si="60"/>
        <v/>
      </c>
      <c r="Z183" s="81" t="str">
        <f t="shared" ca="1" si="60"/>
        <v/>
      </c>
      <c r="AA183" s="81" t="str">
        <f t="shared" ca="1" si="60"/>
        <v/>
      </c>
      <c r="AB183" s="81" t="str">
        <f t="shared" ca="1" si="60"/>
        <v/>
      </c>
      <c r="AC183" s="81" t="str">
        <f t="shared" ca="1" si="60"/>
        <v/>
      </c>
      <c r="AD183" s="81" t="str">
        <f t="shared" ca="1" si="60"/>
        <v/>
      </c>
      <c r="AE183" s="81" t="str">
        <f t="shared" ca="1" si="60"/>
        <v/>
      </c>
      <c r="AF183" s="81" t="str">
        <f t="shared" ca="1" si="60"/>
        <v/>
      </c>
      <c r="AG183" s="81" t="str">
        <f t="shared" ca="1" si="60"/>
        <v/>
      </c>
      <c r="AH183" s="81" t="str">
        <f t="shared" ca="1" si="60"/>
        <v/>
      </c>
      <c r="AI183" s="81" t="str">
        <f t="shared" ca="1" si="60"/>
        <v/>
      </c>
      <c r="AJ183" s="81" t="str">
        <f t="shared" ca="1" si="59"/>
        <v/>
      </c>
      <c r="AK183" s="81" t="str">
        <f t="shared" ca="1" si="59"/>
        <v/>
      </c>
      <c r="AL183" s="81" t="str">
        <f t="shared" ca="1" si="59"/>
        <v/>
      </c>
      <c r="AM183" s="81" t="str">
        <f t="shared" ca="1" si="59"/>
        <v/>
      </c>
      <c r="AN183" s="81" t="str">
        <f t="shared" ca="1" si="59"/>
        <v/>
      </c>
      <c r="AO183" s="81" t="str">
        <f t="shared" ca="1" si="59"/>
        <v/>
      </c>
      <c r="AP183" s="81" t="str">
        <f t="shared" ca="1" si="59"/>
        <v/>
      </c>
      <c r="AQ183" s="81" t="str">
        <f t="shared" ca="1" si="59"/>
        <v/>
      </c>
    </row>
    <row r="184" spans="1:43" x14ac:dyDescent="0.2">
      <c r="A184" s="22">
        <f t="shared" si="53"/>
        <v>176</v>
      </c>
      <c r="B184" s="34">
        <f t="shared" si="54"/>
        <v>44630</v>
      </c>
      <c r="C184" s="24" t="str">
        <f ca="1">IF(B184&gt;datum_obracuna,"",VLOOKUP(B184,'HNB tečaj'!A:D,2))</f>
        <v/>
      </c>
      <c r="D184" s="24" t="str">
        <f ca="1">IF(B184&gt;datum_obracuna,"",VLOOKUP(B184,'HNB tečaj'!A:D,3+(Podaci!$B$11="ne")))</f>
        <v/>
      </c>
      <c r="F184" s="68">
        <f>IF($A183&gt;=rok*12,"",VLOOKUP($B184,Podaci!$F:$G,2,TRUE))</f>
        <v>3.2300000000000002E-2</v>
      </c>
      <c r="G184" s="28" t="str">
        <f>IF($A183&gt;=rok*12,"",VLOOKUP($B184,Podaci!$F:$H,3,TRUE))</f>
        <v>ENG proporcionalna</v>
      </c>
      <c r="H184" s="33">
        <f>IF(A183&gt;=rok*12,"",VLOOKUP(B184,Podaci!F:J,5,TRUE))</f>
        <v>1.0026916666666668</v>
      </c>
      <c r="I184" s="33">
        <f t="shared" si="45"/>
        <v>1.1909166327755756</v>
      </c>
      <c r="J184" s="102" t="str">
        <f t="shared" ca="1" si="46"/>
        <v/>
      </c>
      <c r="K184" s="71">
        <f t="shared" si="47"/>
        <v>599.37875560752661</v>
      </c>
      <c r="L184" s="73" t="str">
        <f t="shared" ca="1" si="48"/>
        <v/>
      </c>
      <c r="M184" s="71">
        <f t="shared" si="49"/>
        <v>503.29195101642148</v>
      </c>
      <c r="N184" s="73" t="str">
        <f t="shared" ca="1" si="50"/>
        <v/>
      </c>
      <c r="O184" s="71">
        <f t="shared" si="51"/>
        <v>96.086804591105135</v>
      </c>
      <c r="P184" s="72">
        <f>IF($A183&gt;=rok*12,"",P183*H184-K184-SUMPRODUCT(--(MONTH(Podaci!$L$5:$L$25)=MONTH($B184)),--(YEAR(Podaci!$L$5:$L$25)=YEAR($B184)),Podaci!$M$5:$M$25))</f>
        <v>35194.592107597266</v>
      </c>
      <c r="R184" s="108" t="str">
        <f t="shared" ca="1" si="52"/>
        <v/>
      </c>
      <c r="T184" s="81" t="str">
        <f t="shared" ca="1" si="60"/>
        <v/>
      </c>
      <c r="U184" s="81" t="str">
        <f t="shared" ca="1" si="60"/>
        <v/>
      </c>
      <c r="V184" s="81" t="str">
        <f t="shared" ca="1" si="60"/>
        <v/>
      </c>
      <c r="W184" s="81" t="str">
        <f t="shared" ca="1" si="60"/>
        <v/>
      </c>
      <c r="X184" s="81" t="str">
        <f t="shared" ca="1" si="60"/>
        <v/>
      </c>
      <c r="Y184" s="81" t="str">
        <f t="shared" ca="1" si="60"/>
        <v/>
      </c>
      <c r="Z184" s="81" t="str">
        <f t="shared" ca="1" si="60"/>
        <v/>
      </c>
      <c r="AA184" s="81" t="str">
        <f t="shared" ca="1" si="60"/>
        <v/>
      </c>
      <c r="AB184" s="81" t="str">
        <f t="shared" ca="1" si="60"/>
        <v/>
      </c>
      <c r="AC184" s="81" t="str">
        <f t="shared" ca="1" si="60"/>
        <v/>
      </c>
      <c r="AD184" s="81" t="str">
        <f t="shared" ca="1" si="60"/>
        <v/>
      </c>
      <c r="AE184" s="81" t="str">
        <f t="shared" ca="1" si="60"/>
        <v/>
      </c>
      <c r="AF184" s="81" t="str">
        <f t="shared" ca="1" si="60"/>
        <v/>
      </c>
      <c r="AG184" s="81" t="str">
        <f t="shared" ca="1" si="60"/>
        <v/>
      </c>
      <c r="AH184" s="81" t="str">
        <f t="shared" ca="1" si="60"/>
        <v/>
      </c>
      <c r="AI184" s="81" t="str">
        <f t="shared" ca="1" si="60"/>
        <v/>
      </c>
      <c r="AJ184" s="81" t="str">
        <f t="shared" ca="1" si="59"/>
        <v/>
      </c>
      <c r="AK184" s="81" t="str">
        <f t="shared" ca="1" si="59"/>
        <v/>
      </c>
      <c r="AL184" s="81" t="str">
        <f t="shared" ca="1" si="59"/>
        <v/>
      </c>
      <c r="AM184" s="81" t="str">
        <f t="shared" ca="1" si="59"/>
        <v/>
      </c>
      <c r="AN184" s="81" t="str">
        <f t="shared" ca="1" si="59"/>
        <v/>
      </c>
      <c r="AO184" s="81" t="str">
        <f t="shared" ca="1" si="59"/>
        <v/>
      </c>
      <c r="AP184" s="81" t="str">
        <f t="shared" ca="1" si="59"/>
        <v/>
      </c>
      <c r="AQ184" s="81" t="str">
        <f t="shared" ca="1" si="59"/>
        <v/>
      </c>
    </row>
    <row r="185" spans="1:43" x14ac:dyDescent="0.2">
      <c r="A185" s="22">
        <f t="shared" si="53"/>
        <v>177</v>
      </c>
      <c r="B185" s="34">
        <f t="shared" si="54"/>
        <v>44661</v>
      </c>
      <c r="C185" s="24" t="str">
        <f ca="1">IF(B185&gt;datum_obracuna,"",VLOOKUP(B185,'HNB tečaj'!A:D,2))</f>
        <v/>
      </c>
      <c r="D185" s="24" t="str">
        <f ca="1">IF(B185&gt;datum_obracuna,"",VLOOKUP(B185,'HNB tečaj'!A:D,3+(Podaci!$B$11="ne")))</f>
        <v/>
      </c>
      <c r="F185" s="68">
        <f>IF($A184&gt;=rok*12,"",VLOOKUP($B185,Podaci!$F:$G,2,TRUE))</f>
        <v>3.2300000000000002E-2</v>
      </c>
      <c r="G185" s="28" t="str">
        <f>IF($A184&gt;=rok*12,"",VLOOKUP($B185,Podaci!$F:$H,3,TRUE))</f>
        <v>ENG proporcionalna</v>
      </c>
      <c r="H185" s="33">
        <f>IF(A184&gt;=rok*12,"",VLOOKUP(B185,Podaci!F:J,5,TRUE))</f>
        <v>1.0026916666666668</v>
      </c>
      <c r="I185" s="33">
        <f t="shared" si="45"/>
        <v>1.1877196872839695</v>
      </c>
      <c r="J185" s="102" t="str">
        <f t="shared" ca="1" si="46"/>
        <v/>
      </c>
      <c r="K185" s="71">
        <f t="shared" si="47"/>
        <v>599.37875560752661</v>
      </c>
      <c r="L185" s="73" t="str">
        <f t="shared" ca="1" si="48"/>
        <v/>
      </c>
      <c r="M185" s="71">
        <f t="shared" si="49"/>
        <v>504.64664518457408</v>
      </c>
      <c r="N185" s="73" t="str">
        <f t="shared" ca="1" si="50"/>
        <v/>
      </c>
      <c r="O185" s="71">
        <f t="shared" si="51"/>
        <v>94.732110422952545</v>
      </c>
      <c r="P185" s="72">
        <f>IF($A184&gt;=rok*12,"",P184*H185-K185-SUMPRODUCT(--(MONTH(Podaci!$L$5:$L$25)=MONTH($B185)),--(YEAR(Podaci!$L$5:$L$25)=YEAR($B185)),Podaci!$M$5:$M$25))</f>
        <v>34689.945462412696</v>
      </c>
      <c r="R185" s="108" t="str">
        <f t="shared" ca="1" si="52"/>
        <v/>
      </c>
      <c r="T185" s="81" t="str">
        <f t="shared" ca="1" si="60"/>
        <v/>
      </c>
      <c r="U185" s="81" t="str">
        <f t="shared" ca="1" si="60"/>
        <v/>
      </c>
      <c r="V185" s="81" t="str">
        <f t="shared" ca="1" si="60"/>
        <v/>
      </c>
      <c r="W185" s="81" t="str">
        <f t="shared" ca="1" si="60"/>
        <v/>
      </c>
      <c r="X185" s="81" t="str">
        <f t="shared" ca="1" si="60"/>
        <v/>
      </c>
      <c r="Y185" s="81" t="str">
        <f t="shared" ca="1" si="60"/>
        <v/>
      </c>
      <c r="Z185" s="81" t="str">
        <f t="shared" ca="1" si="60"/>
        <v/>
      </c>
      <c r="AA185" s="81" t="str">
        <f t="shared" ca="1" si="60"/>
        <v/>
      </c>
      <c r="AB185" s="81" t="str">
        <f t="shared" ca="1" si="60"/>
        <v/>
      </c>
      <c r="AC185" s="81" t="str">
        <f t="shared" ca="1" si="60"/>
        <v/>
      </c>
      <c r="AD185" s="81" t="str">
        <f t="shared" ca="1" si="60"/>
        <v/>
      </c>
      <c r="AE185" s="81" t="str">
        <f t="shared" ca="1" si="60"/>
        <v/>
      </c>
      <c r="AF185" s="81" t="str">
        <f t="shared" ca="1" si="60"/>
        <v/>
      </c>
      <c r="AG185" s="81" t="str">
        <f t="shared" ca="1" si="60"/>
        <v/>
      </c>
      <c r="AH185" s="81" t="str">
        <f t="shared" ca="1" si="60"/>
        <v/>
      </c>
      <c r="AI185" s="81" t="str">
        <f t="shared" ca="1" si="60"/>
        <v/>
      </c>
      <c r="AJ185" s="81" t="str">
        <f t="shared" ca="1" si="59"/>
        <v/>
      </c>
      <c r="AK185" s="81" t="str">
        <f t="shared" ca="1" si="59"/>
        <v/>
      </c>
      <c r="AL185" s="81" t="str">
        <f t="shared" ca="1" si="59"/>
        <v/>
      </c>
      <c r="AM185" s="81" t="str">
        <f t="shared" ca="1" si="59"/>
        <v/>
      </c>
      <c r="AN185" s="81" t="str">
        <f t="shared" ca="1" si="59"/>
        <v/>
      </c>
      <c r="AO185" s="81" t="str">
        <f t="shared" ca="1" si="59"/>
        <v/>
      </c>
      <c r="AP185" s="81" t="str">
        <f t="shared" ca="1" si="59"/>
        <v/>
      </c>
      <c r="AQ185" s="81" t="str">
        <f t="shared" ca="1" si="59"/>
        <v/>
      </c>
    </row>
    <row r="186" spans="1:43" x14ac:dyDescent="0.2">
      <c r="A186" s="22">
        <f t="shared" si="53"/>
        <v>178</v>
      </c>
      <c r="B186" s="34">
        <f t="shared" si="54"/>
        <v>44691</v>
      </c>
      <c r="C186" s="24" t="str">
        <f ca="1">IF(B186&gt;datum_obracuna,"",VLOOKUP(B186,'HNB tečaj'!A:D,2))</f>
        <v/>
      </c>
      <c r="D186" s="24" t="str">
        <f ca="1">IF(B186&gt;datum_obracuna,"",VLOOKUP(B186,'HNB tečaj'!A:D,3+(Podaci!$B$11="ne")))</f>
        <v/>
      </c>
      <c r="F186" s="68">
        <f>IF($A185&gt;=rok*12,"",VLOOKUP($B186,Podaci!$F:$G,2,TRUE))</f>
        <v>3.2300000000000002E-2</v>
      </c>
      <c r="G186" s="28" t="str">
        <f>IF($A185&gt;=rok*12,"",VLOOKUP($B186,Podaci!$F:$H,3,TRUE))</f>
        <v>ENG proporcionalna</v>
      </c>
      <c r="H186" s="33">
        <f>IF(A185&gt;=rok*12,"",VLOOKUP(B186,Podaci!F:J,5,TRUE))</f>
        <v>1.0026916666666668</v>
      </c>
      <c r="I186" s="33">
        <f t="shared" si="45"/>
        <v>1.1845313238040638</v>
      </c>
      <c r="J186" s="102" t="str">
        <f t="shared" ca="1" si="46"/>
        <v/>
      </c>
      <c r="K186" s="71">
        <f t="shared" si="47"/>
        <v>599.3787556075257</v>
      </c>
      <c r="L186" s="73" t="str">
        <f t="shared" ca="1" si="48"/>
        <v/>
      </c>
      <c r="M186" s="71">
        <f t="shared" si="49"/>
        <v>506.00498573786166</v>
      </c>
      <c r="N186" s="73" t="str">
        <f t="shared" ca="1" si="50"/>
        <v/>
      </c>
      <c r="O186" s="71">
        <f t="shared" si="51"/>
        <v>93.373769869664031</v>
      </c>
      <c r="P186" s="72">
        <f>IF($A185&gt;=rok*12,"",P185*H186-K186-SUMPRODUCT(--(MONTH(Podaci!$L$5:$L$25)=MONTH($B186)),--(YEAR(Podaci!$L$5:$L$25)=YEAR($B186)),Podaci!$M$5:$M$25))</f>
        <v>34183.940476674834</v>
      </c>
      <c r="R186" s="108" t="str">
        <f t="shared" ca="1" si="52"/>
        <v/>
      </c>
      <c r="T186" s="81" t="str">
        <f t="shared" ca="1" si="60"/>
        <v/>
      </c>
      <c r="U186" s="81" t="str">
        <f t="shared" ca="1" si="60"/>
        <v/>
      </c>
      <c r="V186" s="81" t="str">
        <f t="shared" ca="1" si="60"/>
        <v/>
      </c>
      <c r="W186" s="81" t="str">
        <f t="shared" ca="1" si="60"/>
        <v/>
      </c>
      <c r="X186" s="81" t="str">
        <f t="shared" ca="1" si="60"/>
        <v/>
      </c>
      <c r="Y186" s="81" t="str">
        <f t="shared" ca="1" si="60"/>
        <v/>
      </c>
      <c r="Z186" s="81" t="str">
        <f t="shared" ca="1" si="60"/>
        <v/>
      </c>
      <c r="AA186" s="81" t="str">
        <f t="shared" ca="1" si="60"/>
        <v/>
      </c>
      <c r="AB186" s="81" t="str">
        <f t="shared" ca="1" si="60"/>
        <v/>
      </c>
      <c r="AC186" s="81" t="str">
        <f t="shared" ca="1" si="60"/>
        <v/>
      </c>
      <c r="AD186" s="81" t="str">
        <f t="shared" ca="1" si="60"/>
        <v/>
      </c>
      <c r="AE186" s="81" t="str">
        <f t="shared" ca="1" si="60"/>
        <v/>
      </c>
      <c r="AF186" s="81" t="str">
        <f t="shared" ca="1" si="60"/>
        <v/>
      </c>
      <c r="AG186" s="81" t="str">
        <f t="shared" ca="1" si="60"/>
        <v/>
      </c>
      <c r="AH186" s="81" t="str">
        <f t="shared" ca="1" si="60"/>
        <v/>
      </c>
      <c r="AI186" s="81" t="str">
        <f t="shared" ca="1" si="60"/>
        <v/>
      </c>
      <c r="AJ186" s="81" t="str">
        <f t="shared" ca="1" si="59"/>
        <v/>
      </c>
      <c r="AK186" s="81" t="str">
        <f t="shared" ca="1" si="59"/>
        <v/>
      </c>
      <c r="AL186" s="81" t="str">
        <f t="shared" ca="1" si="59"/>
        <v/>
      </c>
      <c r="AM186" s="81" t="str">
        <f t="shared" ca="1" si="59"/>
        <v/>
      </c>
      <c r="AN186" s="81" t="str">
        <f t="shared" ca="1" si="59"/>
        <v/>
      </c>
      <c r="AO186" s="81" t="str">
        <f t="shared" ca="1" si="59"/>
        <v/>
      </c>
      <c r="AP186" s="81" t="str">
        <f t="shared" ca="1" si="59"/>
        <v/>
      </c>
      <c r="AQ186" s="81" t="str">
        <f t="shared" ca="1" si="59"/>
        <v/>
      </c>
    </row>
    <row r="187" spans="1:43" x14ac:dyDescent="0.2">
      <c r="A187" s="22">
        <f t="shared" si="53"/>
        <v>179</v>
      </c>
      <c r="B187" s="34">
        <f t="shared" si="54"/>
        <v>44722</v>
      </c>
      <c r="C187" s="24" t="str">
        <f ca="1">IF(B187&gt;datum_obracuna,"",VLOOKUP(B187,'HNB tečaj'!A:D,2))</f>
        <v/>
      </c>
      <c r="D187" s="24" t="str">
        <f ca="1">IF(B187&gt;datum_obracuna,"",VLOOKUP(B187,'HNB tečaj'!A:D,3+(Podaci!$B$11="ne")))</f>
        <v/>
      </c>
      <c r="F187" s="68">
        <f>IF($A186&gt;=rok*12,"",VLOOKUP($B187,Podaci!$F:$G,2,TRUE))</f>
        <v>3.2300000000000002E-2</v>
      </c>
      <c r="G187" s="28" t="str">
        <f>IF($A186&gt;=rok*12,"",VLOOKUP($B187,Podaci!$F:$H,3,TRUE))</f>
        <v>ENG proporcionalna</v>
      </c>
      <c r="H187" s="33">
        <f>IF(A186&gt;=rok*12,"",VLOOKUP(B187,Podaci!F:J,5,TRUE))</f>
        <v>1.0026916666666668</v>
      </c>
      <c r="I187" s="33">
        <f t="shared" si="45"/>
        <v>1.1813515192979533</v>
      </c>
      <c r="J187" s="102" t="str">
        <f t="shared" ca="1" si="46"/>
        <v/>
      </c>
      <c r="K187" s="71">
        <f t="shared" si="47"/>
        <v>599.37875560752582</v>
      </c>
      <c r="L187" s="73" t="str">
        <f t="shared" ca="1" si="48"/>
        <v/>
      </c>
      <c r="M187" s="71">
        <f t="shared" si="49"/>
        <v>507.36698249113959</v>
      </c>
      <c r="N187" s="73" t="str">
        <f t="shared" ca="1" si="50"/>
        <v/>
      </c>
      <c r="O187" s="71">
        <f t="shared" si="51"/>
        <v>92.011773116386237</v>
      </c>
      <c r="P187" s="72">
        <f>IF($A186&gt;=rok*12,"",P186*H187-K187-SUMPRODUCT(--(MONTH(Podaci!$L$5:$L$25)=MONTH($B187)),--(YEAR(Podaci!$L$5:$L$25)=YEAR($B187)),Podaci!$M$5:$M$25))</f>
        <v>33676.573494183693</v>
      </c>
      <c r="R187" s="108" t="str">
        <f t="shared" ca="1" si="52"/>
        <v/>
      </c>
      <c r="T187" s="81" t="str">
        <f t="shared" ca="1" si="60"/>
        <v/>
      </c>
      <c r="U187" s="81" t="str">
        <f t="shared" ca="1" si="60"/>
        <v/>
      </c>
      <c r="V187" s="81" t="str">
        <f t="shared" ca="1" si="60"/>
        <v/>
      </c>
      <c r="W187" s="81" t="str">
        <f t="shared" ca="1" si="60"/>
        <v/>
      </c>
      <c r="X187" s="81" t="str">
        <f t="shared" ca="1" si="60"/>
        <v/>
      </c>
      <c r="Y187" s="81" t="str">
        <f t="shared" ca="1" si="60"/>
        <v/>
      </c>
      <c r="Z187" s="81" t="str">
        <f t="shared" ca="1" si="60"/>
        <v/>
      </c>
      <c r="AA187" s="81" t="str">
        <f t="shared" ca="1" si="60"/>
        <v/>
      </c>
      <c r="AB187" s="81" t="str">
        <f t="shared" ca="1" si="60"/>
        <v/>
      </c>
      <c r="AC187" s="81" t="str">
        <f t="shared" ca="1" si="60"/>
        <v/>
      </c>
      <c r="AD187" s="81" t="str">
        <f t="shared" ca="1" si="60"/>
        <v/>
      </c>
      <c r="AE187" s="81" t="str">
        <f t="shared" ca="1" si="60"/>
        <v/>
      </c>
      <c r="AF187" s="81" t="str">
        <f t="shared" ca="1" si="60"/>
        <v/>
      </c>
      <c r="AG187" s="81" t="str">
        <f t="shared" ca="1" si="60"/>
        <v/>
      </c>
      <c r="AH187" s="81" t="str">
        <f t="shared" ca="1" si="60"/>
        <v/>
      </c>
      <c r="AI187" s="81" t="str">
        <f t="shared" ca="1" si="60"/>
        <v/>
      </c>
      <c r="AJ187" s="81" t="str">
        <f t="shared" ca="1" si="59"/>
        <v/>
      </c>
      <c r="AK187" s="81" t="str">
        <f t="shared" ca="1" si="59"/>
        <v/>
      </c>
      <c r="AL187" s="81" t="str">
        <f t="shared" ca="1" si="59"/>
        <v/>
      </c>
      <c r="AM187" s="81" t="str">
        <f t="shared" ca="1" si="59"/>
        <v/>
      </c>
      <c r="AN187" s="81" t="str">
        <f t="shared" ca="1" si="59"/>
        <v/>
      </c>
      <c r="AO187" s="81" t="str">
        <f t="shared" ca="1" si="59"/>
        <v/>
      </c>
      <c r="AP187" s="81" t="str">
        <f t="shared" ca="1" si="59"/>
        <v/>
      </c>
      <c r="AQ187" s="81" t="str">
        <f t="shared" ca="1" si="59"/>
        <v/>
      </c>
    </row>
    <row r="188" spans="1:43" x14ac:dyDescent="0.2">
      <c r="A188" s="22">
        <f t="shared" si="53"/>
        <v>180</v>
      </c>
      <c r="B188" s="34">
        <f t="shared" si="54"/>
        <v>44752</v>
      </c>
      <c r="C188" s="24" t="str">
        <f ca="1">IF(B188&gt;datum_obracuna,"",VLOOKUP(B188,'HNB tečaj'!A:D,2))</f>
        <v/>
      </c>
      <c r="D188" s="24" t="str">
        <f ca="1">IF(B188&gt;datum_obracuna,"",VLOOKUP(B188,'HNB tečaj'!A:D,3+(Podaci!$B$11="ne")))</f>
        <v/>
      </c>
      <c r="F188" s="68">
        <f>IF($A187&gt;=rok*12,"",VLOOKUP($B188,Podaci!$F:$G,2,TRUE))</f>
        <v>3.2300000000000002E-2</v>
      </c>
      <c r="G188" s="28" t="str">
        <f>IF($A187&gt;=rok*12,"",VLOOKUP($B188,Podaci!$F:$H,3,TRUE))</f>
        <v>ENG proporcionalna</v>
      </c>
      <c r="H188" s="33">
        <f>IF(A187&gt;=rok*12,"",VLOOKUP(B188,Podaci!F:J,5,TRUE))</f>
        <v>1.0026916666666668</v>
      </c>
      <c r="I188" s="33">
        <f t="shared" si="45"/>
        <v>1.178180250789578</v>
      </c>
      <c r="J188" s="102" t="str">
        <f t="shared" ca="1" si="46"/>
        <v/>
      </c>
      <c r="K188" s="71">
        <f t="shared" si="47"/>
        <v>599.37875560752559</v>
      </c>
      <c r="L188" s="73" t="str">
        <f t="shared" ca="1" si="48"/>
        <v/>
      </c>
      <c r="M188" s="71">
        <f t="shared" si="49"/>
        <v>508.73264528567802</v>
      </c>
      <c r="N188" s="73" t="str">
        <f t="shared" ca="1" si="50"/>
        <v/>
      </c>
      <c r="O188" s="71">
        <f t="shared" si="51"/>
        <v>90.646110321847544</v>
      </c>
      <c r="P188" s="72">
        <f>IF($A187&gt;=rok*12,"",P187*H188-K188-SUMPRODUCT(--(MONTH(Podaci!$L$5:$L$25)=MONTH($B188)),--(YEAR(Podaci!$L$5:$L$25)=YEAR($B188)),Podaci!$M$5:$M$25))</f>
        <v>33167.840848898013</v>
      </c>
      <c r="R188" s="108" t="str">
        <f t="shared" ca="1" si="52"/>
        <v/>
      </c>
      <c r="T188" s="81" t="str">
        <f t="shared" ca="1" si="60"/>
        <v/>
      </c>
      <c r="U188" s="81" t="str">
        <f t="shared" ca="1" si="60"/>
        <v/>
      </c>
      <c r="V188" s="81" t="str">
        <f t="shared" ca="1" si="60"/>
        <v/>
      </c>
      <c r="W188" s="81" t="str">
        <f t="shared" ca="1" si="60"/>
        <v/>
      </c>
      <c r="X188" s="81" t="str">
        <f t="shared" ca="1" si="60"/>
        <v/>
      </c>
      <c r="Y188" s="81" t="str">
        <f t="shared" ca="1" si="60"/>
        <v/>
      </c>
      <c r="Z188" s="81" t="str">
        <f t="shared" ca="1" si="60"/>
        <v/>
      </c>
      <c r="AA188" s="81" t="str">
        <f t="shared" ca="1" si="60"/>
        <v/>
      </c>
      <c r="AB188" s="81" t="str">
        <f t="shared" ca="1" si="60"/>
        <v/>
      </c>
      <c r="AC188" s="81" t="str">
        <f t="shared" ca="1" si="60"/>
        <v/>
      </c>
      <c r="AD188" s="81" t="str">
        <f t="shared" ca="1" si="60"/>
        <v/>
      </c>
      <c r="AE188" s="81" t="str">
        <f t="shared" ca="1" si="60"/>
        <v/>
      </c>
      <c r="AF188" s="81" t="str">
        <f t="shared" ca="1" si="60"/>
        <v/>
      </c>
      <c r="AG188" s="81" t="str">
        <f t="shared" ca="1" si="60"/>
        <v/>
      </c>
      <c r="AH188" s="81" t="str">
        <f t="shared" ca="1" si="60"/>
        <v/>
      </c>
      <c r="AI188" s="81" t="str">
        <f t="shared" ca="1" si="60"/>
        <v/>
      </c>
      <c r="AJ188" s="81" t="str">
        <f t="shared" ca="1" si="59"/>
        <v/>
      </c>
      <c r="AK188" s="81" t="str">
        <f t="shared" ca="1" si="59"/>
        <v/>
      </c>
      <c r="AL188" s="81" t="str">
        <f t="shared" ca="1" si="59"/>
        <v/>
      </c>
      <c r="AM188" s="81" t="str">
        <f t="shared" ca="1" si="59"/>
        <v/>
      </c>
      <c r="AN188" s="81" t="str">
        <f t="shared" ca="1" si="59"/>
        <v/>
      </c>
      <c r="AO188" s="81" t="str">
        <f t="shared" ca="1" si="59"/>
        <v/>
      </c>
      <c r="AP188" s="81" t="str">
        <f t="shared" ca="1" si="59"/>
        <v/>
      </c>
      <c r="AQ188" s="81" t="str">
        <f t="shared" ca="1" si="59"/>
        <v/>
      </c>
    </row>
    <row r="189" spans="1:43" x14ac:dyDescent="0.2">
      <c r="A189" s="22">
        <f t="shared" si="53"/>
        <v>181</v>
      </c>
      <c r="B189" s="34">
        <f t="shared" si="54"/>
        <v>44783</v>
      </c>
      <c r="C189" s="24" t="str">
        <f ca="1">IF(B189&gt;datum_obracuna,"",VLOOKUP(B189,'HNB tečaj'!A:D,2))</f>
        <v/>
      </c>
      <c r="D189" s="24" t="str">
        <f ca="1">IF(B189&gt;datum_obracuna,"",VLOOKUP(B189,'HNB tečaj'!A:D,3+(Podaci!$B$11="ne")))</f>
        <v/>
      </c>
      <c r="F189" s="68">
        <f>IF($A188&gt;=rok*12,"",VLOOKUP($B189,Podaci!$F:$G,2,TRUE))</f>
        <v>3.2300000000000002E-2</v>
      </c>
      <c r="G189" s="28" t="str">
        <f>IF($A188&gt;=rok*12,"",VLOOKUP($B189,Podaci!$F:$H,3,TRUE))</f>
        <v>ENG proporcionalna</v>
      </c>
      <c r="H189" s="33">
        <f>IF(A188&gt;=rok*12,"",VLOOKUP(B189,Podaci!F:J,5,TRUE))</f>
        <v>1.0026916666666668</v>
      </c>
      <c r="I189" s="33">
        <f t="shared" si="45"/>
        <v>1.1750174953645549</v>
      </c>
      <c r="J189" s="102" t="str">
        <f t="shared" ca="1" si="46"/>
        <v/>
      </c>
      <c r="K189" s="71">
        <f t="shared" si="47"/>
        <v>599.3787556075257</v>
      </c>
      <c r="L189" s="73" t="str">
        <f t="shared" ca="1" si="48"/>
        <v/>
      </c>
      <c r="M189" s="71">
        <f t="shared" si="49"/>
        <v>510.10198398923882</v>
      </c>
      <c r="N189" s="73" t="str">
        <f t="shared" ca="1" si="50"/>
        <v/>
      </c>
      <c r="O189" s="71">
        <f t="shared" si="51"/>
        <v>89.276771618286872</v>
      </c>
      <c r="P189" s="72">
        <f>IF($A188&gt;=rok*12,"",P188*H189-K189-SUMPRODUCT(--(MONTH(Podaci!$L$5:$L$25)=MONTH($B189)),--(YEAR(Podaci!$L$5:$L$25)=YEAR($B189)),Podaci!$M$5:$M$25))</f>
        <v>32657.738864908773</v>
      </c>
      <c r="R189" s="108" t="str">
        <f t="shared" ca="1" si="52"/>
        <v/>
      </c>
      <c r="T189" s="81" t="str">
        <f t="shared" ca="1" si="60"/>
        <v/>
      </c>
      <c r="U189" s="81" t="str">
        <f t="shared" ca="1" si="60"/>
        <v/>
      </c>
      <c r="V189" s="81" t="str">
        <f t="shared" ca="1" si="60"/>
        <v/>
      </c>
      <c r="W189" s="81" t="str">
        <f t="shared" ca="1" si="60"/>
        <v/>
      </c>
      <c r="X189" s="81" t="str">
        <f t="shared" ca="1" si="60"/>
        <v/>
      </c>
      <c r="Y189" s="81" t="str">
        <f t="shared" ca="1" si="60"/>
        <v/>
      </c>
      <c r="Z189" s="81" t="str">
        <f t="shared" ca="1" si="60"/>
        <v/>
      </c>
      <c r="AA189" s="81" t="str">
        <f t="shared" ca="1" si="60"/>
        <v/>
      </c>
      <c r="AB189" s="81" t="str">
        <f t="shared" ca="1" si="60"/>
        <v/>
      </c>
      <c r="AC189" s="81" t="str">
        <f t="shared" ca="1" si="60"/>
        <v/>
      </c>
      <c r="AD189" s="81" t="str">
        <f t="shared" ca="1" si="60"/>
        <v/>
      </c>
      <c r="AE189" s="81" t="str">
        <f t="shared" ca="1" si="60"/>
        <v/>
      </c>
      <c r="AF189" s="81" t="str">
        <f t="shared" ca="1" si="60"/>
        <v/>
      </c>
      <c r="AG189" s="81" t="str">
        <f t="shared" ca="1" si="60"/>
        <v/>
      </c>
      <c r="AH189" s="81" t="str">
        <f t="shared" ca="1" si="60"/>
        <v/>
      </c>
      <c r="AI189" s="81" t="str">
        <f t="shared" ca="1" si="60"/>
        <v/>
      </c>
      <c r="AJ189" s="81" t="str">
        <f t="shared" ca="1" si="59"/>
        <v/>
      </c>
      <c r="AK189" s="81" t="str">
        <f t="shared" ca="1" si="59"/>
        <v/>
      </c>
      <c r="AL189" s="81" t="str">
        <f t="shared" ca="1" si="59"/>
        <v/>
      </c>
      <c r="AM189" s="81" t="str">
        <f t="shared" ca="1" si="59"/>
        <v/>
      </c>
      <c r="AN189" s="81" t="str">
        <f t="shared" ca="1" si="59"/>
        <v/>
      </c>
      <c r="AO189" s="81" t="str">
        <f t="shared" ca="1" si="59"/>
        <v/>
      </c>
      <c r="AP189" s="81" t="str">
        <f t="shared" ca="1" si="59"/>
        <v/>
      </c>
      <c r="AQ189" s="81" t="str">
        <f t="shared" ca="1" si="59"/>
        <v/>
      </c>
    </row>
    <row r="190" spans="1:43" x14ac:dyDescent="0.2">
      <c r="A190" s="22">
        <f t="shared" si="53"/>
        <v>182</v>
      </c>
      <c r="B190" s="34">
        <f t="shared" si="54"/>
        <v>44814</v>
      </c>
      <c r="C190" s="24" t="str">
        <f ca="1">IF(B190&gt;datum_obracuna,"",VLOOKUP(B190,'HNB tečaj'!A:D,2))</f>
        <v/>
      </c>
      <c r="D190" s="24" t="str">
        <f ca="1">IF(B190&gt;datum_obracuna,"",VLOOKUP(B190,'HNB tečaj'!A:D,3+(Podaci!$B$11="ne")))</f>
        <v/>
      </c>
      <c r="F190" s="68">
        <f>IF($A189&gt;=rok*12,"",VLOOKUP($B190,Podaci!$F:$G,2,TRUE))</f>
        <v>3.2300000000000002E-2</v>
      </c>
      <c r="G190" s="28" t="str">
        <f>IF($A189&gt;=rok*12,"",VLOOKUP($B190,Podaci!$F:$H,3,TRUE))</f>
        <v>ENG proporcionalna</v>
      </c>
      <c r="H190" s="33">
        <f>IF(A189&gt;=rok*12,"",VLOOKUP(B190,Podaci!F:J,5,TRUE))</f>
        <v>1.0026916666666668</v>
      </c>
      <c r="I190" s="33">
        <f t="shared" si="45"/>
        <v>1.1718632301700143</v>
      </c>
      <c r="J190" s="102" t="str">
        <f t="shared" ca="1" si="46"/>
        <v/>
      </c>
      <c r="K190" s="71">
        <f t="shared" si="47"/>
        <v>599.37875560752457</v>
      </c>
      <c r="L190" s="73" t="str">
        <f t="shared" ca="1" si="48"/>
        <v/>
      </c>
      <c r="M190" s="71">
        <f t="shared" si="49"/>
        <v>511.4750084961421</v>
      </c>
      <c r="N190" s="73" t="str">
        <f t="shared" ca="1" si="50"/>
        <v/>
      </c>
      <c r="O190" s="71">
        <f t="shared" si="51"/>
        <v>87.903747111382458</v>
      </c>
      <c r="P190" s="72">
        <f>IF($A189&gt;=rok*12,"",P189*H190-K190-SUMPRODUCT(--(MONTH(Podaci!$L$5:$L$25)=MONTH($B190)),--(YEAR(Podaci!$L$5:$L$25)=YEAR($B190)),Podaci!$M$5:$M$25))</f>
        <v>32146.263856412628</v>
      </c>
      <c r="R190" s="108" t="str">
        <f t="shared" ca="1" si="52"/>
        <v/>
      </c>
      <c r="T190" s="81" t="str">
        <f t="shared" ca="1" si="60"/>
        <v/>
      </c>
      <c r="U190" s="81" t="str">
        <f t="shared" ca="1" si="60"/>
        <v/>
      </c>
      <c r="V190" s="81" t="str">
        <f t="shared" ca="1" si="60"/>
        <v/>
      </c>
      <c r="W190" s="81" t="str">
        <f t="shared" ca="1" si="60"/>
        <v/>
      </c>
      <c r="X190" s="81" t="str">
        <f t="shared" ca="1" si="60"/>
        <v/>
      </c>
      <c r="Y190" s="81" t="str">
        <f t="shared" ca="1" si="60"/>
        <v/>
      </c>
      <c r="Z190" s="81" t="str">
        <f t="shared" ca="1" si="60"/>
        <v/>
      </c>
      <c r="AA190" s="81" t="str">
        <f t="shared" ca="1" si="60"/>
        <v/>
      </c>
      <c r="AB190" s="81" t="str">
        <f t="shared" ca="1" si="60"/>
        <v/>
      </c>
      <c r="AC190" s="81" t="str">
        <f t="shared" ca="1" si="60"/>
        <v/>
      </c>
      <c r="AD190" s="81" t="str">
        <f t="shared" ca="1" si="60"/>
        <v/>
      </c>
      <c r="AE190" s="81" t="str">
        <f t="shared" ca="1" si="60"/>
        <v/>
      </c>
      <c r="AF190" s="81" t="str">
        <f t="shared" ca="1" si="60"/>
        <v/>
      </c>
      <c r="AG190" s="81" t="str">
        <f t="shared" ca="1" si="60"/>
        <v/>
      </c>
      <c r="AH190" s="81" t="str">
        <f t="shared" ca="1" si="60"/>
        <v/>
      </c>
      <c r="AI190" s="81" t="str">
        <f t="shared" ca="1" si="60"/>
        <v/>
      </c>
      <c r="AJ190" s="81" t="str">
        <f t="shared" ca="1" si="59"/>
        <v/>
      </c>
      <c r="AK190" s="81" t="str">
        <f t="shared" ca="1" si="59"/>
        <v/>
      </c>
      <c r="AL190" s="81" t="str">
        <f t="shared" ca="1" si="59"/>
        <v/>
      </c>
      <c r="AM190" s="81" t="str">
        <f t="shared" ca="1" si="59"/>
        <v/>
      </c>
      <c r="AN190" s="81" t="str">
        <f t="shared" ca="1" si="59"/>
        <v/>
      </c>
      <c r="AO190" s="81" t="str">
        <f t="shared" ca="1" si="59"/>
        <v/>
      </c>
      <c r="AP190" s="81" t="str">
        <f t="shared" ca="1" si="59"/>
        <v/>
      </c>
      <c r="AQ190" s="81" t="str">
        <f t="shared" ca="1" si="59"/>
        <v/>
      </c>
    </row>
    <row r="191" spans="1:43" x14ac:dyDescent="0.2">
      <c r="A191" s="22">
        <f t="shared" si="53"/>
        <v>183</v>
      </c>
      <c r="B191" s="34">
        <f t="shared" si="54"/>
        <v>44844</v>
      </c>
      <c r="C191" s="24" t="str">
        <f ca="1">IF(B191&gt;datum_obracuna,"",VLOOKUP(B191,'HNB tečaj'!A:D,2))</f>
        <v/>
      </c>
      <c r="D191" s="24" t="str">
        <f ca="1">IF(B191&gt;datum_obracuna,"",VLOOKUP(B191,'HNB tečaj'!A:D,3+(Podaci!$B$11="ne")))</f>
        <v/>
      </c>
      <c r="F191" s="68">
        <f>IF($A190&gt;=rok*12,"",VLOOKUP($B191,Podaci!$F:$G,2,TRUE))</f>
        <v>3.2300000000000002E-2</v>
      </c>
      <c r="G191" s="28" t="str">
        <f>IF($A190&gt;=rok*12,"",VLOOKUP($B191,Podaci!$F:$H,3,TRUE))</f>
        <v>ENG proporcionalna</v>
      </c>
      <c r="H191" s="33">
        <f>IF(A190&gt;=rok*12,"",VLOOKUP(B191,Podaci!F:J,5,TRUE))</f>
        <v>1.0026916666666668</v>
      </c>
      <c r="I191" s="33">
        <f t="shared" si="45"/>
        <v>1.1687174324144318</v>
      </c>
      <c r="J191" s="102" t="str">
        <f t="shared" ca="1" si="46"/>
        <v/>
      </c>
      <c r="K191" s="71">
        <f t="shared" si="47"/>
        <v>599.37875560752479</v>
      </c>
      <c r="L191" s="73" t="str">
        <f t="shared" ca="1" si="48"/>
        <v/>
      </c>
      <c r="M191" s="71">
        <f t="shared" si="49"/>
        <v>512.85172872734449</v>
      </c>
      <c r="N191" s="73" t="str">
        <f t="shared" ca="1" si="50"/>
        <v/>
      </c>
      <c r="O191" s="71">
        <f t="shared" si="51"/>
        <v>86.527026880180287</v>
      </c>
      <c r="P191" s="72">
        <f>IF($A190&gt;=rok*12,"",P190*H191-K191-SUMPRODUCT(--(MONTH(Podaci!$L$5:$L$25)=MONTH($B191)),--(YEAR(Podaci!$L$5:$L$25)=YEAR($B191)),Podaci!$M$5:$M$25))</f>
        <v>31633.412127685282</v>
      </c>
      <c r="R191" s="108" t="str">
        <f t="shared" ca="1" si="52"/>
        <v/>
      </c>
      <c r="T191" s="81" t="str">
        <f t="shared" ca="1" si="60"/>
        <v/>
      </c>
      <c r="U191" s="81" t="str">
        <f t="shared" ca="1" si="60"/>
        <v/>
      </c>
      <c r="V191" s="81" t="str">
        <f t="shared" ca="1" si="60"/>
        <v/>
      </c>
      <c r="W191" s="81" t="str">
        <f t="shared" ca="1" si="60"/>
        <v/>
      </c>
      <c r="X191" s="81" t="str">
        <f t="shared" ca="1" si="60"/>
        <v/>
      </c>
      <c r="Y191" s="81" t="str">
        <f t="shared" ca="1" si="60"/>
        <v/>
      </c>
      <c r="Z191" s="81" t="str">
        <f t="shared" ca="1" si="60"/>
        <v/>
      </c>
      <c r="AA191" s="81" t="str">
        <f t="shared" ca="1" si="60"/>
        <v/>
      </c>
      <c r="AB191" s="81" t="str">
        <f t="shared" ca="1" si="60"/>
        <v/>
      </c>
      <c r="AC191" s="81" t="str">
        <f t="shared" ca="1" si="60"/>
        <v/>
      </c>
      <c r="AD191" s="81" t="str">
        <f t="shared" ca="1" si="60"/>
        <v/>
      </c>
      <c r="AE191" s="81" t="str">
        <f t="shared" ca="1" si="60"/>
        <v/>
      </c>
      <c r="AF191" s="81" t="str">
        <f t="shared" ca="1" si="60"/>
        <v/>
      </c>
      <c r="AG191" s="81" t="str">
        <f t="shared" ca="1" si="60"/>
        <v/>
      </c>
      <c r="AH191" s="81" t="str">
        <f t="shared" ca="1" si="60"/>
        <v/>
      </c>
      <c r="AI191" s="81" t="str">
        <f t="shared" ca="1" si="60"/>
        <v/>
      </c>
      <c r="AJ191" s="81" t="str">
        <f t="shared" ca="1" si="59"/>
        <v/>
      </c>
      <c r="AK191" s="81" t="str">
        <f t="shared" ca="1" si="59"/>
        <v/>
      </c>
      <c r="AL191" s="81" t="str">
        <f t="shared" ca="1" si="59"/>
        <v/>
      </c>
      <c r="AM191" s="81" t="str">
        <f t="shared" ca="1" si="59"/>
        <v/>
      </c>
      <c r="AN191" s="81" t="str">
        <f t="shared" ca="1" si="59"/>
        <v/>
      </c>
      <c r="AO191" s="81" t="str">
        <f t="shared" ca="1" si="59"/>
        <v/>
      </c>
      <c r="AP191" s="81" t="str">
        <f t="shared" ca="1" si="59"/>
        <v/>
      </c>
      <c r="AQ191" s="81" t="str">
        <f t="shared" ca="1" si="59"/>
        <v/>
      </c>
    </row>
    <row r="192" spans="1:43" x14ac:dyDescent="0.2">
      <c r="A192" s="22">
        <f t="shared" si="53"/>
        <v>184</v>
      </c>
      <c r="B192" s="34">
        <f t="shared" si="54"/>
        <v>44875</v>
      </c>
      <c r="C192" s="24" t="str">
        <f ca="1">IF(B192&gt;datum_obracuna,"",VLOOKUP(B192,'HNB tečaj'!A:D,2))</f>
        <v/>
      </c>
      <c r="D192" s="24" t="str">
        <f ca="1">IF(B192&gt;datum_obracuna,"",VLOOKUP(B192,'HNB tečaj'!A:D,3+(Podaci!$B$11="ne")))</f>
        <v/>
      </c>
      <c r="F192" s="68">
        <f>IF($A191&gt;=rok*12,"",VLOOKUP($B192,Podaci!$F:$G,2,TRUE))</f>
        <v>3.2300000000000002E-2</v>
      </c>
      <c r="G192" s="28" t="str">
        <f>IF($A191&gt;=rok*12,"",VLOOKUP($B192,Podaci!$F:$H,3,TRUE))</f>
        <v>ENG proporcionalna</v>
      </c>
      <c r="H192" s="33">
        <f>IF(A191&gt;=rok*12,"",VLOOKUP(B192,Podaci!F:J,5,TRUE))</f>
        <v>1.0026916666666668</v>
      </c>
      <c r="I192" s="33">
        <f t="shared" si="45"/>
        <v>1.1655800793674678</v>
      </c>
      <c r="J192" s="102" t="str">
        <f t="shared" ca="1" si="46"/>
        <v/>
      </c>
      <c r="K192" s="71">
        <f t="shared" si="47"/>
        <v>599.37875560752434</v>
      </c>
      <c r="L192" s="73" t="str">
        <f t="shared" ca="1" si="48"/>
        <v/>
      </c>
      <c r="M192" s="71">
        <f t="shared" si="49"/>
        <v>514.2321546305019</v>
      </c>
      <c r="N192" s="73" t="str">
        <f t="shared" ca="1" si="50"/>
        <v/>
      </c>
      <c r="O192" s="71">
        <f t="shared" si="51"/>
        <v>85.146600977022459</v>
      </c>
      <c r="P192" s="72">
        <f>IF($A191&gt;=rok*12,"",P191*H192-K192-SUMPRODUCT(--(MONTH(Podaci!$L$5:$L$25)=MONTH($B192)),--(YEAR(Podaci!$L$5:$L$25)=YEAR($B192)),Podaci!$M$5:$M$25))</f>
        <v>31119.179973054779</v>
      </c>
      <c r="R192" s="108" t="str">
        <f t="shared" ca="1" si="52"/>
        <v/>
      </c>
      <c r="T192" s="81" t="str">
        <f t="shared" ca="1" si="60"/>
        <v/>
      </c>
      <c r="U192" s="81" t="str">
        <f t="shared" ca="1" si="60"/>
        <v/>
      </c>
      <c r="V192" s="81" t="str">
        <f t="shared" ca="1" si="60"/>
        <v/>
      </c>
      <c r="W192" s="81" t="str">
        <f t="shared" ca="1" si="60"/>
        <v/>
      </c>
      <c r="X192" s="81" t="str">
        <f t="shared" ca="1" si="60"/>
        <v/>
      </c>
      <c r="Y192" s="81" t="str">
        <f t="shared" ca="1" si="60"/>
        <v/>
      </c>
      <c r="Z192" s="81" t="str">
        <f t="shared" ca="1" si="60"/>
        <v/>
      </c>
      <c r="AA192" s="81" t="str">
        <f t="shared" ca="1" si="60"/>
        <v/>
      </c>
      <c r="AB192" s="81" t="str">
        <f t="shared" ca="1" si="60"/>
        <v/>
      </c>
      <c r="AC192" s="81" t="str">
        <f t="shared" ca="1" si="60"/>
        <v/>
      </c>
      <c r="AD192" s="81" t="str">
        <f t="shared" ca="1" si="60"/>
        <v/>
      </c>
      <c r="AE192" s="81" t="str">
        <f t="shared" ca="1" si="60"/>
        <v/>
      </c>
      <c r="AF192" s="81" t="str">
        <f t="shared" ca="1" si="60"/>
        <v/>
      </c>
      <c r="AG192" s="81" t="str">
        <f t="shared" ca="1" si="60"/>
        <v/>
      </c>
      <c r="AH192" s="81" t="str">
        <f t="shared" ca="1" si="60"/>
        <v/>
      </c>
      <c r="AI192" s="81" t="str">
        <f t="shared" ca="1" si="60"/>
        <v/>
      </c>
      <c r="AJ192" s="81" t="str">
        <f t="shared" ca="1" si="59"/>
        <v/>
      </c>
      <c r="AK192" s="81" t="str">
        <f t="shared" ca="1" si="59"/>
        <v/>
      </c>
      <c r="AL192" s="81" t="str">
        <f t="shared" ca="1" si="59"/>
        <v/>
      </c>
      <c r="AM192" s="81" t="str">
        <f t="shared" ca="1" si="59"/>
        <v/>
      </c>
      <c r="AN192" s="81" t="str">
        <f t="shared" ca="1" si="59"/>
        <v/>
      </c>
      <c r="AO192" s="81" t="str">
        <f t="shared" ca="1" si="59"/>
        <v/>
      </c>
      <c r="AP192" s="81" t="str">
        <f t="shared" ca="1" si="59"/>
        <v/>
      </c>
      <c r="AQ192" s="81" t="str">
        <f t="shared" ca="1" si="59"/>
        <v/>
      </c>
    </row>
    <row r="193" spans="1:43" x14ac:dyDescent="0.2">
      <c r="A193" s="22">
        <f t="shared" si="53"/>
        <v>185</v>
      </c>
      <c r="B193" s="34">
        <f t="shared" si="54"/>
        <v>44905</v>
      </c>
      <c r="C193" s="24" t="str">
        <f ca="1">IF(B193&gt;datum_obracuna,"",VLOOKUP(B193,'HNB tečaj'!A:D,2))</f>
        <v/>
      </c>
      <c r="D193" s="24" t="str">
        <f ca="1">IF(B193&gt;datum_obracuna,"",VLOOKUP(B193,'HNB tečaj'!A:D,3+(Podaci!$B$11="ne")))</f>
        <v/>
      </c>
      <c r="F193" s="68">
        <f>IF($A192&gt;=rok*12,"",VLOOKUP($B193,Podaci!$F:$G,2,TRUE))</f>
        <v>3.2300000000000002E-2</v>
      </c>
      <c r="G193" s="28" t="str">
        <f>IF($A192&gt;=rok*12,"",VLOOKUP($B193,Podaci!$F:$H,3,TRUE))</f>
        <v>ENG proporcionalna</v>
      </c>
      <c r="H193" s="33">
        <f>IF(A192&gt;=rok*12,"",VLOOKUP(B193,Podaci!F:J,5,TRUE))</f>
        <v>1.0026916666666668</v>
      </c>
      <c r="I193" s="33">
        <f t="shared" si="45"/>
        <v>1.162451148359799</v>
      </c>
      <c r="J193" s="102" t="str">
        <f t="shared" ca="1" si="46"/>
        <v/>
      </c>
      <c r="K193" s="71">
        <f t="shared" si="47"/>
        <v>599.37875560752491</v>
      </c>
      <c r="L193" s="73" t="str">
        <f t="shared" ca="1" si="48"/>
        <v/>
      </c>
      <c r="M193" s="71">
        <f t="shared" si="49"/>
        <v>515.61629618004963</v>
      </c>
      <c r="N193" s="73" t="str">
        <f t="shared" ca="1" si="50"/>
        <v/>
      </c>
      <c r="O193" s="71">
        <f t="shared" si="51"/>
        <v>83.762459427475321</v>
      </c>
      <c r="P193" s="72">
        <f>IF($A192&gt;=rok*12,"",P192*H193-K193-SUMPRODUCT(--(MONTH(Podaci!$L$5:$L$25)=MONTH($B193)),--(YEAR(Podaci!$L$5:$L$25)=YEAR($B193)),Podaci!$M$5:$M$25))</f>
        <v>30603.563676874728</v>
      </c>
      <c r="R193" s="108" t="str">
        <f t="shared" ca="1" si="52"/>
        <v/>
      </c>
      <c r="T193" s="81" t="str">
        <f t="shared" ca="1" si="60"/>
        <v/>
      </c>
      <c r="U193" s="81" t="str">
        <f t="shared" ca="1" si="60"/>
        <v/>
      </c>
      <c r="V193" s="81" t="str">
        <f t="shared" ca="1" si="60"/>
        <v/>
      </c>
      <c r="W193" s="81" t="str">
        <f t="shared" ca="1" si="60"/>
        <v/>
      </c>
      <c r="X193" s="81" t="str">
        <f t="shared" ca="1" si="60"/>
        <v/>
      </c>
      <c r="Y193" s="81" t="str">
        <f t="shared" ca="1" si="60"/>
        <v/>
      </c>
      <c r="Z193" s="81" t="str">
        <f t="shared" ca="1" si="60"/>
        <v/>
      </c>
      <c r="AA193" s="81" t="str">
        <f t="shared" ca="1" si="60"/>
        <v/>
      </c>
      <c r="AB193" s="81" t="str">
        <f t="shared" ca="1" si="60"/>
        <v/>
      </c>
      <c r="AC193" s="81" t="str">
        <f t="shared" ca="1" si="60"/>
        <v/>
      </c>
      <c r="AD193" s="81" t="str">
        <f t="shared" ca="1" si="60"/>
        <v/>
      </c>
      <c r="AE193" s="81" t="str">
        <f t="shared" ca="1" si="60"/>
        <v/>
      </c>
      <c r="AF193" s="81" t="str">
        <f t="shared" ca="1" si="60"/>
        <v/>
      </c>
      <c r="AG193" s="81" t="str">
        <f t="shared" ca="1" si="60"/>
        <v/>
      </c>
      <c r="AH193" s="81" t="str">
        <f t="shared" ca="1" si="60"/>
        <v/>
      </c>
      <c r="AI193" s="81" t="str">
        <f t="shared" ca="1" si="60"/>
        <v/>
      </c>
      <c r="AJ193" s="81" t="str">
        <f t="shared" ca="1" si="59"/>
        <v/>
      </c>
      <c r="AK193" s="81" t="str">
        <f t="shared" ca="1" si="59"/>
        <v/>
      </c>
      <c r="AL193" s="81" t="str">
        <f t="shared" ca="1" si="59"/>
        <v/>
      </c>
      <c r="AM193" s="81" t="str">
        <f t="shared" ca="1" si="59"/>
        <v/>
      </c>
      <c r="AN193" s="81" t="str">
        <f t="shared" ca="1" si="59"/>
        <v/>
      </c>
      <c r="AO193" s="81" t="str">
        <f t="shared" ca="1" si="59"/>
        <v/>
      </c>
      <c r="AP193" s="81" t="str">
        <f t="shared" ca="1" si="59"/>
        <v/>
      </c>
      <c r="AQ193" s="81" t="str">
        <f t="shared" ca="1" si="59"/>
        <v/>
      </c>
    </row>
    <row r="194" spans="1:43" x14ac:dyDescent="0.2">
      <c r="A194" s="22">
        <f t="shared" si="53"/>
        <v>186</v>
      </c>
      <c r="B194" s="34">
        <f t="shared" si="54"/>
        <v>44936</v>
      </c>
      <c r="C194" s="24" t="str">
        <f ca="1">IF(B194&gt;datum_obracuna,"",VLOOKUP(B194,'HNB tečaj'!A:D,2))</f>
        <v/>
      </c>
      <c r="D194" s="24" t="str">
        <f ca="1">IF(B194&gt;datum_obracuna,"",VLOOKUP(B194,'HNB tečaj'!A:D,3+(Podaci!$B$11="ne")))</f>
        <v/>
      </c>
      <c r="F194" s="68">
        <f>IF($A193&gt;=rok*12,"",VLOOKUP($B194,Podaci!$F:$G,2,TRUE))</f>
        <v>3.2300000000000002E-2</v>
      </c>
      <c r="G194" s="28" t="str">
        <f>IF($A193&gt;=rok*12,"",VLOOKUP($B194,Podaci!$F:$H,3,TRUE))</f>
        <v>ENG proporcionalna</v>
      </c>
      <c r="H194" s="33">
        <f>IF(A193&gt;=rok*12,"",VLOOKUP(B194,Podaci!F:J,5,TRUE))</f>
        <v>1.0026916666666668</v>
      </c>
      <c r="I194" s="33">
        <f t="shared" si="45"/>
        <v>1.1593306167829585</v>
      </c>
      <c r="J194" s="102" t="str">
        <f t="shared" ca="1" si="46"/>
        <v/>
      </c>
      <c r="K194" s="71">
        <f t="shared" si="47"/>
        <v>599.37875560752389</v>
      </c>
      <c r="L194" s="73" t="str">
        <f t="shared" ca="1" si="48"/>
        <v/>
      </c>
      <c r="M194" s="71">
        <f t="shared" si="49"/>
        <v>517.00416337726665</v>
      </c>
      <c r="N194" s="73" t="str">
        <f t="shared" ca="1" si="50"/>
        <v/>
      </c>
      <c r="O194" s="71">
        <f t="shared" si="51"/>
        <v>82.374592230257292</v>
      </c>
      <c r="P194" s="72">
        <f>IF($A193&gt;=rok*12,"",P193*H194-K194-SUMPRODUCT(--(MONTH(Podaci!$L$5:$L$25)=MONTH($B194)),--(YEAR(Podaci!$L$5:$L$25)=YEAR($B194)),Podaci!$M$5:$M$25))</f>
        <v>30086.559513497465</v>
      </c>
      <c r="R194" s="108" t="str">
        <f t="shared" ca="1" si="52"/>
        <v/>
      </c>
      <c r="T194" s="81" t="str">
        <f t="shared" ca="1" si="60"/>
        <v/>
      </c>
      <c r="U194" s="81" t="str">
        <f t="shared" ca="1" si="60"/>
        <v/>
      </c>
      <c r="V194" s="81" t="str">
        <f t="shared" ca="1" si="60"/>
        <v/>
      </c>
      <c r="W194" s="81" t="str">
        <f t="shared" ca="1" si="60"/>
        <v/>
      </c>
      <c r="X194" s="81" t="str">
        <f t="shared" ca="1" si="60"/>
        <v/>
      </c>
      <c r="Y194" s="81" t="str">
        <f t="shared" ca="1" si="60"/>
        <v/>
      </c>
      <c r="Z194" s="81" t="str">
        <f t="shared" ca="1" si="60"/>
        <v/>
      </c>
      <c r="AA194" s="81" t="str">
        <f t="shared" ca="1" si="60"/>
        <v/>
      </c>
      <c r="AB194" s="81" t="str">
        <f t="shared" ca="1" si="60"/>
        <v/>
      </c>
      <c r="AC194" s="81" t="str">
        <f t="shared" ca="1" si="60"/>
        <v/>
      </c>
      <c r="AD194" s="81" t="str">
        <f t="shared" ca="1" si="60"/>
        <v/>
      </c>
      <c r="AE194" s="81" t="str">
        <f t="shared" ca="1" si="60"/>
        <v/>
      </c>
      <c r="AF194" s="81" t="str">
        <f t="shared" ca="1" si="60"/>
        <v/>
      </c>
      <c r="AG194" s="81" t="str">
        <f t="shared" ca="1" si="60"/>
        <v/>
      </c>
      <c r="AH194" s="81" t="str">
        <f t="shared" ca="1" si="60"/>
        <v/>
      </c>
      <c r="AI194" s="81" t="str">
        <f t="shared" ca="1" si="60"/>
        <v/>
      </c>
      <c r="AJ194" s="81" t="str">
        <f t="shared" ca="1" si="59"/>
        <v/>
      </c>
      <c r="AK194" s="81" t="str">
        <f t="shared" ca="1" si="59"/>
        <v/>
      </c>
      <c r="AL194" s="81" t="str">
        <f t="shared" ca="1" si="59"/>
        <v/>
      </c>
      <c r="AM194" s="81" t="str">
        <f t="shared" ca="1" si="59"/>
        <v/>
      </c>
      <c r="AN194" s="81" t="str">
        <f t="shared" ca="1" si="59"/>
        <v/>
      </c>
      <c r="AO194" s="81" t="str">
        <f t="shared" ca="1" si="59"/>
        <v/>
      </c>
      <c r="AP194" s="81" t="str">
        <f t="shared" ca="1" si="59"/>
        <v/>
      </c>
      <c r="AQ194" s="81" t="str">
        <f t="shared" ca="1" si="59"/>
        <v/>
      </c>
    </row>
    <row r="195" spans="1:43" x14ac:dyDescent="0.2">
      <c r="A195" s="22">
        <f t="shared" si="53"/>
        <v>187</v>
      </c>
      <c r="B195" s="34">
        <f t="shared" si="54"/>
        <v>44967</v>
      </c>
      <c r="C195" s="24" t="str">
        <f ca="1">IF(B195&gt;datum_obracuna,"",VLOOKUP(B195,'HNB tečaj'!A:D,2))</f>
        <v/>
      </c>
      <c r="D195" s="24" t="str">
        <f ca="1">IF(B195&gt;datum_obracuna,"",VLOOKUP(B195,'HNB tečaj'!A:D,3+(Podaci!$B$11="ne")))</f>
        <v/>
      </c>
      <c r="F195" s="68">
        <f>IF($A194&gt;=rok*12,"",VLOOKUP($B195,Podaci!$F:$G,2,TRUE))</f>
        <v>3.2300000000000002E-2</v>
      </c>
      <c r="G195" s="28" t="str">
        <f>IF($A194&gt;=rok*12,"",VLOOKUP($B195,Podaci!$F:$H,3,TRUE))</f>
        <v>ENG proporcionalna</v>
      </c>
      <c r="H195" s="33">
        <f>IF(A194&gt;=rok*12,"",VLOOKUP(B195,Podaci!F:J,5,TRUE))</f>
        <v>1.0026916666666668</v>
      </c>
      <c r="I195" s="33">
        <f t="shared" si="45"/>
        <v>1.1562184620891685</v>
      </c>
      <c r="J195" s="102" t="str">
        <f t="shared" ca="1" si="46"/>
        <v/>
      </c>
      <c r="K195" s="71">
        <f t="shared" si="47"/>
        <v>599.37875560752354</v>
      </c>
      <c r="L195" s="73" t="str">
        <f t="shared" ca="1" si="48"/>
        <v/>
      </c>
      <c r="M195" s="71">
        <f t="shared" si="49"/>
        <v>518.3957662503567</v>
      </c>
      <c r="N195" s="73" t="str">
        <f t="shared" ca="1" si="50"/>
        <v/>
      </c>
      <c r="O195" s="71">
        <f t="shared" si="51"/>
        <v>80.982989357166787</v>
      </c>
      <c r="P195" s="72">
        <f>IF($A194&gt;=rok*12,"",P194*H195-K195-SUMPRODUCT(--(MONTH(Podaci!$L$5:$L$25)=MONTH($B195)),--(YEAR(Podaci!$L$5:$L$25)=YEAR($B195)),Podaci!$M$5:$M$25))</f>
        <v>29568.163747247108</v>
      </c>
      <c r="R195" s="108" t="str">
        <f t="shared" ca="1" si="52"/>
        <v/>
      </c>
      <c r="T195" s="81" t="str">
        <f t="shared" ca="1" si="60"/>
        <v/>
      </c>
      <c r="U195" s="81" t="str">
        <f t="shared" ca="1" si="60"/>
        <v/>
      </c>
      <c r="V195" s="81" t="str">
        <f t="shared" ca="1" si="60"/>
        <v/>
      </c>
      <c r="W195" s="81" t="str">
        <f t="shared" ca="1" si="60"/>
        <v/>
      </c>
      <c r="X195" s="81" t="str">
        <f t="shared" ca="1" si="60"/>
        <v/>
      </c>
      <c r="Y195" s="81" t="str">
        <f t="shared" ca="1" si="60"/>
        <v/>
      </c>
      <c r="Z195" s="81" t="str">
        <f t="shared" ca="1" si="60"/>
        <v/>
      </c>
      <c r="AA195" s="81" t="str">
        <f t="shared" ca="1" si="60"/>
        <v/>
      </c>
      <c r="AB195" s="81" t="str">
        <f t="shared" ca="1" si="60"/>
        <v/>
      </c>
      <c r="AC195" s="81" t="str">
        <f t="shared" ca="1" si="60"/>
        <v/>
      </c>
      <c r="AD195" s="81" t="str">
        <f t="shared" ca="1" si="60"/>
        <v/>
      </c>
      <c r="AE195" s="81" t="str">
        <f t="shared" ca="1" si="60"/>
        <v/>
      </c>
      <c r="AF195" s="81" t="str">
        <f t="shared" ca="1" si="60"/>
        <v/>
      </c>
      <c r="AG195" s="81" t="str">
        <f t="shared" ca="1" si="60"/>
        <v/>
      </c>
      <c r="AH195" s="81" t="str">
        <f t="shared" ca="1" si="60"/>
        <v/>
      </c>
      <c r="AI195" s="81" t="str">
        <f t="shared" ca="1" si="60"/>
        <v/>
      </c>
      <c r="AJ195" s="81" t="str">
        <f t="shared" ca="1" si="59"/>
        <v/>
      </c>
      <c r="AK195" s="81" t="str">
        <f t="shared" ca="1" si="59"/>
        <v/>
      </c>
      <c r="AL195" s="81" t="str">
        <f t="shared" ca="1" si="59"/>
        <v/>
      </c>
      <c r="AM195" s="81" t="str">
        <f t="shared" ca="1" si="59"/>
        <v/>
      </c>
      <c r="AN195" s="81" t="str">
        <f t="shared" ca="1" si="59"/>
        <v/>
      </c>
      <c r="AO195" s="81" t="str">
        <f t="shared" ca="1" si="59"/>
        <v/>
      </c>
      <c r="AP195" s="81" t="str">
        <f t="shared" ca="1" si="59"/>
        <v/>
      </c>
      <c r="AQ195" s="81" t="str">
        <f t="shared" ca="1" si="59"/>
        <v/>
      </c>
    </row>
    <row r="196" spans="1:43" x14ac:dyDescent="0.2">
      <c r="A196" s="22">
        <f t="shared" si="53"/>
        <v>188</v>
      </c>
      <c r="B196" s="34">
        <f t="shared" si="54"/>
        <v>44995</v>
      </c>
      <c r="C196" s="24" t="str">
        <f ca="1">IF(B196&gt;datum_obracuna,"",VLOOKUP(B196,'HNB tečaj'!A:D,2))</f>
        <v/>
      </c>
      <c r="D196" s="24" t="str">
        <f ca="1">IF(B196&gt;datum_obracuna,"",VLOOKUP(B196,'HNB tečaj'!A:D,3+(Podaci!$B$11="ne")))</f>
        <v/>
      </c>
      <c r="F196" s="68">
        <f>IF($A195&gt;=rok*12,"",VLOOKUP($B196,Podaci!$F:$G,2,TRUE))</f>
        <v>3.2300000000000002E-2</v>
      </c>
      <c r="G196" s="28" t="str">
        <f>IF($A195&gt;=rok*12,"",VLOOKUP($B196,Podaci!$F:$H,3,TRUE))</f>
        <v>ENG proporcionalna</v>
      </c>
      <c r="H196" s="33">
        <f>IF(A195&gt;=rok*12,"",VLOOKUP(B196,Podaci!F:J,5,TRUE))</f>
        <v>1.0026916666666668</v>
      </c>
      <c r="I196" s="33">
        <f t="shared" si="45"/>
        <v>1.1531146617911801</v>
      </c>
      <c r="J196" s="102" t="str">
        <f t="shared" ca="1" si="46"/>
        <v/>
      </c>
      <c r="K196" s="71">
        <f t="shared" si="47"/>
        <v>599.37875560752468</v>
      </c>
      <c r="L196" s="73" t="str">
        <f t="shared" ca="1" si="48"/>
        <v/>
      </c>
      <c r="M196" s="71">
        <f t="shared" si="49"/>
        <v>519.79111485451517</v>
      </c>
      <c r="N196" s="73" t="str">
        <f t="shared" ca="1" si="50"/>
        <v/>
      </c>
      <c r="O196" s="71">
        <f t="shared" si="51"/>
        <v>79.587640753009524</v>
      </c>
      <c r="P196" s="72">
        <f>IF($A195&gt;=rok*12,"",P195*H196-K196-SUMPRODUCT(--(MONTH(Podaci!$L$5:$L$25)=MONTH($B196)),--(YEAR(Podaci!$L$5:$L$25)=YEAR($B196)),Podaci!$M$5:$M$25))</f>
        <v>29048.372632392591</v>
      </c>
      <c r="R196" s="108" t="str">
        <f t="shared" ca="1" si="52"/>
        <v/>
      </c>
      <c r="T196" s="81" t="str">
        <f t="shared" ca="1" si="60"/>
        <v/>
      </c>
      <c r="U196" s="81" t="str">
        <f t="shared" ca="1" si="60"/>
        <v/>
      </c>
      <c r="V196" s="81" t="str">
        <f t="shared" ca="1" si="60"/>
        <v/>
      </c>
      <c r="W196" s="81" t="str">
        <f t="shared" ca="1" si="60"/>
        <v/>
      </c>
      <c r="X196" s="81" t="str">
        <f t="shared" ca="1" si="60"/>
        <v/>
      </c>
      <c r="Y196" s="81" t="str">
        <f t="shared" ca="1" si="60"/>
        <v/>
      </c>
      <c r="Z196" s="81" t="str">
        <f t="shared" ca="1" si="60"/>
        <v/>
      </c>
      <c r="AA196" s="81" t="str">
        <f t="shared" ca="1" si="60"/>
        <v/>
      </c>
      <c r="AB196" s="81" t="str">
        <f t="shared" ca="1" si="60"/>
        <v/>
      </c>
      <c r="AC196" s="81" t="str">
        <f t="shared" ca="1" si="60"/>
        <v/>
      </c>
      <c r="AD196" s="81" t="str">
        <f t="shared" ca="1" si="60"/>
        <v/>
      </c>
      <c r="AE196" s="81" t="str">
        <f t="shared" ca="1" si="60"/>
        <v/>
      </c>
      <c r="AF196" s="81" t="str">
        <f t="shared" ca="1" si="60"/>
        <v/>
      </c>
      <c r="AG196" s="81" t="str">
        <f t="shared" ca="1" si="60"/>
        <v/>
      </c>
      <c r="AH196" s="81" t="str">
        <f t="shared" ca="1" si="60"/>
        <v/>
      </c>
      <c r="AI196" s="81" t="str">
        <f t="shared" ref="AI196:AQ211" ca="1" si="61">IF($B196&gt;AI$3,"",MAX(0,(AI$3-MAX(AI$2,$B196+1)+1)/AI$6*AI$7*MAX($J196,0)))</f>
        <v/>
      </c>
      <c r="AJ196" s="81" t="str">
        <f t="shared" ca="1" si="61"/>
        <v/>
      </c>
      <c r="AK196" s="81" t="str">
        <f t="shared" ca="1" si="61"/>
        <v/>
      </c>
      <c r="AL196" s="81" t="str">
        <f t="shared" ca="1" si="61"/>
        <v/>
      </c>
      <c r="AM196" s="81" t="str">
        <f t="shared" ca="1" si="61"/>
        <v/>
      </c>
      <c r="AN196" s="81" t="str">
        <f t="shared" ca="1" si="61"/>
        <v/>
      </c>
      <c r="AO196" s="81" t="str">
        <f t="shared" ca="1" si="61"/>
        <v/>
      </c>
      <c r="AP196" s="81" t="str">
        <f t="shared" ca="1" si="61"/>
        <v/>
      </c>
      <c r="AQ196" s="81" t="str">
        <f t="shared" ca="1" si="61"/>
        <v/>
      </c>
    </row>
    <row r="197" spans="1:43" x14ac:dyDescent="0.2">
      <c r="A197" s="22">
        <f t="shared" si="53"/>
        <v>189</v>
      </c>
      <c r="B197" s="34">
        <f t="shared" si="54"/>
        <v>45026</v>
      </c>
      <c r="C197" s="24" t="str">
        <f ca="1">IF(B197&gt;datum_obracuna,"",VLOOKUP(B197,'HNB tečaj'!A:D,2))</f>
        <v/>
      </c>
      <c r="D197" s="24" t="str">
        <f ca="1">IF(B197&gt;datum_obracuna,"",VLOOKUP(B197,'HNB tečaj'!A:D,3+(Podaci!$B$11="ne")))</f>
        <v/>
      </c>
      <c r="F197" s="68">
        <f>IF($A196&gt;=rok*12,"",VLOOKUP($B197,Podaci!$F:$G,2,TRUE))</f>
        <v>3.2300000000000002E-2</v>
      </c>
      <c r="G197" s="28" t="str">
        <f>IF($A196&gt;=rok*12,"",VLOOKUP($B197,Podaci!$F:$H,3,TRUE))</f>
        <v>ENG proporcionalna</v>
      </c>
      <c r="H197" s="33">
        <f>IF(A196&gt;=rok*12,"",VLOOKUP(B197,Podaci!F:J,5,TRUE))</f>
        <v>1.0026916666666668</v>
      </c>
      <c r="I197" s="33">
        <f t="shared" si="45"/>
        <v>1.1500191934621111</v>
      </c>
      <c r="J197" s="102" t="str">
        <f t="shared" ca="1" si="46"/>
        <v/>
      </c>
      <c r="K197" s="71">
        <f t="shared" si="47"/>
        <v>599.37875560752457</v>
      </c>
      <c r="L197" s="73" t="str">
        <f t="shared" ca="1" si="48"/>
        <v/>
      </c>
      <c r="M197" s="71">
        <f t="shared" si="49"/>
        <v>521.19021927199856</v>
      </c>
      <c r="N197" s="73" t="str">
        <f t="shared" ca="1" si="50"/>
        <v/>
      </c>
      <c r="O197" s="71">
        <f t="shared" si="51"/>
        <v>78.188536335526067</v>
      </c>
      <c r="P197" s="72">
        <f>IF($A196&gt;=rok*12,"",P196*H197-K197-SUMPRODUCT(--(MONTH(Podaci!$L$5:$L$25)=MONTH($B197)),--(YEAR(Podaci!$L$5:$L$25)=YEAR($B197)),Podaci!$M$5:$M$25))</f>
        <v>28527.18241312059</v>
      </c>
      <c r="R197" s="108" t="str">
        <f t="shared" ca="1" si="52"/>
        <v/>
      </c>
      <c r="T197" s="81" t="str">
        <f t="shared" ref="T197:AI212" ca="1" si="62">IF($B197&gt;T$3,"",MAX(0,(T$3-MAX(T$2,$B197+1)+1)/T$6*T$7*MAX($J197,0)))</f>
        <v/>
      </c>
      <c r="U197" s="81" t="str">
        <f t="shared" ca="1" si="62"/>
        <v/>
      </c>
      <c r="V197" s="81" t="str">
        <f t="shared" ca="1" si="62"/>
        <v/>
      </c>
      <c r="W197" s="81" t="str">
        <f t="shared" ca="1" si="62"/>
        <v/>
      </c>
      <c r="X197" s="81" t="str">
        <f t="shared" ca="1" si="62"/>
        <v/>
      </c>
      <c r="Y197" s="81" t="str">
        <f t="shared" ca="1" si="62"/>
        <v/>
      </c>
      <c r="Z197" s="81" t="str">
        <f t="shared" ca="1" si="62"/>
        <v/>
      </c>
      <c r="AA197" s="81" t="str">
        <f t="shared" ca="1" si="62"/>
        <v/>
      </c>
      <c r="AB197" s="81" t="str">
        <f t="shared" ca="1" si="62"/>
        <v/>
      </c>
      <c r="AC197" s="81" t="str">
        <f t="shared" ca="1" si="62"/>
        <v/>
      </c>
      <c r="AD197" s="81" t="str">
        <f t="shared" ca="1" si="62"/>
        <v/>
      </c>
      <c r="AE197" s="81" t="str">
        <f t="shared" ca="1" si="62"/>
        <v/>
      </c>
      <c r="AF197" s="81" t="str">
        <f t="shared" ca="1" si="62"/>
        <v/>
      </c>
      <c r="AG197" s="81" t="str">
        <f t="shared" ca="1" si="62"/>
        <v/>
      </c>
      <c r="AH197" s="81" t="str">
        <f t="shared" ca="1" si="62"/>
        <v/>
      </c>
      <c r="AI197" s="81" t="str">
        <f t="shared" ca="1" si="62"/>
        <v/>
      </c>
      <c r="AJ197" s="81" t="str">
        <f t="shared" ca="1" si="61"/>
        <v/>
      </c>
      <c r="AK197" s="81" t="str">
        <f t="shared" ca="1" si="61"/>
        <v/>
      </c>
      <c r="AL197" s="81" t="str">
        <f t="shared" ca="1" si="61"/>
        <v/>
      </c>
      <c r="AM197" s="81" t="str">
        <f t="shared" ca="1" si="61"/>
        <v/>
      </c>
      <c r="AN197" s="81" t="str">
        <f t="shared" ca="1" si="61"/>
        <v/>
      </c>
      <c r="AO197" s="81" t="str">
        <f t="shared" ca="1" si="61"/>
        <v/>
      </c>
      <c r="AP197" s="81" t="str">
        <f t="shared" ca="1" si="61"/>
        <v/>
      </c>
      <c r="AQ197" s="81" t="str">
        <f t="shared" ca="1" si="61"/>
        <v/>
      </c>
    </row>
    <row r="198" spans="1:43" x14ac:dyDescent="0.2">
      <c r="A198" s="22">
        <f t="shared" si="53"/>
        <v>190</v>
      </c>
      <c r="B198" s="34">
        <f t="shared" si="54"/>
        <v>45056</v>
      </c>
      <c r="C198" s="24" t="str">
        <f ca="1">IF(B198&gt;datum_obracuna,"",VLOOKUP(B198,'HNB tečaj'!A:D,2))</f>
        <v/>
      </c>
      <c r="D198" s="24" t="str">
        <f ca="1">IF(B198&gt;datum_obracuna,"",VLOOKUP(B198,'HNB tečaj'!A:D,3+(Podaci!$B$11="ne")))</f>
        <v/>
      </c>
      <c r="F198" s="68">
        <f>IF($A197&gt;=rok*12,"",VLOOKUP($B198,Podaci!$F:$G,2,TRUE))</f>
        <v>3.2300000000000002E-2</v>
      </c>
      <c r="G198" s="28" t="str">
        <f>IF($A197&gt;=rok*12,"",VLOOKUP($B198,Podaci!$F:$H,3,TRUE))</f>
        <v>ENG proporcionalna</v>
      </c>
      <c r="H198" s="33">
        <f>IF(A197&gt;=rok*12,"",VLOOKUP(B198,Podaci!F:J,5,TRUE))</f>
        <v>1.0026916666666668</v>
      </c>
      <c r="I198" s="33">
        <f t="shared" si="45"/>
        <v>1.1469320347352823</v>
      </c>
      <c r="J198" s="102" t="str">
        <f t="shared" ca="1" si="46"/>
        <v/>
      </c>
      <c r="K198" s="71">
        <f t="shared" si="47"/>
        <v>599.37875560752332</v>
      </c>
      <c r="L198" s="73" t="str">
        <f t="shared" ca="1" si="48"/>
        <v/>
      </c>
      <c r="M198" s="71">
        <f t="shared" si="49"/>
        <v>522.59308961220449</v>
      </c>
      <c r="N198" s="73" t="str">
        <f t="shared" ca="1" si="50"/>
        <v/>
      </c>
      <c r="O198" s="71">
        <f t="shared" si="51"/>
        <v>76.78566599531888</v>
      </c>
      <c r="P198" s="72">
        <f>IF($A197&gt;=rok*12,"",P197*H198-K198-SUMPRODUCT(--(MONTH(Podaci!$L$5:$L$25)=MONTH($B198)),--(YEAR(Podaci!$L$5:$L$25)=YEAR($B198)),Podaci!$M$5:$M$25))</f>
        <v>28004.589323508386</v>
      </c>
      <c r="R198" s="108" t="str">
        <f t="shared" ca="1" si="52"/>
        <v/>
      </c>
      <c r="T198" s="81" t="str">
        <f t="shared" ca="1" si="62"/>
        <v/>
      </c>
      <c r="U198" s="81" t="str">
        <f t="shared" ca="1" si="62"/>
        <v/>
      </c>
      <c r="V198" s="81" t="str">
        <f t="shared" ca="1" si="62"/>
        <v/>
      </c>
      <c r="W198" s="81" t="str">
        <f t="shared" ca="1" si="62"/>
        <v/>
      </c>
      <c r="X198" s="81" t="str">
        <f t="shared" ca="1" si="62"/>
        <v/>
      </c>
      <c r="Y198" s="81" t="str">
        <f t="shared" ca="1" si="62"/>
        <v/>
      </c>
      <c r="Z198" s="81" t="str">
        <f t="shared" ca="1" si="62"/>
        <v/>
      </c>
      <c r="AA198" s="81" t="str">
        <f t="shared" ca="1" si="62"/>
        <v/>
      </c>
      <c r="AB198" s="81" t="str">
        <f t="shared" ca="1" si="62"/>
        <v/>
      </c>
      <c r="AC198" s="81" t="str">
        <f t="shared" ca="1" si="62"/>
        <v/>
      </c>
      <c r="AD198" s="81" t="str">
        <f t="shared" ca="1" si="62"/>
        <v/>
      </c>
      <c r="AE198" s="81" t="str">
        <f t="shared" ca="1" si="62"/>
        <v/>
      </c>
      <c r="AF198" s="81" t="str">
        <f t="shared" ca="1" si="62"/>
        <v/>
      </c>
      <c r="AG198" s="81" t="str">
        <f t="shared" ca="1" si="62"/>
        <v/>
      </c>
      <c r="AH198" s="81" t="str">
        <f t="shared" ca="1" si="62"/>
        <v/>
      </c>
      <c r="AI198" s="81" t="str">
        <f t="shared" ca="1" si="62"/>
        <v/>
      </c>
      <c r="AJ198" s="81" t="str">
        <f t="shared" ca="1" si="61"/>
        <v/>
      </c>
      <c r="AK198" s="81" t="str">
        <f t="shared" ca="1" si="61"/>
        <v/>
      </c>
      <c r="AL198" s="81" t="str">
        <f t="shared" ca="1" si="61"/>
        <v/>
      </c>
      <c r="AM198" s="81" t="str">
        <f t="shared" ca="1" si="61"/>
        <v/>
      </c>
      <c r="AN198" s="81" t="str">
        <f t="shared" ca="1" si="61"/>
        <v/>
      </c>
      <c r="AO198" s="81" t="str">
        <f t="shared" ca="1" si="61"/>
        <v/>
      </c>
      <c r="AP198" s="81" t="str">
        <f t="shared" ca="1" si="61"/>
        <v/>
      </c>
      <c r="AQ198" s="81" t="str">
        <f t="shared" ca="1" si="61"/>
        <v/>
      </c>
    </row>
    <row r="199" spans="1:43" x14ac:dyDescent="0.2">
      <c r="A199" s="22">
        <f t="shared" si="53"/>
        <v>191</v>
      </c>
      <c r="B199" s="34">
        <f t="shared" si="54"/>
        <v>45087</v>
      </c>
      <c r="C199" s="24" t="str">
        <f ca="1">IF(B199&gt;datum_obracuna,"",VLOOKUP(B199,'HNB tečaj'!A:D,2))</f>
        <v/>
      </c>
      <c r="D199" s="24" t="str">
        <f ca="1">IF(B199&gt;datum_obracuna,"",VLOOKUP(B199,'HNB tečaj'!A:D,3+(Podaci!$B$11="ne")))</f>
        <v/>
      </c>
      <c r="F199" s="68">
        <f>IF($A198&gt;=rok*12,"",VLOOKUP($B199,Podaci!$F:$G,2,TRUE))</f>
        <v>3.2300000000000002E-2</v>
      </c>
      <c r="G199" s="28" t="str">
        <f>IF($A198&gt;=rok*12,"",VLOOKUP($B199,Podaci!$F:$H,3,TRUE))</f>
        <v>ENG proporcionalna</v>
      </c>
      <c r="H199" s="33">
        <f>IF(A198&gt;=rok*12,"",VLOOKUP(B199,Podaci!F:J,5,TRUE))</f>
        <v>1.0026916666666668</v>
      </c>
      <c r="I199" s="33">
        <f t="shared" si="45"/>
        <v>1.1438531633040554</v>
      </c>
      <c r="J199" s="102" t="str">
        <f t="shared" ca="1" si="46"/>
        <v/>
      </c>
      <c r="K199" s="71">
        <f t="shared" si="47"/>
        <v>599.37875560752332</v>
      </c>
      <c r="L199" s="73" t="str">
        <f t="shared" ca="1" si="48"/>
        <v/>
      </c>
      <c r="M199" s="71">
        <f t="shared" si="49"/>
        <v>523.99973601174395</v>
      </c>
      <c r="N199" s="73" t="str">
        <f t="shared" ca="1" si="50"/>
        <v/>
      </c>
      <c r="O199" s="71">
        <f t="shared" si="51"/>
        <v>75.379019595779326</v>
      </c>
      <c r="P199" s="72">
        <f>IF($A198&gt;=rok*12,"",P198*H199-K199-SUMPRODUCT(--(MONTH(Podaci!$L$5:$L$25)=MONTH($B199)),--(YEAR(Podaci!$L$5:$L$25)=YEAR($B199)),Podaci!$M$5:$M$25))</f>
        <v>27480.589587496645</v>
      </c>
      <c r="R199" s="108" t="str">
        <f t="shared" ca="1" si="52"/>
        <v/>
      </c>
      <c r="T199" s="81" t="str">
        <f t="shared" ca="1" si="62"/>
        <v/>
      </c>
      <c r="U199" s="81" t="str">
        <f t="shared" ca="1" si="62"/>
        <v/>
      </c>
      <c r="V199" s="81" t="str">
        <f t="shared" ca="1" si="62"/>
        <v/>
      </c>
      <c r="W199" s="81" t="str">
        <f t="shared" ca="1" si="62"/>
        <v/>
      </c>
      <c r="X199" s="81" t="str">
        <f t="shared" ca="1" si="62"/>
        <v/>
      </c>
      <c r="Y199" s="81" t="str">
        <f t="shared" ca="1" si="62"/>
        <v/>
      </c>
      <c r="Z199" s="81" t="str">
        <f t="shared" ca="1" si="62"/>
        <v/>
      </c>
      <c r="AA199" s="81" t="str">
        <f t="shared" ca="1" si="62"/>
        <v/>
      </c>
      <c r="AB199" s="81" t="str">
        <f t="shared" ca="1" si="62"/>
        <v/>
      </c>
      <c r="AC199" s="81" t="str">
        <f t="shared" ca="1" si="62"/>
        <v/>
      </c>
      <c r="AD199" s="81" t="str">
        <f t="shared" ca="1" si="62"/>
        <v/>
      </c>
      <c r="AE199" s="81" t="str">
        <f t="shared" ca="1" si="62"/>
        <v/>
      </c>
      <c r="AF199" s="81" t="str">
        <f t="shared" ca="1" si="62"/>
        <v/>
      </c>
      <c r="AG199" s="81" t="str">
        <f t="shared" ca="1" si="62"/>
        <v/>
      </c>
      <c r="AH199" s="81" t="str">
        <f t="shared" ca="1" si="62"/>
        <v/>
      </c>
      <c r="AI199" s="81" t="str">
        <f t="shared" ca="1" si="62"/>
        <v/>
      </c>
      <c r="AJ199" s="81" t="str">
        <f t="shared" ca="1" si="61"/>
        <v/>
      </c>
      <c r="AK199" s="81" t="str">
        <f t="shared" ca="1" si="61"/>
        <v/>
      </c>
      <c r="AL199" s="81" t="str">
        <f t="shared" ca="1" si="61"/>
        <v/>
      </c>
      <c r="AM199" s="81" t="str">
        <f t="shared" ca="1" si="61"/>
        <v/>
      </c>
      <c r="AN199" s="81" t="str">
        <f t="shared" ca="1" si="61"/>
        <v/>
      </c>
      <c r="AO199" s="81" t="str">
        <f t="shared" ca="1" si="61"/>
        <v/>
      </c>
      <c r="AP199" s="81" t="str">
        <f t="shared" ca="1" si="61"/>
        <v/>
      </c>
      <c r="AQ199" s="81" t="str">
        <f t="shared" ca="1" si="61"/>
        <v/>
      </c>
    </row>
    <row r="200" spans="1:43" x14ac:dyDescent="0.2">
      <c r="A200" s="22">
        <f t="shared" si="53"/>
        <v>192</v>
      </c>
      <c r="B200" s="34">
        <f t="shared" si="54"/>
        <v>45117</v>
      </c>
      <c r="C200" s="24" t="str">
        <f ca="1">IF(B200&gt;datum_obracuna,"",VLOOKUP(B200,'HNB tečaj'!A:D,2))</f>
        <v/>
      </c>
      <c r="D200" s="24" t="str">
        <f ca="1">IF(B200&gt;datum_obracuna,"",VLOOKUP(B200,'HNB tečaj'!A:D,3+(Podaci!$B$11="ne")))</f>
        <v/>
      </c>
      <c r="F200" s="68">
        <f>IF($A199&gt;=rok*12,"",VLOOKUP($B200,Podaci!$F:$G,2,TRUE))</f>
        <v>3.2300000000000002E-2</v>
      </c>
      <c r="G200" s="28" t="str">
        <f>IF($A199&gt;=rok*12,"",VLOOKUP($B200,Podaci!$F:$H,3,TRUE))</f>
        <v>ENG proporcionalna</v>
      </c>
      <c r="H200" s="33">
        <f>IF(A199&gt;=rok*12,"",VLOOKUP(B200,Podaci!F:J,5,TRUE))</f>
        <v>1.0026916666666668</v>
      </c>
      <c r="I200" s="33">
        <f t="shared" si="45"/>
        <v>1.1407825569216745</v>
      </c>
      <c r="J200" s="102" t="str">
        <f t="shared" ca="1" si="46"/>
        <v/>
      </c>
      <c r="K200" s="71">
        <f t="shared" si="47"/>
        <v>599.37875560752309</v>
      </c>
      <c r="L200" s="73" t="str">
        <f t="shared" ca="1" si="48"/>
        <v/>
      </c>
      <c r="M200" s="71">
        <f t="shared" si="49"/>
        <v>525.41016863450875</v>
      </c>
      <c r="N200" s="73" t="str">
        <f t="shared" ca="1" si="50"/>
        <v/>
      </c>
      <c r="O200" s="71">
        <f t="shared" si="51"/>
        <v>73.968586973014339</v>
      </c>
      <c r="P200" s="72">
        <f>IF($A199&gt;=rok*12,"",P199*H200-K200-SUMPRODUCT(--(MONTH(Podaci!$L$5:$L$25)=MONTH($B200)),--(YEAR(Podaci!$L$5:$L$25)=YEAR($B200)),Podaci!$M$5:$M$25))</f>
        <v>26955.179418862135</v>
      </c>
      <c r="R200" s="108" t="str">
        <f t="shared" ca="1" si="52"/>
        <v/>
      </c>
      <c r="T200" s="81" t="str">
        <f t="shared" ca="1" si="62"/>
        <v/>
      </c>
      <c r="U200" s="81" t="str">
        <f t="shared" ca="1" si="62"/>
        <v/>
      </c>
      <c r="V200" s="81" t="str">
        <f t="shared" ca="1" si="62"/>
        <v/>
      </c>
      <c r="W200" s="81" t="str">
        <f t="shared" ca="1" si="62"/>
        <v/>
      </c>
      <c r="X200" s="81" t="str">
        <f t="shared" ca="1" si="62"/>
        <v/>
      </c>
      <c r="Y200" s="81" t="str">
        <f t="shared" ca="1" si="62"/>
        <v/>
      </c>
      <c r="Z200" s="81" t="str">
        <f t="shared" ca="1" si="62"/>
        <v/>
      </c>
      <c r="AA200" s="81" t="str">
        <f t="shared" ca="1" si="62"/>
        <v/>
      </c>
      <c r="AB200" s="81" t="str">
        <f t="shared" ca="1" si="62"/>
        <v/>
      </c>
      <c r="AC200" s="81" t="str">
        <f t="shared" ca="1" si="62"/>
        <v/>
      </c>
      <c r="AD200" s="81" t="str">
        <f t="shared" ca="1" si="62"/>
        <v/>
      </c>
      <c r="AE200" s="81" t="str">
        <f t="shared" ca="1" si="62"/>
        <v/>
      </c>
      <c r="AF200" s="81" t="str">
        <f t="shared" ca="1" si="62"/>
        <v/>
      </c>
      <c r="AG200" s="81" t="str">
        <f t="shared" ca="1" si="62"/>
        <v/>
      </c>
      <c r="AH200" s="81" t="str">
        <f t="shared" ca="1" si="62"/>
        <v/>
      </c>
      <c r="AI200" s="81" t="str">
        <f t="shared" ca="1" si="62"/>
        <v/>
      </c>
      <c r="AJ200" s="81" t="str">
        <f t="shared" ca="1" si="61"/>
        <v/>
      </c>
      <c r="AK200" s="81" t="str">
        <f t="shared" ca="1" si="61"/>
        <v/>
      </c>
      <c r="AL200" s="81" t="str">
        <f t="shared" ca="1" si="61"/>
        <v/>
      </c>
      <c r="AM200" s="81" t="str">
        <f t="shared" ca="1" si="61"/>
        <v/>
      </c>
      <c r="AN200" s="81" t="str">
        <f t="shared" ca="1" si="61"/>
        <v/>
      </c>
      <c r="AO200" s="81" t="str">
        <f t="shared" ca="1" si="61"/>
        <v/>
      </c>
      <c r="AP200" s="81" t="str">
        <f t="shared" ca="1" si="61"/>
        <v/>
      </c>
      <c r="AQ200" s="81" t="str">
        <f t="shared" ca="1" si="61"/>
        <v/>
      </c>
    </row>
    <row r="201" spans="1:43" x14ac:dyDescent="0.2">
      <c r="A201" s="22">
        <f t="shared" si="53"/>
        <v>193</v>
      </c>
      <c r="B201" s="34">
        <f t="shared" si="54"/>
        <v>45148</v>
      </c>
      <c r="C201" s="24" t="str">
        <f ca="1">IF(B201&gt;datum_obracuna,"",VLOOKUP(B201,'HNB tečaj'!A:D,2))</f>
        <v/>
      </c>
      <c r="D201" s="24" t="str">
        <f ca="1">IF(B201&gt;datum_obracuna,"",VLOOKUP(B201,'HNB tečaj'!A:D,3+(Podaci!$B$11="ne")))</f>
        <v/>
      </c>
      <c r="F201" s="68">
        <f>IF($A200&gt;=rok*12,"",VLOOKUP($B201,Podaci!$F:$G,2,TRUE))</f>
        <v>3.2300000000000002E-2</v>
      </c>
      <c r="G201" s="28" t="str">
        <f>IF($A200&gt;=rok*12,"",VLOOKUP($B201,Podaci!$F:$H,3,TRUE))</f>
        <v>ENG proporcionalna</v>
      </c>
      <c r="H201" s="33">
        <f>IF(A200&gt;=rok*12,"",VLOOKUP(B201,Podaci!F:J,5,TRUE))</f>
        <v>1.0026916666666668</v>
      </c>
      <c r="I201" s="33">
        <f t="shared" ref="I201:I264" si="63">IF(A200&gt;=rok*12,"",POWER(H201,rok*12+1-A201))</f>
        <v>1.137720193401103</v>
      </c>
      <c r="J201" s="102" t="str">
        <f t="shared" ref="J201:J264" ca="1" si="64">IF(B201&gt;datum_obracuna,"",CHOOSE(valuta,K201*$D201,$C201*K201,K201))</f>
        <v/>
      </c>
      <c r="K201" s="71">
        <f t="shared" ref="K201:K264" si="65">IF($A200&gt;=rok*12,"",(P200-ostatak_iznos)*I201*(H201-1)/(I201-1)+ostatak_iznos*(H201-1))</f>
        <v>599.37875560752354</v>
      </c>
      <c r="L201" s="73" t="str">
        <f t="shared" ref="L201:L264" ca="1" si="66">IF(B201&gt;datum_obracuna,"",CHOOSE(valuta,M201*$D201,$C201*M201,M201))</f>
        <v/>
      </c>
      <c r="M201" s="71">
        <f t="shared" ref="M201:M264" si="67">IF($A200&gt;=rok*12,"",K201-O201)</f>
        <v>526.82439767175049</v>
      </c>
      <c r="N201" s="73" t="str">
        <f t="shared" ref="N201:N264" ca="1" si="68">IF(B201&gt;datum_obracuna,"",CHOOSE(valuta,O201*$D201,$C201*O201,O201))</f>
        <v/>
      </c>
      <c r="O201" s="71">
        <f t="shared" ref="O201:O264" si="69">IF($A200&gt;=rok*12,"",P200*(H201-1))</f>
        <v>72.554357935773069</v>
      </c>
      <c r="P201" s="72">
        <f>IF($A200&gt;=rok*12,"",P200*H201-K201-SUMPRODUCT(--(MONTH(Podaci!$L$5:$L$25)=MONTH($B201)),--(YEAR(Podaci!$L$5:$L$25)=YEAR($B201)),Podaci!$M$5:$M$25))</f>
        <v>26428.355021190386</v>
      </c>
      <c r="R201" s="108" t="str">
        <f t="shared" ref="R201:R264" ca="1" si="70">IF((datum_isplate&lt;=$B201)*($B201&lt;=datum_obracuna),SUM(T201:AQ201),"")</f>
        <v/>
      </c>
      <c r="T201" s="81" t="str">
        <f t="shared" ca="1" si="62"/>
        <v/>
      </c>
      <c r="U201" s="81" t="str">
        <f t="shared" ca="1" si="62"/>
        <v/>
      </c>
      <c r="V201" s="81" t="str">
        <f t="shared" ca="1" si="62"/>
        <v/>
      </c>
      <c r="W201" s="81" t="str">
        <f t="shared" ca="1" si="62"/>
        <v/>
      </c>
      <c r="X201" s="81" t="str">
        <f t="shared" ca="1" si="62"/>
        <v/>
      </c>
      <c r="Y201" s="81" t="str">
        <f t="shared" ca="1" si="62"/>
        <v/>
      </c>
      <c r="Z201" s="81" t="str">
        <f t="shared" ca="1" si="62"/>
        <v/>
      </c>
      <c r="AA201" s="81" t="str">
        <f t="shared" ca="1" si="62"/>
        <v/>
      </c>
      <c r="AB201" s="81" t="str">
        <f t="shared" ca="1" si="62"/>
        <v/>
      </c>
      <c r="AC201" s="81" t="str">
        <f t="shared" ca="1" si="62"/>
        <v/>
      </c>
      <c r="AD201" s="81" t="str">
        <f t="shared" ca="1" si="62"/>
        <v/>
      </c>
      <c r="AE201" s="81" t="str">
        <f t="shared" ca="1" si="62"/>
        <v/>
      </c>
      <c r="AF201" s="81" t="str">
        <f t="shared" ca="1" si="62"/>
        <v/>
      </c>
      <c r="AG201" s="81" t="str">
        <f t="shared" ca="1" si="62"/>
        <v/>
      </c>
      <c r="AH201" s="81" t="str">
        <f t="shared" ca="1" si="62"/>
        <v/>
      </c>
      <c r="AI201" s="81" t="str">
        <f t="shared" ca="1" si="62"/>
        <v/>
      </c>
      <c r="AJ201" s="81" t="str">
        <f t="shared" ca="1" si="61"/>
        <v/>
      </c>
      <c r="AK201" s="81" t="str">
        <f t="shared" ca="1" si="61"/>
        <v/>
      </c>
      <c r="AL201" s="81" t="str">
        <f t="shared" ca="1" si="61"/>
        <v/>
      </c>
      <c r="AM201" s="81" t="str">
        <f t="shared" ca="1" si="61"/>
        <v/>
      </c>
      <c r="AN201" s="81" t="str">
        <f t="shared" ca="1" si="61"/>
        <v/>
      </c>
      <c r="AO201" s="81" t="str">
        <f t="shared" ca="1" si="61"/>
        <v/>
      </c>
      <c r="AP201" s="81" t="str">
        <f t="shared" ca="1" si="61"/>
        <v/>
      </c>
      <c r="AQ201" s="81" t="str">
        <f t="shared" ca="1" si="61"/>
        <v/>
      </c>
    </row>
    <row r="202" spans="1:43" x14ac:dyDescent="0.2">
      <c r="A202" s="22">
        <f t="shared" ref="A202:A265" si="71">IF(A201&gt;=rok*12,"",A201+1)</f>
        <v>194</v>
      </c>
      <c r="B202" s="34">
        <f t="shared" ref="B202:B265" si="72">IF(A201&gt;=rok*12,"",DATE(YEAR(B$9),MONTH(B$9)+A201,MIN(DAY(B$9),DAY(DATE(YEAR(B$9),MONTH(B$9)+A201+1,0)))))</f>
        <v>45179</v>
      </c>
      <c r="C202" s="24" t="str">
        <f ca="1">IF(B202&gt;datum_obracuna,"",VLOOKUP(B202,'HNB tečaj'!A:D,2))</f>
        <v/>
      </c>
      <c r="D202" s="24" t="str">
        <f ca="1">IF(B202&gt;datum_obracuna,"",VLOOKUP(B202,'HNB tečaj'!A:D,3+(Podaci!$B$11="ne")))</f>
        <v/>
      </c>
      <c r="F202" s="68">
        <f>IF($A201&gt;=rok*12,"",VLOOKUP($B202,Podaci!$F:$G,2,TRUE))</f>
        <v>3.2300000000000002E-2</v>
      </c>
      <c r="G202" s="28" t="str">
        <f>IF($A201&gt;=rok*12,"",VLOOKUP($B202,Podaci!$F:$H,3,TRUE))</f>
        <v>ENG proporcionalna</v>
      </c>
      <c r="H202" s="33">
        <f>IF(A201&gt;=rok*12,"",VLOOKUP(B202,Podaci!F:J,5,TRUE))</f>
        <v>1.0026916666666668</v>
      </c>
      <c r="I202" s="33">
        <f t="shared" si="63"/>
        <v>1.1346660506148649</v>
      </c>
      <c r="J202" s="102" t="str">
        <f t="shared" ca="1" si="64"/>
        <v/>
      </c>
      <c r="K202" s="71">
        <f t="shared" si="65"/>
        <v>599.37875560752218</v>
      </c>
      <c r="L202" s="73" t="str">
        <f t="shared" ca="1" si="66"/>
        <v/>
      </c>
      <c r="M202" s="71">
        <f t="shared" si="67"/>
        <v>528.24243334214896</v>
      </c>
      <c r="N202" s="73" t="str">
        <f t="shared" ca="1" si="68"/>
        <v/>
      </c>
      <c r="O202" s="71">
        <f t="shared" si="69"/>
        <v>71.136322265373224</v>
      </c>
      <c r="P202" s="72">
        <f>IF($A201&gt;=rok*12,"",P201*H202-K202-SUMPRODUCT(--(MONTH(Podaci!$L$5:$L$25)=MONTH($B202)),--(YEAR(Podaci!$L$5:$L$25)=YEAR($B202)),Podaci!$M$5:$M$25))</f>
        <v>25900.112587848238</v>
      </c>
      <c r="R202" s="108" t="str">
        <f t="shared" ca="1" si="70"/>
        <v/>
      </c>
      <c r="T202" s="81" t="str">
        <f t="shared" ca="1" si="62"/>
        <v/>
      </c>
      <c r="U202" s="81" t="str">
        <f t="shared" ca="1" si="62"/>
        <v/>
      </c>
      <c r="V202" s="81" t="str">
        <f t="shared" ca="1" si="62"/>
        <v/>
      </c>
      <c r="W202" s="81" t="str">
        <f t="shared" ca="1" si="62"/>
        <v/>
      </c>
      <c r="X202" s="81" t="str">
        <f t="shared" ca="1" si="62"/>
        <v/>
      </c>
      <c r="Y202" s="81" t="str">
        <f t="shared" ca="1" si="62"/>
        <v/>
      </c>
      <c r="Z202" s="81" t="str">
        <f t="shared" ca="1" si="62"/>
        <v/>
      </c>
      <c r="AA202" s="81" t="str">
        <f t="shared" ca="1" si="62"/>
        <v/>
      </c>
      <c r="AB202" s="81" t="str">
        <f t="shared" ca="1" si="62"/>
        <v/>
      </c>
      <c r="AC202" s="81" t="str">
        <f t="shared" ca="1" si="62"/>
        <v/>
      </c>
      <c r="AD202" s="81" t="str">
        <f t="shared" ca="1" si="62"/>
        <v/>
      </c>
      <c r="AE202" s="81" t="str">
        <f t="shared" ca="1" si="62"/>
        <v/>
      </c>
      <c r="AF202" s="81" t="str">
        <f t="shared" ca="1" si="62"/>
        <v/>
      </c>
      <c r="AG202" s="81" t="str">
        <f t="shared" ca="1" si="62"/>
        <v/>
      </c>
      <c r="AH202" s="81" t="str">
        <f t="shared" ca="1" si="62"/>
        <v/>
      </c>
      <c r="AI202" s="81" t="str">
        <f t="shared" ca="1" si="62"/>
        <v/>
      </c>
      <c r="AJ202" s="81" t="str">
        <f t="shared" ca="1" si="61"/>
        <v/>
      </c>
      <c r="AK202" s="81" t="str">
        <f t="shared" ca="1" si="61"/>
        <v/>
      </c>
      <c r="AL202" s="81" t="str">
        <f t="shared" ca="1" si="61"/>
        <v/>
      </c>
      <c r="AM202" s="81" t="str">
        <f t="shared" ca="1" si="61"/>
        <v/>
      </c>
      <c r="AN202" s="81" t="str">
        <f t="shared" ca="1" si="61"/>
        <v/>
      </c>
      <c r="AO202" s="81" t="str">
        <f t="shared" ca="1" si="61"/>
        <v/>
      </c>
      <c r="AP202" s="81" t="str">
        <f t="shared" ca="1" si="61"/>
        <v/>
      </c>
      <c r="AQ202" s="81" t="str">
        <f t="shared" ca="1" si="61"/>
        <v/>
      </c>
    </row>
    <row r="203" spans="1:43" x14ac:dyDescent="0.2">
      <c r="A203" s="22">
        <f t="shared" si="71"/>
        <v>195</v>
      </c>
      <c r="B203" s="34">
        <f t="shared" si="72"/>
        <v>45209</v>
      </c>
      <c r="C203" s="24" t="str">
        <f ca="1">IF(B203&gt;datum_obracuna,"",VLOOKUP(B203,'HNB tečaj'!A:D,2))</f>
        <v/>
      </c>
      <c r="D203" s="24" t="str">
        <f ca="1">IF(B203&gt;datum_obracuna,"",VLOOKUP(B203,'HNB tečaj'!A:D,3+(Podaci!$B$11="ne")))</f>
        <v/>
      </c>
      <c r="F203" s="68">
        <f>IF($A202&gt;=rok*12,"",VLOOKUP($B203,Podaci!$F:$G,2,TRUE))</f>
        <v>3.2300000000000002E-2</v>
      </c>
      <c r="G203" s="28" t="str">
        <f>IF($A202&gt;=rok*12,"",VLOOKUP($B203,Podaci!$F:$H,3,TRUE))</f>
        <v>ENG proporcionalna</v>
      </c>
      <c r="H203" s="33">
        <f>IF(A202&gt;=rok*12,"",VLOOKUP(B203,Podaci!F:J,5,TRUE))</f>
        <v>1.0026916666666668</v>
      </c>
      <c r="I203" s="33">
        <f t="shared" si="63"/>
        <v>1.1316201064948825</v>
      </c>
      <c r="J203" s="102" t="str">
        <f t="shared" ca="1" si="64"/>
        <v/>
      </c>
      <c r="K203" s="71">
        <f t="shared" si="65"/>
        <v>599.37875560752298</v>
      </c>
      <c r="L203" s="73" t="str">
        <f t="shared" ca="1" si="66"/>
        <v/>
      </c>
      <c r="M203" s="71">
        <f t="shared" si="67"/>
        <v>529.6642858918957</v>
      </c>
      <c r="N203" s="73" t="str">
        <f t="shared" ca="1" si="68"/>
        <v/>
      </c>
      <c r="O203" s="71">
        <f t="shared" si="69"/>
        <v>69.714469715627231</v>
      </c>
      <c r="P203" s="72">
        <f>IF($A202&gt;=rok*12,"",P202*H203-K203-SUMPRODUCT(--(MONTH(Podaci!$L$5:$L$25)=MONTH($B203)),--(YEAR(Podaci!$L$5:$L$25)=YEAR($B203)),Podaci!$M$5:$M$25))</f>
        <v>25370.448301956341</v>
      </c>
      <c r="R203" s="108" t="str">
        <f t="shared" ca="1" si="70"/>
        <v/>
      </c>
      <c r="T203" s="81" t="str">
        <f t="shared" ca="1" si="62"/>
        <v/>
      </c>
      <c r="U203" s="81" t="str">
        <f t="shared" ca="1" si="62"/>
        <v/>
      </c>
      <c r="V203" s="81" t="str">
        <f t="shared" ca="1" si="62"/>
        <v/>
      </c>
      <c r="W203" s="81" t="str">
        <f t="shared" ca="1" si="62"/>
        <v/>
      </c>
      <c r="X203" s="81" t="str">
        <f t="shared" ca="1" si="62"/>
        <v/>
      </c>
      <c r="Y203" s="81" t="str">
        <f t="shared" ca="1" si="62"/>
        <v/>
      </c>
      <c r="Z203" s="81" t="str">
        <f t="shared" ca="1" si="62"/>
        <v/>
      </c>
      <c r="AA203" s="81" t="str">
        <f t="shared" ca="1" si="62"/>
        <v/>
      </c>
      <c r="AB203" s="81" t="str">
        <f t="shared" ca="1" si="62"/>
        <v/>
      </c>
      <c r="AC203" s="81" t="str">
        <f t="shared" ca="1" si="62"/>
        <v/>
      </c>
      <c r="AD203" s="81" t="str">
        <f t="shared" ca="1" si="62"/>
        <v/>
      </c>
      <c r="AE203" s="81" t="str">
        <f t="shared" ca="1" si="62"/>
        <v/>
      </c>
      <c r="AF203" s="81" t="str">
        <f t="shared" ca="1" si="62"/>
        <v/>
      </c>
      <c r="AG203" s="81" t="str">
        <f t="shared" ca="1" si="62"/>
        <v/>
      </c>
      <c r="AH203" s="81" t="str">
        <f t="shared" ca="1" si="62"/>
        <v/>
      </c>
      <c r="AI203" s="81" t="str">
        <f t="shared" ca="1" si="62"/>
        <v/>
      </c>
      <c r="AJ203" s="81" t="str">
        <f t="shared" ca="1" si="61"/>
        <v/>
      </c>
      <c r="AK203" s="81" t="str">
        <f t="shared" ca="1" si="61"/>
        <v/>
      </c>
      <c r="AL203" s="81" t="str">
        <f t="shared" ca="1" si="61"/>
        <v/>
      </c>
      <c r="AM203" s="81" t="str">
        <f t="shared" ca="1" si="61"/>
        <v/>
      </c>
      <c r="AN203" s="81" t="str">
        <f t="shared" ca="1" si="61"/>
        <v/>
      </c>
      <c r="AO203" s="81" t="str">
        <f t="shared" ca="1" si="61"/>
        <v/>
      </c>
      <c r="AP203" s="81" t="str">
        <f t="shared" ca="1" si="61"/>
        <v/>
      </c>
      <c r="AQ203" s="81" t="str">
        <f t="shared" ca="1" si="61"/>
        <v/>
      </c>
    </row>
    <row r="204" spans="1:43" x14ac:dyDescent="0.2">
      <c r="A204" s="22">
        <f t="shared" si="71"/>
        <v>196</v>
      </c>
      <c r="B204" s="34">
        <f t="shared" si="72"/>
        <v>45240</v>
      </c>
      <c r="C204" s="24" t="str">
        <f ca="1">IF(B204&gt;datum_obracuna,"",VLOOKUP(B204,'HNB tečaj'!A:D,2))</f>
        <v/>
      </c>
      <c r="D204" s="24" t="str">
        <f ca="1">IF(B204&gt;datum_obracuna,"",VLOOKUP(B204,'HNB tečaj'!A:D,3+(Podaci!$B$11="ne")))</f>
        <v/>
      </c>
      <c r="F204" s="68">
        <f>IF($A203&gt;=rok*12,"",VLOOKUP($B204,Podaci!$F:$G,2,TRUE))</f>
        <v>3.2300000000000002E-2</v>
      </c>
      <c r="G204" s="28" t="str">
        <f>IF($A203&gt;=rok*12,"",VLOOKUP($B204,Podaci!$F:$H,3,TRUE))</f>
        <v>ENG proporcionalna</v>
      </c>
      <c r="H204" s="33">
        <f>IF(A203&gt;=rok*12,"",VLOOKUP(B204,Podaci!F:J,5,TRUE))</f>
        <v>1.0026916666666668</v>
      </c>
      <c r="I204" s="33">
        <f t="shared" si="63"/>
        <v>1.1285823390323206</v>
      </c>
      <c r="J204" s="102" t="str">
        <f t="shared" ca="1" si="64"/>
        <v/>
      </c>
      <c r="K204" s="71">
        <f t="shared" si="65"/>
        <v>599.37875560752218</v>
      </c>
      <c r="L204" s="73" t="str">
        <f t="shared" ca="1" si="66"/>
        <v/>
      </c>
      <c r="M204" s="71">
        <f t="shared" si="67"/>
        <v>531.08996559475406</v>
      </c>
      <c r="N204" s="73" t="str">
        <f t="shared" ca="1" si="68"/>
        <v/>
      </c>
      <c r="O204" s="71">
        <f t="shared" si="69"/>
        <v>68.28879001276816</v>
      </c>
      <c r="P204" s="72">
        <f>IF($A203&gt;=rok*12,"",P203*H204-K204-SUMPRODUCT(--(MONTH(Podaci!$L$5:$L$25)=MONTH($B204)),--(YEAR(Podaci!$L$5:$L$25)=YEAR($B204)),Podaci!$M$5:$M$25))</f>
        <v>24839.358336361587</v>
      </c>
      <c r="R204" s="108" t="str">
        <f t="shared" ca="1" si="70"/>
        <v/>
      </c>
      <c r="T204" s="81" t="str">
        <f t="shared" ca="1" si="62"/>
        <v/>
      </c>
      <c r="U204" s="81" t="str">
        <f t="shared" ca="1" si="62"/>
        <v/>
      </c>
      <c r="V204" s="81" t="str">
        <f t="shared" ca="1" si="62"/>
        <v/>
      </c>
      <c r="W204" s="81" t="str">
        <f t="shared" ca="1" si="62"/>
        <v/>
      </c>
      <c r="X204" s="81" t="str">
        <f t="shared" ca="1" si="62"/>
        <v/>
      </c>
      <c r="Y204" s="81" t="str">
        <f t="shared" ca="1" si="62"/>
        <v/>
      </c>
      <c r="Z204" s="81" t="str">
        <f t="shared" ca="1" si="62"/>
        <v/>
      </c>
      <c r="AA204" s="81" t="str">
        <f t="shared" ca="1" si="62"/>
        <v/>
      </c>
      <c r="AB204" s="81" t="str">
        <f t="shared" ca="1" si="62"/>
        <v/>
      </c>
      <c r="AC204" s="81" t="str">
        <f t="shared" ca="1" si="62"/>
        <v/>
      </c>
      <c r="AD204" s="81" t="str">
        <f t="shared" ca="1" si="62"/>
        <v/>
      </c>
      <c r="AE204" s="81" t="str">
        <f t="shared" ca="1" si="62"/>
        <v/>
      </c>
      <c r="AF204" s="81" t="str">
        <f t="shared" ca="1" si="62"/>
        <v/>
      </c>
      <c r="AG204" s="81" t="str">
        <f t="shared" ca="1" si="62"/>
        <v/>
      </c>
      <c r="AH204" s="81" t="str">
        <f t="shared" ca="1" si="62"/>
        <v/>
      </c>
      <c r="AI204" s="81" t="str">
        <f t="shared" ca="1" si="62"/>
        <v/>
      </c>
      <c r="AJ204" s="81" t="str">
        <f t="shared" ca="1" si="61"/>
        <v/>
      </c>
      <c r="AK204" s="81" t="str">
        <f t="shared" ca="1" si="61"/>
        <v/>
      </c>
      <c r="AL204" s="81" t="str">
        <f t="shared" ca="1" si="61"/>
        <v/>
      </c>
      <c r="AM204" s="81" t="str">
        <f t="shared" ca="1" si="61"/>
        <v/>
      </c>
      <c r="AN204" s="81" t="str">
        <f t="shared" ca="1" si="61"/>
        <v/>
      </c>
      <c r="AO204" s="81" t="str">
        <f t="shared" ca="1" si="61"/>
        <v/>
      </c>
      <c r="AP204" s="81" t="str">
        <f t="shared" ca="1" si="61"/>
        <v/>
      </c>
      <c r="AQ204" s="81" t="str">
        <f t="shared" ca="1" si="61"/>
        <v/>
      </c>
    </row>
    <row r="205" spans="1:43" x14ac:dyDescent="0.2">
      <c r="A205" s="22">
        <f t="shared" si="71"/>
        <v>197</v>
      </c>
      <c r="B205" s="34">
        <f t="shared" si="72"/>
        <v>45270</v>
      </c>
      <c r="C205" s="24" t="str">
        <f ca="1">IF(B205&gt;datum_obracuna,"",VLOOKUP(B205,'HNB tečaj'!A:D,2))</f>
        <v/>
      </c>
      <c r="D205" s="24" t="str">
        <f ca="1">IF(B205&gt;datum_obracuna,"",VLOOKUP(B205,'HNB tečaj'!A:D,3+(Podaci!$B$11="ne")))</f>
        <v/>
      </c>
      <c r="F205" s="68">
        <f>IF($A204&gt;=rok*12,"",VLOOKUP($B205,Podaci!$F:$G,2,TRUE))</f>
        <v>3.2300000000000002E-2</v>
      </c>
      <c r="G205" s="28" t="str">
        <f>IF($A204&gt;=rok*12,"",VLOOKUP($B205,Podaci!$F:$H,3,TRUE))</f>
        <v>ENG proporcionalna</v>
      </c>
      <c r="H205" s="33">
        <f>IF(A204&gt;=rok*12,"",VLOOKUP(B205,Podaci!F:J,5,TRUE))</f>
        <v>1.0026916666666668</v>
      </c>
      <c r="I205" s="33">
        <f t="shared" si="63"/>
        <v>1.1255527262774236</v>
      </c>
      <c r="J205" s="102" t="str">
        <f t="shared" ca="1" si="64"/>
        <v/>
      </c>
      <c r="K205" s="71">
        <f t="shared" si="65"/>
        <v>599.37875560752275</v>
      </c>
      <c r="L205" s="73" t="str">
        <f t="shared" ca="1" si="66"/>
        <v/>
      </c>
      <c r="M205" s="71">
        <f t="shared" si="67"/>
        <v>532.51948275214716</v>
      </c>
      <c r="N205" s="73" t="str">
        <f t="shared" ca="1" si="68"/>
        <v/>
      </c>
      <c r="O205" s="71">
        <f t="shared" si="69"/>
        <v>66.859272855375565</v>
      </c>
      <c r="P205" s="72">
        <f>IF($A204&gt;=rok*12,"",P204*H205-K205-SUMPRODUCT(--(MONTH(Podaci!$L$5:$L$25)=MONTH($B205)),--(YEAR(Podaci!$L$5:$L$25)=YEAR($B205)),Podaci!$M$5:$M$25))</f>
        <v>24306.838853609439</v>
      </c>
      <c r="R205" s="108" t="str">
        <f t="shared" ca="1" si="70"/>
        <v/>
      </c>
      <c r="T205" s="81" t="str">
        <f t="shared" ca="1" si="62"/>
        <v/>
      </c>
      <c r="U205" s="81" t="str">
        <f t="shared" ca="1" si="62"/>
        <v/>
      </c>
      <c r="V205" s="81" t="str">
        <f t="shared" ca="1" si="62"/>
        <v/>
      </c>
      <c r="W205" s="81" t="str">
        <f t="shared" ca="1" si="62"/>
        <v/>
      </c>
      <c r="X205" s="81" t="str">
        <f t="shared" ca="1" si="62"/>
        <v/>
      </c>
      <c r="Y205" s="81" t="str">
        <f t="shared" ca="1" si="62"/>
        <v/>
      </c>
      <c r="Z205" s="81" t="str">
        <f t="shared" ca="1" si="62"/>
        <v/>
      </c>
      <c r="AA205" s="81" t="str">
        <f t="shared" ca="1" si="62"/>
        <v/>
      </c>
      <c r="AB205" s="81" t="str">
        <f t="shared" ca="1" si="62"/>
        <v/>
      </c>
      <c r="AC205" s="81" t="str">
        <f t="shared" ca="1" si="62"/>
        <v/>
      </c>
      <c r="AD205" s="81" t="str">
        <f t="shared" ca="1" si="62"/>
        <v/>
      </c>
      <c r="AE205" s="81" t="str">
        <f t="shared" ca="1" si="62"/>
        <v/>
      </c>
      <c r="AF205" s="81" t="str">
        <f t="shared" ca="1" si="62"/>
        <v/>
      </c>
      <c r="AG205" s="81" t="str">
        <f t="shared" ca="1" si="62"/>
        <v/>
      </c>
      <c r="AH205" s="81" t="str">
        <f t="shared" ca="1" si="62"/>
        <v/>
      </c>
      <c r="AI205" s="81" t="str">
        <f t="shared" ca="1" si="62"/>
        <v/>
      </c>
      <c r="AJ205" s="81" t="str">
        <f t="shared" ca="1" si="61"/>
        <v/>
      </c>
      <c r="AK205" s="81" t="str">
        <f t="shared" ca="1" si="61"/>
        <v/>
      </c>
      <c r="AL205" s="81" t="str">
        <f t="shared" ca="1" si="61"/>
        <v/>
      </c>
      <c r="AM205" s="81" t="str">
        <f t="shared" ca="1" si="61"/>
        <v/>
      </c>
      <c r="AN205" s="81" t="str">
        <f t="shared" ca="1" si="61"/>
        <v/>
      </c>
      <c r="AO205" s="81" t="str">
        <f t="shared" ca="1" si="61"/>
        <v/>
      </c>
      <c r="AP205" s="81" t="str">
        <f t="shared" ca="1" si="61"/>
        <v/>
      </c>
      <c r="AQ205" s="81" t="str">
        <f t="shared" ca="1" si="61"/>
        <v/>
      </c>
    </row>
    <row r="206" spans="1:43" x14ac:dyDescent="0.2">
      <c r="A206" s="22">
        <f t="shared" si="71"/>
        <v>198</v>
      </c>
      <c r="B206" s="34">
        <f t="shared" si="72"/>
        <v>45301</v>
      </c>
      <c r="C206" s="24" t="str">
        <f ca="1">IF(B206&gt;datum_obracuna,"",VLOOKUP(B206,'HNB tečaj'!A:D,2))</f>
        <v/>
      </c>
      <c r="D206" s="24" t="str">
        <f ca="1">IF(B206&gt;datum_obracuna,"",VLOOKUP(B206,'HNB tečaj'!A:D,3+(Podaci!$B$11="ne")))</f>
        <v/>
      </c>
      <c r="F206" s="68">
        <f>IF($A205&gt;=rok*12,"",VLOOKUP($B206,Podaci!$F:$G,2,TRUE))</f>
        <v>3.2300000000000002E-2</v>
      </c>
      <c r="G206" s="28" t="str">
        <f>IF($A205&gt;=rok*12,"",VLOOKUP($B206,Podaci!$F:$H,3,TRUE))</f>
        <v>ENG proporcionalna</v>
      </c>
      <c r="H206" s="33">
        <f>IF(A205&gt;=rok*12,"",VLOOKUP(B206,Podaci!F:J,5,TRUE))</f>
        <v>1.0026916666666668</v>
      </c>
      <c r="I206" s="33">
        <f t="shared" si="63"/>
        <v>1.1225312463393604</v>
      </c>
      <c r="J206" s="102" t="str">
        <f t="shared" ca="1" si="64"/>
        <v/>
      </c>
      <c r="K206" s="71">
        <f t="shared" si="65"/>
        <v>599.37875560752138</v>
      </c>
      <c r="L206" s="73" t="str">
        <f t="shared" ca="1" si="66"/>
        <v/>
      </c>
      <c r="M206" s="71">
        <f t="shared" si="67"/>
        <v>533.95284769322041</v>
      </c>
      <c r="N206" s="73" t="str">
        <f t="shared" ca="1" si="68"/>
        <v/>
      </c>
      <c r="O206" s="71">
        <f t="shared" si="69"/>
        <v>65.425907914300979</v>
      </c>
      <c r="P206" s="72">
        <f>IF($A205&gt;=rok*12,"",P205*H206-K206-SUMPRODUCT(--(MONTH(Podaci!$L$5:$L$25)=MONTH($B206)),--(YEAR(Podaci!$L$5:$L$25)=YEAR($B206)),Podaci!$M$5:$M$25))</f>
        <v>23772.886005916218</v>
      </c>
      <c r="R206" s="108" t="str">
        <f t="shared" ca="1" si="70"/>
        <v/>
      </c>
      <c r="T206" s="81" t="str">
        <f t="shared" ca="1" si="62"/>
        <v/>
      </c>
      <c r="U206" s="81" t="str">
        <f t="shared" ca="1" si="62"/>
        <v/>
      </c>
      <c r="V206" s="81" t="str">
        <f t="shared" ca="1" si="62"/>
        <v/>
      </c>
      <c r="W206" s="81" t="str">
        <f t="shared" ca="1" si="62"/>
        <v/>
      </c>
      <c r="X206" s="81" t="str">
        <f t="shared" ca="1" si="62"/>
        <v/>
      </c>
      <c r="Y206" s="81" t="str">
        <f t="shared" ca="1" si="62"/>
        <v/>
      </c>
      <c r="Z206" s="81" t="str">
        <f t="shared" ca="1" si="62"/>
        <v/>
      </c>
      <c r="AA206" s="81" t="str">
        <f t="shared" ca="1" si="62"/>
        <v/>
      </c>
      <c r="AB206" s="81" t="str">
        <f t="shared" ca="1" si="62"/>
        <v/>
      </c>
      <c r="AC206" s="81" t="str">
        <f t="shared" ca="1" si="62"/>
        <v/>
      </c>
      <c r="AD206" s="81" t="str">
        <f t="shared" ca="1" si="62"/>
        <v/>
      </c>
      <c r="AE206" s="81" t="str">
        <f t="shared" ca="1" si="62"/>
        <v/>
      </c>
      <c r="AF206" s="81" t="str">
        <f t="shared" ca="1" si="62"/>
        <v/>
      </c>
      <c r="AG206" s="81" t="str">
        <f t="shared" ca="1" si="62"/>
        <v/>
      </c>
      <c r="AH206" s="81" t="str">
        <f t="shared" ca="1" si="62"/>
        <v/>
      </c>
      <c r="AI206" s="81" t="str">
        <f t="shared" ca="1" si="62"/>
        <v/>
      </c>
      <c r="AJ206" s="81" t="str">
        <f t="shared" ca="1" si="61"/>
        <v/>
      </c>
      <c r="AK206" s="81" t="str">
        <f t="shared" ca="1" si="61"/>
        <v/>
      </c>
      <c r="AL206" s="81" t="str">
        <f t="shared" ca="1" si="61"/>
        <v/>
      </c>
      <c r="AM206" s="81" t="str">
        <f t="shared" ca="1" si="61"/>
        <v/>
      </c>
      <c r="AN206" s="81" t="str">
        <f t="shared" ca="1" si="61"/>
        <v/>
      </c>
      <c r="AO206" s="81" t="str">
        <f t="shared" ca="1" si="61"/>
        <v/>
      </c>
      <c r="AP206" s="81" t="str">
        <f t="shared" ca="1" si="61"/>
        <v/>
      </c>
      <c r="AQ206" s="81" t="str">
        <f t="shared" ca="1" si="61"/>
        <v/>
      </c>
    </row>
    <row r="207" spans="1:43" x14ac:dyDescent="0.2">
      <c r="A207" s="22">
        <f t="shared" si="71"/>
        <v>199</v>
      </c>
      <c r="B207" s="34">
        <f t="shared" si="72"/>
        <v>45332</v>
      </c>
      <c r="C207" s="24" t="str">
        <f ca="1">IF(B207&gt;datum_obracuna,"",VLOOKUP(B207,'HNB tečaj'!A:D,2))</f>
        <v/>
      </c>
      <c r="D207" s="24" t="str">
        <f ca="1">IF(B207&gt;datum_obracuna,"",VLOOKUP(B207,'HNB tečaj'!A:D,3+(Podaci!$B$11="ne")))</f>
        <v/>
      </c>
      <c r="F207" s="68">
        <f>IF($A206&gt;=rok*12,"",VLOOKUP($B207,Podaci!$F:$G,2,TRUE))</f>
        <v>3.2300000000000002E-2</v>
      </c>
      <c r="G207" s="28" t="str">
        <f>IF($A206&gt;=rok*12,"",VLOOKUP($B207,Podaci!$F:$H,3,TRUE))</f>
        <v>ENG proporcionalna</v>
      </c>
      <c r="H207" s="33">
        <f>IF(A206&gt;=rok*12,"",VLOOKUP(B207,Podaci!F:J,5,TRUE))</f>
        <v>1.0026916666666668</v>
      </c>
      <c r="I207" s="33">
        <f t="shared" si="63"/>
        <v>1.1195178773860628</v>
      </c>
      <c r="J207" s="102" t="str">
        <f t="shared" ca="1" si="64"/>
        <v/>
      </c>
      <c r="K207" s="71">
        <f t="shared" si="65"/>
        <v>599.3787556075215</v>
      </c>
      <c r="L207" s="73" t="str">
        <f t="shared" ca="1" si="66"/>
        <v/>
      </c>
      <c r="M207" s="71">
        <f t="shared" si="67"/>
        <v>535.39007077492818</v>
      </c>
      <c r="N207" s="73" t="str">
        <f t="shared" ca="1" si="68"/>
        <v/>
      </c>
      <c r="O207" s="71">
        <f t="shared" si="69"/>
        <v>63.988684832593343</v>
      </c>
      <c r="P207" s="72">
        <f>IF($A206&gt;=rok*12,"",P206*H207-K207-SUMPRODUCT(--(MONTH(Podaci!$L$5:$L$25)=MONTH($B207)),--(YEAR(Podaci!$L$5:$L$25)=YEAR($B207)),Podaci!$M$5:$M$25))</f>
        <v>23237.495935141291</v>
      </c>
      <c r="R207" s="108" t="str">
        <f t="shared" ca="1" si="70"/>
        <v/>
      </c>
      <c r="T207" s="81" t="str">
        <f t="shared" ca="1" si="62"/>
        <v/>
      </c>
      <c r="U207" s="81" t="str">
        <f t="shared" ca="1" si="62"/>
        <v/>
      </c>
      <c r="V207" s="81" t="str">
        <f t="shared" ca="1" si="62"/>
        <v/>
      </c>
      <c r="W207" s="81" t="str">
        <f t="shared" ca="1" si="62"/>
        <v/>
      </c>
      <c r="X207" s="81" t="str">
        <f t="shared" ca="1" si="62"/>
        <v/>
      </c>
      <c r="Y207" s="81" t="str">
        <f t="shared" ca="1" si="62"/>
        <v/>
      </c>
      <c r="Z207" s="81" t="str">
        <f t="shared" ca="1" si="62"/>
        <v/>
      </c>
      <c r="AA207" s="81" t="str">
        <f t="shared" ca="1" si="62"/>
        <v/>
      </c>
      <c r="AB207" s="81" t="str">
        <f t="shared" ca="1" si="62"/>
        <v/>
      </c>
      <c r="AC207" s="81" t="str">
        <f t="shared" ca="1" si="62"/>
        <v/>
      </c>
      <c r="AD207" s="81" t="str">
        <f t="shared" ca="1" si="62"/>
        <v/>
      </c>
      <c r="AE207" s="81" t="str">
        <f t="shared" ca="1" si="62"/>
        <v/>
      </c>
      <c r="AF207" s="81" t="str">
        <f t="shared" ca="1" si="62"/>
        <v/>
      </c>
      <c r="AG207" s="81" t="str">
        <f t="shared" ca="1" si="62"/>
        <v/>
      </c>
      <c r="AH207" s="81" t="str">
        <f t="shared" ca="1" si="62"/>
        <v/>
      </c>
      <c r="AI207" s="81" t="str">
        <f t="shared" ca="1" si="62"/>
        <v/>
      </c>
      <c r="AJ207" s="81" t="str">
        <f t="shared" ca="1" si="61"/>
        <v/>
      </c>
      <c r="AK207" s="81" t="str">
        <f t="shared" ca="1" si="61"/>
        <v/>
      </c>
      <c r="AL207" s="81" t="str">
        <f t="shared" ca="1" si="61"/>
        <v/>
      </c>
      <c r="AM207" s="81" t="str">
        <f t="shared" ca="1" si="61"/>
        <v/>
      </c>
      <c r="AN207" s="81" t="str">
        <f t="shared" ca="1" si="61"/>
        <v/>
      </c>
      <c r="AO207" s="81" t="str">
        <f t="shared" ca="1" si="61"/>
        <v/>
      </c>
      <c r="AP207" s="81" t="str">
        <f t="shared" ca="1" si="61"/>
        <v/>
      </c>
      <c r="AQ207" s="81" t="str">
        <f t="shared" ca="1" si="61"/>
        <v/>
      </c>
    </row>
    <row r="208" spans="1:43" x14ac:dyDescent="0.2">
      <c r="A208" s="22">
        <f t="shared" si="71"/>
        <v>200</v>
      </c>
      <c r="B208" s="34">
        <f t="shared" si="72"/>
        <v>45361</v>
      </c>
      <c r="C208" s="24" t="str">
        <f ca="1">IF(B208&gt;datum_obracuna,"",VLOOKUP(B208,'HNB tečaj'!A:D,2))</f>
        <v/>
      </c>
      <c r="D208" s="24" t="str">
        <f ca="1">IF(B208&gt;datum_obracuna,"",VLOOKUP(B208,'HNB tečaj'!A:D,3+(Podaci!$B$11="ne")))</f>
        <v/>
      </c>
      <c r="F208" s="68">
        <f>IF($A207&gt;=rok*12,"",VLOOKUP($B208,Podaci!$F:$G,2,TRUE))</f>
        <v>3.2300000000000002E-2</v>
      </c>
      <c r="G208" s="28" t="str">
        <f>IF($A207&gt;=rok*12,"",VLOOKUP($B208,Podaci!$F:$H,3,TRUE))</f>
        <v>ENG proporcionalna</v>
      </c>
      <c r="H208" s="33">
        <f>IF(A207&gt;=rok*12,"",VLOOKUP(B208,Podaci!F:J,5,TRUE))</f>
        <v>1.0026916666666668</v>
      </c>
      <c r="I208" s="33">
        <f t="shared" si="63"/>
        <v>1.1165125976440708</v>
      </c>
      <c r="J208" s="102" t="str">
        <f t="shared" ca="1" si="64"/>
        <v/>
      </c>
      <c r="K208" s="71">
        <f t="shared" si="65"/>
        <v>599.37875560752093</v>
      </c>
      <c r="L208" s="73" t="str">
        <f t="shared" ca="1" si="66"/>
        <v/>
      </c>
      <c r="M208" s="71">
        <f t="shared" si="67"/>
        <v>536.83116238209686</v>
      </c>
      <c r="N208" s="73" t="str">
        <f t="shared" ca="1" si="68"/>
        <v/>
      </c>
      <c r="O208" s="71">
        <f t="shared" si="69"/>
        <v>62.547593225424116</v>
      </c>
      <c r="P208" s="72">
        <f>IF($A207&gt;=rok*12,"",P207*H208-K208-SUMPRODUCT(--(MONTH(Podaci!$L$5:$L$25)=MONTH($B208)),--(YEAR(Podaci!$L$5:$L$25)=YEAR($B208)),Podaci!$M$5:$M$25))</f>
        <v>22700.664772759192</v>
      </c>
      <c r="R208" s="108" t="str">
        <f t="shared" ca="1" si="70"/>
        <v/>
      </c>
      <c r="T208" s="81" t="str">
        <f t="shared" ca="1" si="62"/>
        <v/>
      </c>
      <c r="U208" s="81" t="str">
        <f t="shared" ca="1" si="62"/>
        <v/>
      </c>
      <c r="V208" s="81" t="str">
        <f t="shared" ca="1" si="62"/>
        <v/>
      </c>
      <c r="W208" s="81" t="str">
        <f t="shared" ca="1" si="62"/>
        <v/>
      </c>
      <c r="X208" s="81" t="str">
        <f t="shared" ca="1" si="62"/>
        <v/>
      </c>
      <c r="Y208" s="81" t="str">
        <f t="shared" ca="1" si="62"/>
        <v/>
      </c>
      <c r="Z208" s="81" t="str">
        <f t="shared" ca="1" si="62"/>
        <v/>
      </c>
      <c r="AA208" s="81" t="str">
        <f t="shared" ca="1" si="62"/>
        <v/>
      </c>
      <c r="AB208" s="81" t="str">
        <f t="shared" ca="1" si="62"/>
        <v/>
      </c>
      <c r="AC208" s="81" t="str">
        <f t="shared" ca="1" si="62"/>
        <v/>
      </c>
      <c r="AD208" s="81" t="str">
        <f t="shared" ca="1" si="62"/>
        <v/>
      </c>
      <c r="AE208" s="81" t="str">
        <f t="shared" ca="1" si="62"/>
        <v/>
      </c>
      <c r="AF208" s="81" t="str">
        <f t="shared" ca="1" si="62"/>
        <v/>
      </c>
      <c r="AG208" s="81" t="str">
        <f t="shared" ca="1" si="62"/>
        <v/>
      </c>
      <c r="AH208" s="81" t="str">
        <f t="shared" ca="1" si="62"/>
        <v/>
      </c>
      <c r="AI208" s="81" t="str">
        <f t="shared" ca="1" si="62"/>
        <v/>
      </c>
      <c r="AJ208" s="81" t="str">
        <f t="shared" ca="1" si="61"/>
        <v/>
      </c>
      <c r="AK208" s="81" t="str">
        <f t="shared" ca="1" si="61"/>
        <v/>
      </c>
      <c r="AL208" s="81" t="str">
        <f t="shared" ca="1" si="61"/>
        <v/>
      </c>
      <c r="AM208" s="81" t="str">
        <f t="shared" ca="1" si="61"/>
        <v/>
      </c>
      <c r="AN208" s="81" t="str">
        <f t="shared" ca="1" si="61"/>
        <v/>
      </c>
      <c r="AO208" s="81" t="str">
        <f t="shared" ca="1" si="61"/>
        <v/>
      </c>
      <c r="AP208" s="81" t="str">
        <f t="shared" ca="1" si="61"/>
        <v/>
      </c>
      <c r="AQ208" s="81" t="str">
        <f t="shared" ca="1" si="61"/>
        <v/>
      </c>
    </row>
    <row r="209" spans="1:43" x14ac:dyDescent="0.2">
      <c r="A209" s="22">
        <f t="shared" si="71"/>
        <v>201</v>
      </c>
      <c r="B209" s="34">
        <f t="shared" si="72"/>
        <v>45392</v>
      </c>
      <c r="C209" s="24" t="str">
        <f ca="1">IF(B209&gt;datum_obracuna,"",VLOOKUP(B209,'HNB tečaj'!A:D,2))</f>
        <v/>
      </c>
      <c r="D209" s="24" t="str">
        <f ca="1">IF(B209&gt;datum_obracuna,"",VLOOKUP(B209,'HNB tečaj'!A:D,3+(Podaci!$B$11="ne")))</f>
        <v/>
      </c>
      <c r="F209" s="68">
        <f>IF($A208&gt;=rok*12,"",VLOOKUP($B209,Podaci!$F:$G,2,TRUE))</f>
        <v>3.2300000000000002E-2</v>
      </c>
      <c r="G209" s="28" t="str">
        <f>IF($A208&gt;=rok*12,"",VLOOKUP($B209,Podaci!$F:$H,3,TRUE))</f>
        <v>ENG proporcionalna</v>
      </c>
      <c r="H209" s="33">
        <f>IF(A208&gt;=rok*12,"",VLOOKUP(B209,Podaci!F:J,5,TRUE))</f>
        <v>1.0026916666666668</v>
      </c>
      <c r="I209" s="33">
        <f t="shared" si="63"/>
        <v>1.1135153853983732</v>
      </c>
      <c r="J209" s="102" t="str">
        <f t="shared" ca="1" si="64"/>
        <v/>
      </c>
      <c r="K209" s="71">
        <f t="shared" si="65"/>
        <v>599.37875560752195</v>
      </c>
      <c r="L209" s="73" t="str">
        <f t="shared" ca="1" si="66"/>
        <v/>
      </c>
      <c r="M209" s="71">
        <f t="shared" si="67"/>
        <v>538.27613292750971</v>
      </c>
      <c r="N209" s="73" t="str">
        <f t="shared" ca="1" si="68"/>
        <v/>
      </c>
      <c r="O209" s="71">
        <f t="shared" si="69"/>
        <v>61.102622680012246</v>
      </c>
      <c r="P209" s="72">
        <f>IF($A208&gt;=rok*12,"",P208*H209-K209-SUMPRODUCT(--(MONTH(Podaci!$L$5:$L$25)=MONTH($B209)),--(YEAR(Podaci!$L$5:$L$25)=YEAR($B209)),Podaci!$M$5:$M$25))</f>
        <v>22162.388639831683</v>
      </c>
      <c r="R209" s="108" t="str">
        <f t="shared" ca="1" si="70"/>
        <v/>
      </c>
      <c r="T209" s="81" t="str">
        <f t="shared" ca="1" si="62"/>
        <v/>
      </c>
      <c r="U209" s="81" t="str">
        <f t="shared" ca="1" si="62"/>
        <v/>
      </c>
      <c r="V209" s="81" t="str">
        <f t="shared" ca="1" si="62"/>
        <v/>
      </c>
      <c r="W209" s="81" t="str">
        <f t="shared" ca="1" si="62"/>
        <v/>
      </c>
      <c r="X209" s="81" t="str">
        <f t="shared" ca="1" si="62"/>
        <v/>
      </c>
      <c r="Y209" s="81" t="str">
        <f t="shared" ca="1" si="62"/>
        <v/>
      </c>
      <c r="Z209" s="81" t="str">
        <f t="shared" ca="1" si="62"/>
        <v/>
      </c>
      <c r="AA209" s="81" t="str">
        <f t="shared" ca="1" si="62"/>
        <v/>
      </c>
      <c r="AB209" s="81" t="str">
        <f t="shared" ca="1" si="62"/>
        <v/>
      </c>
      <c r="AC209" s="81" t="str">
        <f t="shared" ca="1" si="62"/>
        <v/>
      </c>
      <c r="AD209" s="81" t="str">
        <f t="shared" ca="1" si="62"/>
        <v/>
      </c>
      <c r="AE209" s="81" t="str">
        <f t="shared" ca="1" si="62"/>
        <v/>
      </c>
      <c r="AF209" s="81" t="str">
        <f t="shared" ca="1" si="62"/>
        <v/>
      </c>
      <c r="AG209" s="81" t="str">
        <f t="shared" ca="1" si="62"/>
        <v/>
      </c>
      <c r="AH209" s="81" t="str">
        <f t="shared" ca="1" si="62"/>
        <v/>
      </c>
      <c r="AI209" s="81" t="str">
        <f t="shared" ca="1" si="62"/>
        <v/>
      </c>
      <c r="AJ209" s="81" t="str">
        <f t="shared" ca="1" si="61"/>
        <v/>
      </c>
      <c r="AK209" s="81" t="str">
        <f t="shared" ca="1" si="61"/>
        <v/>
      </c>
      <c r="AL209" s="81" t="str">
        <f t="shared" ca="1" si="61"/>
        <v/>
      </c>
      <c r="AM209" s="81" t="str">
        <f t="shared" ca="1" si="61"/>
        <v/>
      </c>
      <c r="AN209" s="81" t="str">
        <f t="shared" ca="1" si="61"/>
        <v/>
      </c>
      <c r="AO209" s="81" t="str">
        <f t="shared" ca="1" si="61"/>
        <v/>
      </c>
      <c r="AP209" s="81" t="str">
        <f t="shared" ca="1" si="61"/>
        <v/>
      </c>
      <c r="AQ209" s="81" t="str">
        <f t="shared" ca="1" si="61"/>
        <v/>
      </c>
    </row>
    <row r="210" spans="1:43" x14ac:dyDescent="0.2">
      <c r="A210" s="22">
        <f t="shared" si="71"/>
        <v>202</v>
      </c>
      <c r="B210" s="34">
        <f t="shared" si="72"/>
        <v>45422</v>
      </c>
      <c r="C210" s="24" t="str">
        <f ca="1">IF(B210&gt;datum_obracuna,"",VLOOKUP(B210,'HNB tečaj'!A:D,2))</f>
        <v/>
      </c>
      <c r="D210" s="24" t="str">
        <f ca="1">IF(B210&gt;datum_obracuna,"",VLOOKUP(B210,'HNB tečaj'!A:D,3+(Podaci!$B$11="ne")))</f>
        <v/>
      </c>
      <c r="F210" s="68">
        <f>IF($A209&gt;=rok*12,"",VLOOKUP($B210,Podaci!$F:$G,2,TRUE))</f>
        <v>3.2300000000000002E-2</v>
      </c>
      <c r="G210" s="28" t="str">
        <f>IF($A209&gt;=rok*12,"",VLOOKUP($B210,Podaci!$F:$H,3,TRUE))</f>
        <v>ENG proporcionalna</v>
      </c>
      <c r="H210" s="33">
        <f>IF(A209&gt;=rok*12,"",VLOOKUP(B210,Podaci!F:J,5,TRUE))</f>
        <v>1.0026916666666668</v>
      </c>
      <c r="I210" s="33">
        <f t="shared" si="63"/>
        <v>1.1105262189922527</v>
      </c>
      <c r="J210" s="102" t="str">
        <f t="shared" ca="1" si="64"/>
        <v/>
      </c>
      <c r="K210" s="71">
        <f t="shared" si="65"/>
        <v>599.37875560752025</v>
      </c>
      <c r="L210" s="73" t="str">
        <f t="shared" ca="1" si="66"/>
        <v/>
      </c>
      <c r="M210" s="71">
        <f t="shared" si="67"/>
        <v>539.72499285197125</v>
      </c>
      <c r="N210" s="73" t="str">
        <f t="shared" ca="1" si="68"/>
        <v/>
      </c>
      <c r="O210" s="71">
        <f t="shared" si="69"/>
        <v>59.653762755548989</v>
      </c>
      <c r="P210" s="72">
        <f>IF($A209&gt;=rok*12,"",P209*H210-K210-SUMPRODUCT(--(MONTH(Podaci!$L$5:$L$25)=MONTH($B210)),--(YEAR(Podaci!$L$5:$L$25)=YEAR($B210)),Podaci!$M$5:$M$25))</f>
        <v>21622.663646979712</v>
      </c>
      <c r="R210" s="108" t="str">
        <f t="shared" ca="1" si="70"/>
        <v/>
      </c>
      <c r="T210" s="81" t="str">
        <f t="shared" ca="1" si="62"/>
        <v/>
      </c>
      <c r="U210" s="81" t="str">
        <f t="shared" ca="1" si="62"/>
        <v/>
      </c>
      <c r="V210" s="81" t="str">
        <f t="shared" ca="1" si="62"/>
        <v/>
      </c>
      <c r="W210" s="81" t="str">
        <f t="shared" ca="1" si="62"/>
        <v/>
      </c>
      <c r="X210" s="81" t="str">
        <f t="shared" ca="1" si="62"/>
        <v/>
      </c>
      <c r="Y210" s="81" t="str">
        <f t="shared" ca="1" si="62"/>
        <v/>
      </c>
      <c r="Z210" s="81" t="str">
        <f t="shared" ca="1" si="62"/>
        <v/>
      </c>
      <c r="AA210" s="81" t="str">
        <f t="shared" ca="1" si="62"/>
        <v/>
      </c>
      <c r="AB210" s="81" t="str">
        <f t="shared" ca="1" si="62"/>
        <v/>
      </c>
      <c r="AC210" s="81" t="str">
        <f t="shared" ca="1" si="62"/>
        <v/>
      </c>
      <c r="AD210" s="81" t="str">
        <f t="shared" ca="1" si="62"/>
        <v/>
      </c>
      <c r="AE210" s="81" t="str">
        <f t="shared" ca="1" si="62"/>
        <v/>
      </c>
      <c r="AF210" s="81" t="str">
        <f t="shared" ca="1" si="62"/>
        <v/>
      </c>
      <c r="AG210" s="81" t="str">
        <f t="shared" ca="1" si="62"/>
        <v/>
      </c>
      <c r="AH210" s="81" t="str">
        <f t="shared" ca="1" si="62"/>
        <v/>
      </c>
      <c r="AI210" s="81" t="str">
        <f t="shared" ca="1" si="62"/>
        <v/>
      </c>
      <c r="AJ210" s="81" t="str">
        <f t="shared" ca="1" si="61"/>
        <v/>
      </c>
      <c r="AK210" s="81" t="str">
        <f t="shared" ca="1" si="61"/>
        <v/>
      </c>
      <c r="AL210" s="81" t="str">
        <f t="shared" ca="1" si="61"/>
        <v/>
      </c>
      <c r="AM210" s="81" t="str">
        <f t="shared" ca="1" si="61"/>
        <v/>
      </c>
      <c r="AN210" s="81" t="str">
        <f t="shared" ca="1" si="61"/>
        <v/>
      </c>
      <c r="AO210" s="81" t="str">
        <f t="shared" ca="1" si="61"/>
        <v/>
      </c>
      <c r="AP210" s="81" t="str">
        <f t="shared" ca="1" si="61"/>
        <v/>
      </c>
      <c r="AQ210" s="81" t="str">
        <f t="shared" ca="1" si="61"/>
        <v/>
      </c>
    </row>
    <row r="211" spans="1:43" x14ac:dyDescent="0.2">
      <c r="A211" s="22">
        <f t="shared" si="71"/>
        <v>203</v>
      </c>
      <c r="B211" s="34">
        <f t="shared" si="72"/>
        <v>45453</v>
      </c>
      <c r="C211" s="24" t="str">
        <f ca="1">IF(B211&gt;datum_obracuna,"",VLOOKUP(B211,'HNB tečaj'!A:D,2))</f>
        <v/>
      </c>
      <c r="D211" s="24" t="str">
        <f ca="1">IF(B211&gt;datum_obracuna,"",VLOOKUP(B211,'HNB tečaj'!A:D,3+(Podaci!$B$11="ne")))</f>
        <v/>
      </c>
      <c r="F211" s="68">
        <f>IF($A210&gt;=rok*12,"",VLOOKUP($B211,Podaci!$F:$G,2,TRUE))</f>
        <v>3.2300000000000002E-2</v>
      </c>
      <c r="G211" s="28" t="str">
        <f>IF($A210&gt;=rok*12,"",VLOOKUP($B211,Podaci!$F:$H,3,TRUE))</f>
        <v>ENG proporcionalna</v>
      </c>
      <c r="H211" s="33">
        <f>IF(A210&gt;=rok*12,"",VLOOKUP(B211,Podaci!F:J,5,TRUE))</f>
        <v>1.0026916666666668</v>
      </c>
      <c r="I211" s="33">
        <f t="shared" si="63"/>
        <v>1.1075450768271262</v>
      </c>
      <c r="J211" s="102" t="str">
        <f t="shared" ca="1" si="64"/>
        <v/>
      </c>
      <c r="K211" s="71">
        <f t="shared" si="65"/>
        <v>599.37875560752036</v>
      </c>
      <c r="L211" s="73" t="str">
        <f t="shared" ca="1" si="66"/>
        <v/>
      </c>
      <c r="M211" s="71">
        <f t="shared" si="67"/>
        <v>541.17775262439795</v>
      </c>
      <c r="N211" s="73" t="str">
        <f t="shared" ca="1" si="68"/>
        <v/>
      </c>
      <c r="O211" s="71">
        <f t="shared" si="69"/>
        <v>58.201002983122386</v>
      </c>
      <c r="P211" s="72">
        <f>IF($A210&gt;=rok*12,"",P210*H211-K211-SUMPRODUCT(--(MONTH(Podaci!$L$5:$L$25)=MONTH($B211)),--(YEAR(Podaci!$L$5:$L$25)=YEAR($B211)),Podaci!$M$5:$M$25))</f>
        <v>21081.485894355312</v>
      </c>
      <c r="R211" s="108" t="str">
        <f t="shared" ca="1" si="70"/>
        <v/>
      </c>
      <c r="T211" s="81" t="str">
        <f t="shared" ca="1" si="62"/>
        <v/>
      </c>
      <c r="U211" s="81" t="str">
        <f t="shared" ca="1" si="62"/>
        <v/>
      </c>
      <c r="V211" s="81" t="str">
        <f t="shared" ca="1" si="62"/>
        <v/>
      </c>
      <c r="W211" s="81" t="str">
        <f t="shared" ca="1" si="62"/>
        <v/>
      </c>
      <c r="X211" s="81" t="str">
        <f t="shared" ca="1" si="62"/>
        <v/>
      </c>
      <c r="Y211" s="81" t="str">
        <f t="shared" ca="1" si="62"/>
        <v/>
      </c>
      <c r="Z211" s="81" t="str">
        <f t="shared" ca="1" si="62"/>
        <v/>
      </c>
      <c r="AA211" s="81" t="str">
        <f t="shared" ca="1" si="62"/>
        <v/>
      </c>
      <c r="AB211" s="81" t="str">
        <f t="shared" ca="1" si="62"/>
        <v/>
      </c>
      <c r="AC211" s="81" t="str">
        <f t="shared" ca="1" si="62"/>
        <v/>
      </c>
      <c r="AD211" s="81" t="str">
        <f t="shared" ca="1" si="62"/>
        <v/>
      </c>
      <c r="AE211" s="81" t="str">
        <f t="shared" ca="1" si="62"/>
        <v/>
      </c>
      <c r="AF211" s="81" t="str">
        <f t="shared" ca="1" si="62"/>
        <v/>
      </c>
      <c r="AG211" s="81" t="str">
        <f t="shared" ca="1" si="62"/>
        <v/>
      </c>
      <c r="AH211" s="81" t="str">
        <f t="shared" ca="1" si="62"/>
        <v/>
      </c>
      <c r="AI211" s="81" t="str">
        <f t="shared" ca="1" si="62"/>
        <v/>
      </c>
      <c r="AJ211" s="81" t="str">
        <f t="shared" ca="1" si="61"/>
        <v/>
      </c>
      <c r="AK211" s="81" t="str">
        <f t="shared" ca="1" si="61"/>
        <v/>
      </c>
      <c r="AL211" s="81" t="str">
        <f t="shared" ca="1" si="61"/>
        <v/>
      </c>
      <c r="AM211" s="81" t="str">
        <f t="shared" ca="1" si="61"/>
        <v/>
      </c>
      <c r="AN211" s="81" t="str">
        <f t="shared" ca="1" si="61"/>
        <v/>
      </c>
      <c r="AO211" s="81" t="str">
        <f t="shared" ca="1" si="61"/>
        <v/>
      </c>
      <c r="AP211" s="81" t="str">
        <f t="shared" ca="1" si="61"/>
        <v/>
      </c>
      <c r="AQ211" s="81" t="str">
        <f t="shared" ca="1" si="61"/>
        <v/>
      </c>
    </row>
    <row r="212" spans="1:43" x14ac:dyDescent="0.2">
      <c r="A212" s="22">
        <f t="shared" si="71"/>
        <v>204</v>
      </c>
      <c r="B212" s="34">
        <f t="shared" si="72"/>
        <v>45483</v>
      </c>
      <c r="C212" s="24" t="str">
        <f ca="1">IF(B212&gt;datum_obracuna,"",VLOOKUP(B212,'HNB tečaj'!A:D,2))</f>
        <v/>
      </c>
      <c r="D212" s="24" t="str">
        <f ca="1">IF(B212&gt;datum_obracuna,"",VLOOKUP(B212,'HNB tečaj'!A:D,3+(Podaci!$B$11="ne")))</f>
        <v/>
      </c>
      <c r="F212" s="68">
        <f>IF($A211&gt;=rok*12,"",VLOOKUP($B212,Podaci!$F:$G,2,TRUE))</f>
        <v>3.2300000000000002E-2</v>
      </c>
      <c r="G212" s="28" t="str">
        <f>IF($A211&gt;=rok*12,"",VLOOKUP($B212,Podaci!$F:$H,3,TRUE))</f>
        <v>ENG proporcionalna</v>
      </c>
      <c r="H212" s="33">
        <f>IF(A211&gt;=rok*12,"",VLOOKUP(B212,Podaci!F:J,5,TRUE))</f>
        <v>1.0026916666666668</v>
      </c>
      <c r="I212" s="33">
        <f t="shared" si="63"/>
        <v>1.1045719373623923</v>
      </c>
      <c r="J212" s="102" t="str">
        <f t="shared" ca="1" si="64"/>
        <v/>
      </c>
      <c r="K212" s="71">
        <f t="shared" si="65"/>
        <v>599.37875560752025</v>
      </c>
      <c r="L212" s="73" t="str">
        <f t="shared" ca="1" si="66"/>
        <v/>
      </c>
      <c r="M212" s="71">
        <f t="shared" si="67"/>
        <v>542.63442274187855</v>
      </c>
      <c r="N212" s="73" t="str">
        <f t="shared" ca="1" si="68"/>
        <v/>
      </c>
      <c r="O212" s="71">
        <f t="shared" si="69"/>
        <v>56.74433286564166</v>
      </c>
      <c r="P212" s="72">
        <f>IF($A211&gt;=rok*12,"",P211*H212-K212-SUMPRODUCT(--(MONTH(Podaci!$L$5:$L$25)=MONTH($B212)),--(YEAR(Podaci!$L$5:$L$25)=YEAR($B212)),Podaci!$M$5:$M$25))</f>
        <v>20538.851471613434</v>
      </c>
      <c r="R212" s="108" t="str">
        <f t="shared" ca="1" si="70"/>
        <v/>
      </c>
      <c r="T212" s="81" t="str">
        <f t="shared" ca="1" si="62"/>
        <v/>
      </c>
      <c r="U212" s="81" t="str">
        <f t="shared" ca="1" si="62"/>
        <v/>
      </c>
      <c r="V212" s="81" t="str">
        <f t="shared" ca="1" si="62"/>
        <v/>
      </c>
      <c r="W212" s="81" t="str">
        <f t="shared" ca="1" si="62"/>
        <v/>
      </c>
      <c r="X212" s="81" t="str">
        <f t="shared" ca="1" si="62"/>
        <v/>
      </c>
      <c r="Y212" s="81" t="str">
        <f t="shared" ca="1" si="62"/>
        <v/>
      </c>
      <c r="Z212" s="81" t="str">
        <f t="shared" ca="1" si="62"/>
        <v/>
      </c>
      <c r="AA212" s="81" t="str">
        <f t="shared" ca="1" si="62"/>
        <v/>
      </c>
      <c r="AB212" s="81" t="str">
        <f t="shared" ca="1" si="62"/>
        <v/>
      </c>
      <c r="AC212" s="81" t="str">
        <f t="shared" ca="1" si="62"/>
        <v/>
      </c>
      <c r="AD212" s="81" t="str">
        <f t="shared" ca="1" si="62"/>
        <v/>
      </c>
      <c r="AE212" s="81" t="str">
        <f t="shared" ca="1" si="62"/>
        <v/>
      </c>
      <c r="AF212" s="81" t="str">
        <f t="shared" ca="1" si="62"/>
        <v/>
      </c>
      <c r="AG212" s="81" t="str">
        <f t="shared" ca="1" si="62"/>
        <v/>
      </c>
      <c r="AH212" s="81" t="str">
        <f t="shared" ca="1" si="62"/>
        <v/>
      </c>
      <c r="AI212" s="81" t="str">
        <f t="shared" ref="AI212:AQ227" ca="1" si="73">IF($B212&gt;AI$3,"",MAX(0,(AI$3-MAX(AI$2,$B212+1)+1)/AI$6*AI$7*MAX($J212,0)))</f>
        <v/>
      </c>
      <c r="AJ212" s="81" t="str">
        <f t="shared" ca="1" si="73"/>
        <v/>
      </c>
      <c r="AK212" s="81" t="str">
        <f t="shared" ca="1" si="73"/>
        <v/>
      </c>
      <c r="AL212" s="81" t="str">
        <f t="shared" ca="1" si="73"/>
        <v/>
      </c>
      <c r="AM212" s="81" t="str">
        <f t="shared" ca="1" si="73"/>
        <v/>
      </c>
      <c r="AN212" s="81" t="str">
        <f t="shared" ca="1" si="73"/>
        <v/>
      </c>
      <c r="AO212" s="81" t="str">
        <f t="shared" ca="1" si="73"/>
        <v/>
      </c>
      <c r="AP212" s="81" t="str">
        <f t="shared" ca="1" si="73"/>
        <v/>
      </c>
      <c r="AQ212" s="81" t="str">
        <f t="shared" ca="1" si="73"/>
        <v/>
      </c>
    </row>
    <row r="213" spans="1:43" x14ac:dyDescent="0.2">
      <c r="A213" s="22">
        <f t="shared" si="71"/>
        <v>205</v>
      </c>
      <c r="B213" s="34">
        <f t="shared" si="72"/>
        <v>45514</v>
      </c>
      <c r="C213" s="24" t="str">
        <f ca="1">IF(B213&gt;datum_obracuna,"",VLOOKUP(B213,'HNB tečaj'!A:D,2))</f>
        <v/>
      </c>
      <c r="D213" s="24" t="str">
        <f ca="1">IF(B213&gt;datum_obracuna,"",VLOOKUP(B213,'HNB tečaj'!A:D,3+(Podaci!$B$11="ne")))</f>
        <v/>
      </c>
      <c r="F213" s="68">
        <f>IF($A212&gt;=rok*12,"",VLOOKUP($B213,Podaci!$F:$G,2,TRUE))</f>
        <v>3.2300000000000002E-2</v>
      </c>
      <c r="G213" s="28" t="str">
        <f>IF($A212&gt;=rok*12,"",VLOOKUP($B213,Podaci!$F:$H,3,TRUE))</f>
        <v>ENG proporcionalna</v>
      </c>
      <c r="H213" s="33">
        <f>IF(A212&gt;=rok*12,"",VLOOKUP(B213,Podaci!F:J,5,TRUE))</f>
        <v>1.0026916666666668</v>
      </c>
      <c r="I213" s="33">
        <f t="shared" si="63"/>
        <v>1.1016067791152737</v>
      </c>
      <c r="J213" s="102" t="str">
        <f t="shared" ca="1" si="64"/>
        <v/>
      </c>
      <c r="K213" s="71">
        <f t="shared" si="65"/>
        <v>599.37875560751979</v>
      </c>
      <c r="L213" s="73" t="str">
        <f t="shared" ca="1" si="66"/>
        <v/>
      </c>
      <c r="M213" s="71">
        <f t="shared" si="67"/>
        <v>544.09501372975842</v>
      </c>
      <c r="N213" s="73" t="str">
        <f t="shared" ca="1" si="68"/>
        <v/>
      </c>
      <c r="O213" s="71">
        <f t="shared" si="69"/>
        <v>55.283741877761386</v>
      </c>
      <c r="P213" s="72">
        <f>IF($A212&gt;=rok*12,"",P212*H213-K213-SUMPRODUCT(--(MONTH(Podaci!$L$5:$L$25)=MONTH($B213)),--(YEAR(Podaci!$L$5:$L$25)=YEAR($B213)),Podaci!$M$5:$M$25))</f>
        <v>19994.756457883675</v>
      </c>
      <c r="R213" s="108" t="str">
        <f t="shared" ca="1" si="70"/>
        <v/>
      </c>
      <c r="T213" s="81" t="str">
        <f t="shared" ref="T213:AI228" ca="1" si="74">IF($B213&gt;T$3,"",MAX(0,(T$3-MAX(T$2,$B213+1)+1)/T$6*T$7*MAX($J213,0)))</f>
        <v/>
      </c>
      <c r="U213" s="81" t="str">
        <f t="shared" ca="1" si="74"/>
        <v/>
      </c>
      <c r="V213" s="81" t="str">
        <f t="shared" ca="1" si="74"/>
        <v/>
      </c>
      <c r="W213" s="81" t="str">
        <f t="shared" ca="1" si="74"/>
        <v/>
      </c>
      <c r="X213" s="81" t="str">
        <f t="shared" ca="1" si="74"/>
        <v/>
      </c>
      <c r="Y213" s="81" t="str">
        <f t="shared" ca="1" si="74"/>
        <v/>
      </c>
      <c r="Z213" s="81" t="str">
        <f t="shared" ca="1" si="74"/>
        <v/>
      </c>
      <c r="AA213" s="81" t="str">
        <f t="shared" ca="1" si="74"/>
        <v/>
      </c>
      <c r="AB213" s="81" t="str">
        <f t="shared" ca="1" si="74"/>
        <v/>
      </c>
      <c r="AC213" s="81" t="str">
        <f t="shared" ca="1" si="74"/>
        <v/>
      </c>
      <c r="AD213" s="81" t="str">
        <f t="shared" ca="1" si="74"/>
        <v/>
      </c>
      <c r="AE213" s="81" t="str">
        <f t="shared" ca="1" si="74"/>
        <v/>
      </c>
      <c r="AF213" s="81" t="str">
        <f t="shared" ca="1" si="74"/>
        <v/>
      </c>
      <c r="AG213" s="81" t="str">
        <f t="shared" ca="1" si="74"/>
        <v/>
      </c>
      <c r="AH213" s="81" t="str">
        <f t="shared" ca="1" si="74"/>
        <v/>
      </c>
      <c r="AI213" s="81" t="str">
        <f t="shared" ca="1" si="74"/>
        <v/>
      </c>
      <c r="AJ213" s="81" t="str">
        <f t="shared" ca="1" si="73"/>
        <v/>
      </c>
      <c r="AK213" s="81" t="str">
        <f t="shared" ca="1" si="73"/>
        <v/>
      </c>
      <c r="AL213" s="81" t="str">
        <f t="shared" ca="1" si="73"/>
        <v/>
      </c>
      <c r="AM213" s="81" t="str">
        <f t="shared" ca="1" si="73"/>
        <v/>
      </c>
      <c r="AN213" s="81" t="str">
        <f t="shared" ca="1" si="73"/>
        <v/>
      </c>
      <c r="AO213" s="81" t="str">
        <f t="shared" ca="1" si="73"/>
        <v/>
      </c>
      <c r="AP213" s="81" t="str">
        <f t="shared" ca="1" si="73"/>
        <v/>
      </c>
      <c r="AQ213" s="81" t="str">
        <f t="shared" ca="1" si="73"/>
        <v/>
      </c>
    </row>
    <row r="214" spans="1:43" x14ac:dyDescent="0.2">
      <c r="A214" s="22">
        <f t="shared" si="71"/>
        <v>206</v>
      </c>
      <c r="B214" s="34">
        <f t="shared" si="72"/>
        <v>45545</v>
      </c>
      <c r="C214" s="24" t="str">
        <f ca="1">IF(B214&gt;datum_obracuna,"",VLOOKUP(B214,'HNB tečaj'!A:D,2))</f>
        <v/>
      </c>
      <c r="D214" s="24" t="str">
        <f ca="1">IF(B214&gt;datum_obracuna,"",VLOOKUP(B214,'HNB tečaj'!A:D,3+(Podaci!$B$11="ne")))</f>
        <v/>
      </c>
      <c r="F214" s="68">
        <f>IF($A213&gt;=rok*12,"",VLOOKUP($B214,Podaci!$F:$G,2,TRUE))</f>
        <v>3.2300000000000002E-2</v>
      </c>
      <c r="G214" s="28" t="str">
        <f>IF($A213&gt;=rok*12,"",VLOOKUP($B214,Podaci!$F:$H,3,TRUE))</f>
        <v>ENG proporcionalna</v>
      </c>
      <c r="H214" s="33">
        <f>IF(A213&gt;=rok*12,"",VLOOKUP(B214,Podaci!F:J,5,TRUE))</f>
        <v>1.0026916666666668</v>
      </c>
      <c r="I214" s="33">
        <f t="shared" si="63"/>
        <v>1.0986495806606622</v>
      </c>
      <c r="J214" s="102" t="str">
        <f t="shared" ca="1" si="64"/>
        <v/>
      </c>
      <c r="K214" s="71">
        <f t="shared" si="65"/>
        <v>599.37875560751866</v>
      </c>
      <c r="L214" s="73" t="str">
        <f t="shared" ca="1" si="66"/>
        <v/>
      </c>
      <c r="M214" s="71">
        <f t="shared" si="67"/>
        <v>545.55953614171324</v>
      </c>
      <c r="N214" s="73" t="str">
        <f t="shared" ca="1" si="68"/>
        <v/>
      </c>
      <c r="O214" s="71">
        <f t="shared" si="69"/>
        <v>53.819219465805404</v>
      </c>
      <c r="P214" s="72">
        <f>IF($A213&gt;=rok*12,"",P213*H214-K214-SUMPRODUCT(--(MONTH(Podaci!$L$5:$L$25)=MONTH($B214)),--(YEAR(Podaci!$L$5:$L$25)=YEAR($B214)),Podaci!$M$5:$M$25))</f>
        <v>19449.196921741961</v>
      </c>
      <c r="R214" s="108" t="str">
        <f t="shared" ca="1" si="70"/>
        <v/>
      </c>
      <c r="T214" s="81" t="str">
        <f t="shared" ca="1" si="74"/>
        <v/>
      </c>
      <c r="U214" s="81" t="str">
        <f t="shared" ca="1" si="74"/>
        <v/>
      </c>
      <c r="V214" s="81" t="str">
        <f t="shared" ca="1" si="74"/>
        <v/>
      </c>
      <c r="W214" s="81" t="str">
        <f t="shared" ca="1" si="74"/>
        <v/>
      </c>
      <c r="X214" s="81" t="str">
        <f t="shared" ca="1" si="74"/>
        <v/>
      </c>
      <c r="Y214" s="81" t="str">
        <f t="shared" ca="1" si="74"/>
        <v/>
      </c>
      <c r="Z214" s="81" t="str">
        <f t="shared" ca="1" si="74"/>
        <v/>
      </c>
      <c r="AA214" s="81" t="str">
        <f t="shared" ca="1" si="74"/>
        <v/>
      </c>
      <c r="AB214" s="81" t="str">
        <f t="shared" ca="1" si="74"/>
        <v/>
      </c>
      <c r="AC214" s="81" t="str">
        <f t="shared" ca="1" si="74"/>
        <v/>
      </c>
      <c r="AD214" s="81" t="str">
        <f t="shared" ca="1" si="74"/>
        <v/>
      </c>
      <c r="AE214" s="81" t="str">
        <f t="shared" ca="1" si="74"/>
        <v/>
      </c>
      <c r="AF214" s="81" t="str">
        <f t="shared" ca="1" si="74"/>
        <v/>
      </c>
      <c r="AG214" s="81" t="str">
        <f t="shared" ca="1" si="74"/>
        <v/>
      </c>
      <c r="AH214" s="81" t="str">
        <f t="shared" ca="1" si="74"/>
        <v/>
      </c>
      <c r="AI214" s="81" t="str">
        <f t="shared" ca="1" si="74"/>
        <v/>
      </c>
      <c r="AJ214" s="81" t="str">
        <f t="shared" ca="1" si="73"/>
        <v/>
      </c>
      <c r="AK214" s="81" t="str">
        <f t="shared" ca="1" si="73"/>
        <v/>
      </c>
      <c r="AL214" s="81" t="str">
        <f t="shared" ca="1" si="73"/>
        <v/>
      </c>
      <c r="AM214" s="81" t="str">
        <f t="shared" ca="1" si="73"/>
        <v/>
      </c>
      <c r="AN214" s="81" t="str">
        <f t="shared" ca="1" si="73"/>
        <v/>
      </c>
      <c r="AO214" s="81" t="str">
        <f t="shared" ca="1" si="73"/>
        <v/>
      </c>
      <c r="AP214" s="81" t="str">
        <f t="shared" ca="1" si="73"/>
        <v/>
      </c>
      <c r="AQ214" s="81" t="str">
        <f t="shared" ca="1" si="73"/>
        <v/>
      </c>
    </row>
    <row r="215" spans="1:43" x14ac:dyDescent="0.2">
      <c r="A215" s="22">
        <f t="shared" si="71"/>
        <v>207</v>
      </c>
      <c r="B215" s="34">
        <f t="shared" si="72"/>
        <v>45575</v>
      </c>
      <c r="C215" s="24" t="str">
        <f ca="1">IF(B215&gt;datum_obracuna,"",VLOOKUP(B215,'HNB tečaj'!A:D,2))</f>
        <v/>
      </c>
      <c r="D215" s="24" t="str">
        <f ca="1">IF(B215&gt;datum_obracuna,"",VLOOKUP(B215,'HNB tečaj'!A:D,3+(Podaci!$B$11="ne")))</f>
        <v/>
      </c>
      <c r="F215" s="68">
        <f>IF($A214&gt;=rok*12,"",VLOOKUP($B215,Podaci!$F:$G,2,TRUE))</f>
        <v>3.2300000000000002E-2</v>
      </c>
      <c r="G215" s="28" t="str">
        <f>IF($A214&gt;=rok*12,"",VLOOKUP($B215,Podaci!$F:$H,3,TRUE))</f>
        <v>ENG proporcionalna</v>
      </c>
      <c r="H215" s="33">
        <f>IF(A214&gt;=rok*12,"",VLOOKUP(B215,Podaci!F:J,5,TRUE))</f>
        <v>1.0026916666666668</v>
      </c>
      <c r="I215" s="33">
        <f t="shared" si="63"/>
        <v>1.0957003206309637</v>
      </c>
      <c r="J215" s="102" t="str">
        <f t="shared" ca="1" si="64"/>
        <v/>
      </c>
      <c r="K215" s="71">
        <f t="shared" si="65"/>
        <v>599.37875560751911</v>
      </c>
      <c r="L215" s="73" t="str">
        <f t="shared" ca="1" si="66"/>
        <v/>
      </c>
      <c r="M215" s="71">
        <f t="shared" si="67"/>
        <v>547.02800055982857</v>
      </c>
      <c r="N215" s="73" t="str">
        <f t="shared" ca="1" si="68"/>
        <v/>
      </c>
      <c r="O215" s="71">
        <f t="shared" si="69"/>
        <v>52.350755047690569</v>
      </c>
      <c r="P215" s="72">
        <f>IF($A214&gt;=rok*12,"",P214*H215-K215-SUMPRODUCT(--(MONTH(Podaci!$L$5:$L$25)=MONTH($B215)),--(YEAR(Podaci!$L$5:$L$25)=YEAR($B215)),Podaci!$M$5:$M$25))</f>
        <v>18902.168921182132</v>
      </c>
      <c r="R215" s="108" t="str">
        <f t="shared" ca="1" si="70"/>
        <v/>
      </c>
      <c r="T215" s="81" t="str">
        <f t="shared" ca="1" si="74"/>
        <v/>
      </c>
      <c r="U215" s="81" t="str">
        <f t="shared" ca="1" si="74"/>
        <v/>
      </c>
      <c r="V215" s="81" t="str">
        <f t="shared" ca="1" si="74"/>
        <v/>
      </c>
      <c r="W215" s="81" t="str">
        <f t="shared" ca="1" si="74"/>
        <v/>
      </c>
      <c r="X215" s="81" t="str">
        <f t="shared" ca="1" si="74"/>
        <v/>
      </c>
      <c r="Y215" s="81" t="str">
        <f t="shared" ca="1" si="74"/>
        <v/>
      </c>
      <c r="Z215" s="81" t="str">
        <f t="shared" ca="1" si="74"/>
        <v/>
      </c>
      <c r="AA215" s="81" t="str">
        <f t="shared" ca="1" si="74"/>
        <v/>
      </c>
      <c r="AB215" s="81" t="str">
        <f t="shared" ca="1" si="74"/>
        <v/>
      </c>
      <c r="AC215" s="81" t="str">
        <f t="shared" ca="1" si="74"/>
        <v/>
      </c>
      <c r="AD215" s="81" t="str">
        <f t="shared" ca="1" si="74"/>
        <v/>
      </c>
      <c r="AE215" s="81" t="str">
        <f t="shared" ca="1" si="74"/>
        <v/>
      </c>
      <c r="AF215" s="81" t="str">
        <f t="shared" ca="1" si="74"/>
        <v/>
      </c>
      <c r="AG215" s="81" t="str">
        <f t="shared" ca="1" si="74"/>
        <v/>
      </c>
      <c r="AH215" s="81" t="str">
        <f t="shared" ca="1" si="74"/>
        <v/>
      </c>
      <c r="AI215" s="81" t="str">
        <f t="shared" ca="1" si="74"/>
        <v/>
      </c>
      <c r="AJ215" s="81" t="str">
        <f t="shared" ca="1" si="73"/>
        <v/>
      </c>
      <c r="AK215" s="81" t="str">
        <f t="shared" ca="1" si="73"/>
        <v/>
      </c>
      <c r="AL215" s="81" t="str">
        <f t="shared" ca="1" si="73"/>
        <v/>
      </c>
      <c r="AM215" s="81" t="str">
        <f t="shared" ca="1" si="73"/>
        <v/>
      </c>
      <c r="AN215" s="81" t="str">
        <f t="shared" ca="1" si="73"/>
        <v/>
      </c>
      <c r="AO215" s="81" t="str">
        <f t="shared" ca="1" si="73"/>
        <v/>
      </c>
      <c r="AP215" s="81" t="str">
        <f t="shared" ca="1" si="73"/>
        <v/>
      </c>
      <c r="AQ215" s="81" t="str">
        <f t="shared" ca="1" si="73"/>
        <v/>
      </c>
    </row>
    <row r="216" spans="1:43" x14ac:dyDescent="0.2">
      <c r="A216" s="22">
        <f t="shared" si="71"/>
        <v>208</v>
      </c>
      <c r="B216" s="34">
        <f t="shared" si="72"/>
        <v>45606</v>
      </c>
      <c r="C216" s="24" t="str">
        <f ca="1">IF(B216&gt;datum_obracuna,"",VLOOKUP(B216,'HNB tečaj'!A:D,2))</f>
        <v/>
      </c>
      <c r="D216" s="24" t="str">
        <f ca="1">IF(B216&gt;datum_obracuna,"",VLOOKUP(B216,'HNB tečaj'!A:D,3+(Podaci!$B$11="ne")))</f>
        <v/>
      </c>
      <c r="F216" s="68">
        <f>IF($A215&gt;=rok*12,"",VLOOKUP($B216,Podaci!$F:$G,2,TRUE))</f>
        <v>3.2300000000000002E-2</v>
      </c>
      <c r="G216" s="28" t="str">
        <f>IF($A215&gt;=rok*12,"",VLOOKUP($B216,Podaci!$F:$H,3,TRUE))</f>
        <v>ENG proporcionalna</v>
      </c>
      <c r="H216" s="33">
        <f>IF(A215&gt;=rok*12,"",VLOOKUP(B216,Podaci!F:J,5,TRUE))</f>
        <v>1.0026916666666668</v>
      </c>
      <c r="I216" s="33">
        <f t="shared" si="63"/>
        <v>1.0927589777159448</v>
      </c>
      <c r="J216" s="102" t="str">
        <f t="shared" ca="1" si="64"/>
        <v/>
      </c>
      <c r="K216" s="71">
        <f t="shared" si="65"/>
        <v>599.37875560751945</v>
      </c>
      <c r="L216" s="73" t="str">
        <f t="shared" ca="1" si="66"/>
        <v/>
      </c>
      <c r="M216" s="71">
        <f t="shared" si="67"/>
        <v>548.5004175946691</v>
      </c>
      <c r="N216" s="73" t="str">
        <f t="shared" ca="1" si="68"/>
        <v/>
      </c>
      <c r="O216" s="71">
        <f t="shared" si="69"/>
        <v>50.878338012850314</v>
      </c>
      <c r="P216" s="72">
        <f>IF($A215&gt;=rok*12,"",P215*H216-K216-SUMPRODUCT(--(MONTH(Podaci!$L$5:$L$25)=MONTH($B216)),--(YEAR(Podaci!$L$5:$L$25)=YEAR($B216)),Podaci!$M$5:$M$25))</f>
        <v>18353.668503587465</v>
      </c>
      <c r="R216" s="108" t="str">
        <f t="shared" ca="1" si="70"/>
        <v/>
      </c>
      <c r="T216" s="81" t="str">
        <f t="shared" ca="1" si="74"/>
        <v/>
      </c>
      <c r="U216" s="81" t="str">
        <f t="shared" ca="1" si="74"/>
        <v/>
      </c>
      <c r="V216" s="81" t="str">
        <f t="shared" ca="1" si="74"/>
        <v/>
      </c>
      <c r="W216" s="81" t="str">
        <f t="shared" ca="1" si="74"/>
        <v/>
      </c>
      <c r="X216" s="81" t="str">
        <f t="shared" ca="1" si="74"/>
        <v/>
      </c>
      <c r="Y216" s="81" t="str">
        <f t="shared" ca="1" si="74"/>
        <v/>
      </c>
      <c r="Z216" s="81" t="str">
        <f t="shared" ca="1" si="74"/>
        <v/>
      </c>
      <c r="AA216" s="81" t="str">
        <f t="shared" ca="1" si="74"/>
        <v/>
      </c>
      <c r="AB216" s="81" t="str">
        <f t="shared" ca="1" si="74"/>
        <v/>
      </c>
      <c r="AC216" s="81" t="str">
        <f t="shared" ca="1" si="74"/>
        <v/>
      </c>
      <c r="AD216" s="81" t="str">
        <f t="shared" ca="1" si="74"/>
        <v/>
      </c>
      <c r="AE216" s="81" t="str">
        <f t="shared" ca="1" si="74"/>
        <v/>
      </c>
      <c r="AF216" s="81" t="str">
        <f t="shared" ca="1" si="74"/>
        <v/>
      </c>
      <c r="AG216" s="81" t="str">
        <f t="shared" ca="1" si="74"/>
        <v/>
      </c>
      <c r="AH216" s="81" t="str">
        <f t="shared" ca="1" si="74"/>
        <v/>
      </c>
      <c r="AI216" s="81" t="str">
        <f t="shared" ca="1" si="74"/>
        <v/>
      </c>
      <c r="AJ216" s="81" t="str">
        <f t="shared" ca="1" si="73"/>
        <v/>
      </c>
      <c r="AK216" s="81" t="str">
        <f t="shared" ca="1" si="73"/>
        <v/>
      </c>
      <c r="AL216" s="81" t="str">
        <f t="shared" ca="1" si="73"/>
        <v/>
      </c>
      <c r="AM216" s="81" t="str">
        <f t="shared" ca="1" si="73"/>
        <v/>
      </c>
      <c r="AN216" s="81" t="str">
        <f t="shared" ca="1" si="73"/>
        <v/>
      </c>
      <c r="AO216" s="81" t="str">
        <f t="shared" ca="1" si="73"/>
        <v/>
      </c>
      <c r="AP216" s="81" t="str">
        <f t="shared" ca="1" si="73"/>
        <v/>
      </c>
      <c r="AQ216" s="81" t="str">
        <f t="shared" ca="1" si="73"/>
        <v/>
      </c>
    </row>
    <row r="217" spans="1:43" x14ac:dyDescent="0.2">
      <c r="A217" s="22">
        <f t="shared" si="71"/>
        <v>209</v>
      </c>
      <c r="B217" s="34">
        <f t="shared" si="72"/>
        <v>45636</v>
      </c>
      <c r="C217" s="24" t="str">
        <f ca="1">IF(B217&gt;datum_obracuna,"",VLOOKUP(B217,'HNB tečaj'!A:D,2))</f>
        <v/>
      </c>
      <c r="D217" s="24" t="str">
        <f ca="1">IF(B217&gt;datum_obracuna,"",VLOOKUP(B217,'HNB tečaj'!A:D,3+(Podaci!$B$11="ne")))</f>
        <v/>
      </c>
      <c r="F217" s="68">
        <f>IF($A216&gt;=rok*12,"",VLOOKUP($B217,Podaci!$F:$G,2,TRUE))</f>
        <v>3.2300000000000002E-2</v>
      </c>
      <c r="G217" s="28" t="str">
        <f>IF($A216&gt;=rok*12,"",VLOOKUP($B217,Podaci!$F:$H,3,TRUE))</f>
        <v>ENG proporcionalna</v>
      </c>
      <c r="H217" s="33">
        <f>IF(A216&gt;=rok*12,"",VLOOKUP(B217,Podaci!F:J,5,TRUE))</f>
        <v>1.0026916666666668</v>
      </c>
      <c r="I217" s="33">
        <f t="shared" si="63"/>
        <v>1.0898255306625779</v>
      </c>
      <c r="J217" s="102" t="str">
        <f t="shared" ca="1" si="64"/>
        <v/>
      </c>
      <c r="K217" s="71">
        <f t="shared" si="65"/>
        <v>599.37875560751934</v>
      </c>
      <c r="L217" s="73" t="str">
        <f t="shared" ca="1" si="66"/>
        <v/>
      </c>
      <c r="M217" s="71">
        <f t="shared" si="67"/>
        <v>549.97679788536141</v>
      </c>
      <c r="N217" s="73" t="str">
        <f t="shared" ca="1" si="68"/>
        <v/>
      </c>
      <c r="O217" s="71">
        <f t="shared" si="69"/>
        <v>49.401957722157952</v>
      </c>
      <c r="P217" s="72">
        <f>IF($A216&gt;=rok*12,"",P216*H217-K217-SUMPRODUCT(--(MONTH(Podaci!$L$5:$L$25)=MONTH($B217)),--(YEAR(Podaci!$L$5:$L$25)=YEAR($B217)),Podaci!$M$5:$M$25))</f>
        <v>17803.691705702106</v>
      </c>
      <c r="R217" s="108" t="str">
        <f t="shared" ca="1" si="70"/>
        <v/>
      </c>
      <c r="T217" s="81" t="str">
        <f t="shared" ca="1" si="74"/>
        <v/>
      </c>
      <c r="U217" s="81" t="str">
        <f t="shared" ca="1" si="74"/>
        <v/>
      </c>
      <c r="V217" s="81" t="str">
        <f t="shared" ca="1" si="74"/>
        <v/>
      </c>
      <c r="W217" s="81" t="str">
        <f t="shared" ca="1" si="74"/>
        <v/>
      </c>
      <c r="X217" s="81" t="str">
        <f t="shared" ca="1" si="74"/>
        <v/>
      </c>
      <c r="Y217" s="81" t="str">
        <f t="shared" ca="1" si="74"/>
        <v/>
      </c>
      <c r="Z217" s="81" t="str">
        <f t="shared" ca="1" si="74"/>
        <v/>
      </c>
      <c r="AA217" s="81" t="str">
        <f t="shared" ca="1" si="74"/>
        <v/>
      </c>
      <c r="AB217" s="81" t="str">
        <f t="shared" ca="1" si="74"/>
        <v/>
      </c>
      <c r="AC217" s="81" t="str">
        <f t="shared" ca="1" si="74"/>
        <v/>
      </c>
      <c r="AD217" s="81" t="str">
        <f t="shared" ca="1" si="74"/>
        <v/>
      </c>
      <c r="AE217" s="81" t="str">
        <f t="shared" ca="1" si="74"/>
        <v/>
      </c>
      <c r="AF217" s="81" t="str">
        <f t="shared" ca="1" si="74"/>
        <v/>
      </c>
      <c r="AG217" s="81" t="str">
        <f t="shared" ca="1" si="74"/>
        <v/>
      </c>
      <c r="AH217" s="81" t="str">
        <f t="shared" ca="1" si="74"/>
        <v/>
      </c>
      <c r="AI217" s="81" t="str">
        <f t="shared" ca="1" si="74"/>
        <v/>
      </c>
      <c r="AJ217" s="81" t="str">
        <f t="shared" ca="1" si="73"/>
        <v/>
      </c>
      <c r="AK217" s="81" t="str">
        <f t="shared" ca="1" si="73"/>
        <v/>
      </c>
      <c r="AL217" s="81" t="str">
        <f t="shared" ca="1" si="73"/>
        <v/>
      </c>
      <c r="AM217" s="81" t="str">
        <f t="shared" ca="1" si="73"/>
        <v/>
      </c>
      <c r="AN217" s="81" t="str">
        <f t="shared" ca="1" si="73"/>
        <v/>
      </c>
      <c r="AO217" s="81" t="str">
        <f t="shared" ca="1" si="73"/>
        <v/>
      </c>
      <c r="AP217" s="81" t="str">
        <f t="shared" ca="1" si="73"/>
        <v/>
      </c>
      <c r="AQ217" s="81" t="str">
        <f t="shared" ca="1" si="73"/>
        <v/>
      </c>
    </row>
    <row r="218" spans="1:43" x14ac:dyDescent="0.2">
      <c r="A218" s="22">
        <f t="shared" si="71"/>
        <v>210</v>
      </c>
      <c r="B218" s="34">
        <f t="shared" si="72"/>
        <v>45667</v>
      </c>
      <c r="C218" s="24" t="str">
        <f ca="1">IF(B218&gt;datum_obracuna,"",VLOOKUP(B218,'HNB tečaj'!A:D,2))</f>
        <v/>
      </c>
      <c r="D218" s="24" t="str">
        <f ca="1">IF(B218&gt;datum_obracuna,"",VLOOKUP(B218,'HNB tečaj'!A:D,3+(Podaci!$B$11="ne")))</f>
        <v/>
      </c>
      <c r="F218" s="68">
        <f>IF($A217&gt;=rok*12,"",VLOOKUP($B218,Podaci!$F:$G,2,TRUE))</f>
        <v>3.2300000000000002E-2</v>
      </c>
      <c r="G218" s="28" t="str">
        <f>IF($A217&gt;=rok*12,"",VLOOKUP($B218,Podaci!$F:$H,3,TRUE))</f>
        <v>ENG proporcionalna</v>
      </c>
      <c r="H218" s="33">
        <f>IF(A217&gt;=rok*12,"",VLOOKUP(B218,Podaci!F:J,5,TRUE))</f>
        <v>1.0026916666666668</v>
      </c>
      <c r="I218" s="33">
        <f t="shared" si="63"/>
        <v>1.0868999582748882</v>
      </c>
      <c r="J218" s="102" t="str">
        <f t="shared" ca="1" si="64"/>
        <v/>
      </c>
      <c r="K218" s="71">
        <f t="shared" si="65"/>
        <v>599.37875560751786</v>
      </c>
      <c r="L218" s="73" t="str">
        <f t="shared" ca="1" si="66"/>
        <v/>
      </c>
      <c r="M218" s="71">
        <f t="shared" si="67"/>
        <v>551.45715209966806</v>
      </c>
      <c r="N218" s="73" t="str">
        <f t="shared" ca="1" si="68"/>
        <v/>
      </c>
      <c r="O218" s="71">
        <f t="shared" si="69"/>
        <v>47.921603507849809</v>
      </c>
      <c r="P218" s="72">
        <f>IF($A217&gt;=rok*12,"",P217*H218-K218-SUMPRODUCT(--(MONTH(Podaci!$L$5:$L$25)=MONTH($B218)),--(YEAR(Podaci!$L$5:$L$25)=YEAR($B218)),Podaci!$M$5:$M$25))</f>
        <v>17252.234553602437</v>
      </c>
      <c r="R218" s="108" t="str">
        <f t="shared" ca="1" si="70"/>
        <v/>
      </c>
      <c r="T218" s="81" t="str">
        <f t="shared" ca="1" si="74"/>
        <v/>
      </c>
      <c r="U218" s="81" t="str">
        <f t="shared" ca="1" si="74"/>
        <v/>
      </c>
      <c r="V218" s="81" t="str">
        <f t="shared" ca="1" si="74"/>
        <v/>
      </c>
      <c r="W218" s="81" t="str">
        <f t="shared" ca="1" si="74"/>
        <v/>
      </c>
      <c r="X218" s="81" t="str">
        <f t="shared" ca="1" si="74"/>
        <v/>
      </c>
      <c r="Y218" s="81" t="str">
        <f t="shared" ca="1" si="74"/>
        <v/>
      </c>
      <c r="Z218" s="81" t="str">
        <f t="shared" ca="1" si="74"/>
        <v/>
      </c>
      <c r="AA218" s="81" t="str">
        <f t="shared" ca="1" si="74"/>
        <v/>
      </c>
      <c r="AB218" s="81" t="str">
        <f t="shared" ca="1" si="74"/>
        <v/>
      </c>
      <c r="AC218" s="81" t="str">
        <f t="shared" ca="1" si="74"/>
        <v/>
      </c>
      <c r="AD218" s="81" t="str">
        <f t="shared" ca="1" si="74"/>
        <v/>
      </c>
      <c r="AE218" s="81" t="str">
        <f t="shared" ca="1" si="74"/>
        <v/>
      </c>
      <c r="AF218" s="81" t="str">
        <f t="shared" ca="1" si="74"/>
        <v/>
      </c>
      <c r="AG218" s="81" t="str">
        <f t="shared" ca="1" si="74"/>
        <v/>
      </c>
      <c r="AH218" s="81" t="str">
        <f t="shared" ca="1" si="74"/>
        <v/>
      </c>
      <c r="AI218" s="81" t="str">
        <f t="shared" ca="1" si="74"/>
        <v/>
      </c>
      <c r="AJ218" s="81" t="str">
        <f t="shared" ca="1" si="73"/>
        <v/>
      </c>
      <c r="AK218" s="81" t="str">
        <f t="shared" ca="1" si="73"/>
        <v/>
      </c>
      <c r="AL218" s="81" t="str">
        <f t="shared" ca="1" si="73"/>
        <v/>
      </c>
      <c r="AM218" s="81" t="str">
        <f t="shared" ca="1" si="73"/>
        <v/>
      </c>
      <c r="AN218" s="81" t="str">
        <f t="shared" ca="1" si="73"/>
        <v/>
      </c>
      <c r="AO218" s="81" t="str">
        <f t="shared" ca="1" si="73"/>
        <v/>
      </c>
      <c r="AP218" s="81" t="str">
        <f t="shared" ca="1" si="73"/>
        <v/>
      </c>
      <c r="AQ218" s="81" t="str">
        <f t="shared" ca="1" si="73"/>
        <v/>
      </c>
    </row>
    <row r="219" spans="1:43" x14ac:dyDescent="0.2">
      <c r="A219" s="22">
        <f t="shared" si="71"/>
        <v>211</v>
      </c>
      <c r="B219" s="34">
        <f t="shared" si="72"/>
        <v>45698</v>
      </c>
      <c r="C219" s="24" t="str">
        <f ca="1">IF(B219&gt;datum_obracuna,"",VLOOKUP(B219,'HNB tečaj'!A:D,2))</f>
        <v/>
      </c>
      <c r="D219" s="24" t="str">
        <f ca="1">IF(B219&gt;datum_obracuna,"",VLOOKUP(B219,'HNB tečaj'!A:D,3+(Podaci!$B$11="ne")))</f>
        <v/>
      </c>
      <c r="F219" s="68">
        <f>IF($A218&gt;=rok*12,"",VLOOKUP($B219,Podaci!$F:$G,2,TRUE))</f>
        <v>3.2300000000000002E-2</v>
      </c>
      <c r="G219" s="28" t="str">
        <f>IF($A218&gt;=rok*12,"",VLOOKUP($B219,Podaci!$F:$H,3,TRUE))</f>
        <v>ENG proporcionalna</v>
      </c>
      <c r="H219" s="33">
        <f>IF(A218&gt;=rok*12,"",VLOOKUP(B219,Podaci!F:J,5,TRUE))</f>
        <v>1.0026916666666668</v>
      </c>
      <c r="I219" s="33">
        <f t="shared" si="63"/>
        <v>1.0839822394137992</v>
      </c>
      <c r="J219" s="102" t="str">
        <f t="shared" ca="1" si="64"/>
        <v/>
      </c>
      <c r="K219" s="71">
        <f t="shared" si="65"/>
        <v>599.37875560751797</v>
      </c>
      <c r="L219" s="73" t="str">
        <f t="shared" ca="1" si="66"/>
        <v/>
      </c>
      <c r="M219" s="71">
        <f t="shared" si="67"/>
        <v>552.94149093406986</v>
      </c>
      <c r="N219" s="73" t="str">
        <f t="shared" ca="1" si="68"/>
        <v/>
      </c>
      <c r="O219" s="71">
        <f t="shared" si="69"/>
        <v>46.437264673448148</v>
      </c>
      <c r="P219" s="72">
        <f>IF($A218&gt;=rok*12,"",P218*H219-K219-SUMPRODUCT(--(MONTH(Podaci!$L$5:$L$25)=MONTH($B219)),--(YEAR(Podaci!$L$5:$L$25)=YEAR($B219)),Podaci!$M$5:$M$25))</f>
        <v>16699.293062668366</v>
      </c>
      <c r="R219" s="108" t="str">
        <f t="shared" ca="1" si="70"/>
        <v/>
      </c>
      <c r="T219" s="81" t="str">
        <f t="shared" ca="1" si="74"/>
        <v/>
      </c>
      <c r="U219" s="81" t="str">
        <f t="shared" ca="1" si="74"/>
        <v/>
      </c>
      <c r="V219" s="81" t="str">
        <f t="shared" ca="1" si="74"/>
        <v/>
      </c>
      <c r="W219" s="81" t="str">
        <f t="shared" ca="1" si="74"/>
        <v/>
      </c>
      <c r="X219" s="81" t="str">
        <f t="shared" ca="1" si="74"/>
        <v/>
      </c>
      <c r="Y219" s="81" t="str">
        <f t="shared" ca="1" si="74"/>
        <v/>
      </c>
      <c r="Z219" s="81" t="str">
        <f t="shared" ca="1" si="74"/>
        <v/>
      </c>
      <c r="AA219" s="81" t="str">
        <f t="shared" ca="1" si="74"/>
        <v/>
      </c>
      <c r="AB219" s="81" t="str">
        <f t="shared" ca="1" si="74"/>
        <v/>
      </c>
      <c r="AC219" s="81" t="str">
        <f t="shared" ca="1" si="74"/>
        <v/>
      </c>
      <c r="AD219" s="81" t="str">
        <f t="shared" ca="1" si="74"/>
        <v/>
      </c>
      <c r="AE219" s="81" t="str">
        <f t="shared" ca="1" si="74"/>
        <v/>
      </c>
      <c r="AF219" s="81" t="str">
        <f t="shared" ca="1" si="74"/>
        <v/>
      </c>
      <c r="AG219" s="81" t="str">
        <f t="shared" ca="1" si="74"/>
        <v/>
      </c>
      <c r="AH219" s="81" t="str">
        <f t="shared" ca="1" si="74"/>
        <v/>
      </c>
      <c r="AI219" s="81" t="str">
        <f t="shared" ca="1" si="74"/>
        <v/>
      </c>
      <c r="AJ219" s="81" t="str">
        <f t="shared" ca="1" si="73"/>
        <v/>
      </c>
      <c r="AK219" s="81" t="str">
        <f t="shared" ca="1" si="73"/>
        <v/>
      </c>
      <c r="AL219" s="81" t="str">
        <f t="shared" ca="1" si="73"/>
        <v/>
      </c>
      <c r="AM219" s="81" t="str">
        <f t="shared" ca="1" si="73"/>
        <v/>
      </c>
      <c r="AN219" s="81" t="str">
        <f t="shared" ca="1" si="73"/>
        <v/>
      </c>
      <c r="AO219" s="81" t="str">
        <f t="shared" ca="1" si="73"/>
        <v/>
      </c>
      <c r="AP219" s="81" t="str">
        <f t="shared" ca="1" si="73"/>
        <v/>
      </c>
      <c r="AQ219" s="81" t="str">
        <f t="shared" ca="1" si="73"/>
        <v/>
      </c>
    </row>
    <row r="220" spans="1:43" x14ac:dyDescent="0.2">
      <c r="A220" s="22">
        <f t="shared" si="71"/>
        <v>212</v>
      </c>
      <c r="B220" s="34">
        <f t="shared" si="72"/>
        <v>45726</v>
      </c>
      <c r="C220" s="24" t="str">
        <f ca="1">IF(B220&gt;datum_obracuna,"",VLOOKUP(B220,'HNB tečaj'!A:D,2))</f>
        <v/>
      </c>
      <c r="D220" s="24" t="str">
        <f ca="1">IF(B220&gt;datum_obracuna,"",VLOOKUP(B220,'HNB tečaj'!A:D,3+(Podaci!$B$11="ne")))</f>
        <v/>
      </c>
      <c r="F220" s="68">
        <f>IF($A219&gt;=rok*12,"",VLOOKUP($B220,Podaci!$F:$G,2,TRUE))</f>
        <v>3.2300000000000002E-2</v>
      </c>
      <c r="G220" s="28" t="str">
        <f>IF($A219&gt;=rok*12,"",VLOOKUP($B220,Podaci!$F:$H,3,TRUE))</f>
        <v>ENG proporcionalna</v>
      </c>
      <c r="H220" s="33">
        <f>IF(A219&gt;=rok*12,"",VLOOKUP(B220,Podaci!F:J,5,TRUE))</f>
        <v>1.0026916666666668</v>
      </c>
      <c r="I220" s="33">
        <f t="shared" si="63"/>
        <v>1.0810723529969823</v>
      </c>
      <c r="J220" s="102" t="str">
        <f t="shared" ca="1" si="64"/>
        <v/>
      </c>
      <c r="K220" s="71">
        <f t="shared" si="65"/>
        <v>599.37875560751741</v>
      </c>
      <c r="L220" s="73" t="str">
        <f t="shared" ca="1" si="66"/>
        <v/>
      </c>
      <c r="M220" s="71">
        <f t="shared" si="67"/>
        <v>554.42982511383354</v>
      </c>
      <c r="N220" s="73" t="str">
        <f t="shared" ca="1" si="68"/>
        <v/>
      </c>
      <c r="O220" s="71">
        <f t="shared" si="69"/>
        <v>44.948930493683889</v>
      </c>
      <c r="P220" s="72">
        <f>IF($A219&gt;=rok*12,"",P219*H220-K220-SUMPRODUCT(--(MONTH(Podaci!$L$5:$L$25)=MONTH($B220)),--(YEAR(Podaci!$L$5:$L$25)=YEAR($B220)),Podaci!$M$5:$M$25))</f>
        <v>16144.863237554533</v>
      </c>
      <c r="R220" s="108" t="str">
        <f t="shared" ca="1" si="70"/>
        <v/>
      </c>
      <c r="T220" s="81" t="str">
        <f t="shared" ca="1" si="74"/>
        <v/>
      </c>
      <c r="U220" s="81" t="str">
        <f t="shared" ca="1" si="74"/>
        <v/>
      </c>
      <c r="V220" s="81" t="str">
        <f t="shared" ca="1" si="74"/>
        <v/>
      </c>
      <c r="W220" s="81" t="str">
        <f t="shared" ca="1" si="74"/>
        <v/>
      </c>
      <c r="X220" s="81" t="str">
        <f t="shared" ca="1" si="74"/>
        <v/>
      </c>
      <c r="Y220" s="81" t="str">
        <f t="shared" ca="1" si="74"/>
        <v/>
      </c>
      <c r="Z220" s="81" t="str">
        <f t="shared" ca="1" si="74"/>
        <v/>
      </c>
      <c r="AA220" s="81" t="str">
        <f t="shared" ca="1" si="74"/>
        <v/>
      </c>
      <c r="AB220" s="81" t="str">
        <f t="shared" ca="1" si="74"/>
        <v/>
      </c>
      <c r="AC220" s="81" t="str">
        <f t="shared" ca="1" si="74"/>
        <v/>
      </c>
      <c r="AD220" s="81" t="str">
        <f t="shared" ca="1" si="74"/>
        <v/>
      </c>
      <c r="AE220" s="81" t="str">
        <f t="shared" ca="1" si="74"/>
        <v/>
      </c>
      <c r="AF220" s="81" t="str">
        <f t="shared" ca="1" si="74"/>
        <v/>
      </c>
      <c r="AG220" s="81" t="str">
        <f t="shared" ca="1" si="74"/>
        <v/>
      </c>
      <c r="AH220" s="81" t="str">
        <f t="shared" ca="1" si="74"/>
        <v/>
      </c>
      <c r="AI220" s="81" t="str">
        <f t="shared" ca="1" si="74"/>
        <v/>
      </c>
      <c r="AJ220" s="81" t="str">
        <f t="shared" ca="1" si="73"/>
        <v/>
      </c>
      <c r="AK220" s="81" t="str">
        <f t="shared" ca="1" si="73"/>
        <v/>
      </c>
      <c r="AL220" s="81" t="str">
        <f t="shared" ca="1" si="73"/>
        <v/>
      </c>
      <c r="AM220" s="81" t="str">
        <f t="shared" ca="1" si="73"/>
        <v/>
      </c>
      <c r="AN220" s="81" t="str">
        <f t="shared" ca="1" si="73"/>
        <v/>
      </c>
      <c r="AO220" s="81" t="str">
        <f t="shared" ca="1" si="73"/>
        <v/>
      </c>
      <c r="AP220" s="81" t="str">
        <f t="shared" ca="1" si="73"/>
        <v/>
      </c>
      <c r="AQ220" s="81" t="str">
        <f t="shared" ca="1" si="73"/>
        <v/>
      </c>
    </row>
    <row r="221" spans="1:43" x14ac:dyDescent="0.2">
      <c r="A221" s="22">
        <f t="shared" si="71"/>
        <v>213</v>
      </c>
      <c r="B221" s="34">
        <f t="shared" si="72"/>
        <v>45757</v>
      </c>
      <c r="C221" s="24" t="str">
        <f ca="1">IF(B221&gt;datum_obracuna,"",VLOOKUP(B221,'HNB tečaj'!A:D,2))</f>
        <v/>
      </c>
      <c r="D221" s="24" t="str">
        <f ca="1">IF(B221&gt;datum_obracuna,"",VLOOKUP(B221,'HNB tečaj'!A:D,3+(Podaci!$B$11="ne")))</f>
        <v/>
      </c>
      <c r="F221" s="68">
        <f>IF($A220&gt;=rok*12,"",VLOOKUP($B221,Podaci!$F:$G,2,TRUE))</f>
        <v>3.2300000000000002E-2</v>
      </c>
      <c r="G221" s="28" t="str">
        <f>IF($A220&gt;=rok*12,"",VLOOKUP($B221,Podaci!$F:$H,3,TRUE))</f>
        <v>ENG proporcionalna</v>
      </c>
      <c r="H221" s="33">
        <f>IF(A220&gt;=rok*12,"",VLOOKUP(B221,Podaci!F:J,5,TRUE))</f>
        <v>1.0026916666666668</v>
      </c>
      <c r="I221" s="33">
        <f t="shared" si="63"/>
        <v>1.0781702779987024</v>
      </c>
      <c r="J221" s="102" t="str">
        <f t="shared" ca="1" si="64"/>
        <v/>
      </c>
      <c r="K221" s="71">
        <f t="shared" si="65"/>
        <v>599.37875560751763</v>
      </c>
      <c r="L221" s="73" t="str">
        <f t="shared" ca="1" si="66"/>
        <v/>
      </c>
      <c r="M221" s="71">
        <f t="shared" si="67"/>
        <v>555.92216539309857</v>
      </c>
      <c r="N221" s="73" t="str">
        <f t="shared" ca="1" si="68"/>
        <v/>
      </c>
      <c r="O221" s="71">
        <f t="shared" si="69"/>
        <v>43.456590214419109</v>
      </c>
      <c r="P221" s="72">
        <f>IF($A220&gt;=rok*12,"",P220*H221-K221-SUMPRODUCT(--(MONTH(Podaci!$L$5:$L$25)=MONTH($B221)),--(YEAR(Podaci!$L$5:$L$25)=YEAR($B221)),Podaci!$M$5:$M$25))</f>
        <v>15588.941072161433</v>
      </c>
      <c r="R221" s="108" t="str">
        <f t="shared" ca="1" si="70"/>
        <v/>
      </c>
      <c r="T221" s="81" t="str">
        <f t="shared" ca="1" si="74"/>
        <v/>
      </c>
      <c r="U221" s="81" t="str">
        <f t="shared" ca="1" si="74"/>
        <v/>
      </c>
      <c r="V221" s="81" t="str">
        <f t="shared" ca="1" si="74"/>
        <v/>
      </c>
      <c r="W221" s="81" t="str">
        <f t="shared" ca="1" si="74"/>
        <v/>
      </c>
      <c r="X221" s="81" t="str">
        <f t="shared" ca="1" si="74"/>
        <v/>
      </c>
      <c r="Y221" s="81" t="str">
        <f t="shared" ca="1" si="74"/>
        <v/>
      </c>
      <c r="Z221" s="81" t="str">
        <f t="shared" ca="1" si="74"/>
        <v/>
      </c>
      <c r="AA221" s="81" t="str">
        <f t="shared" ca="1" si="74"/>
        <v/>
      </c>
      <c r="AB221" s="81" t="str">
        <f t="shared" ca="1" si="74"/>
        <v/>
      </c>
      <c r="AC221" s="81" t="str">
        <f t="shared" ca="1" si="74"/>
        <v/>
      </c>
      <c r="AD221" s="81" t="str">
        <f t="shared" ca="1" si="74"/>
        <v/>
      </c>
      <c r="AE221" s="81" t="str">
        <f t="shared" ca="1" si="74"/>
        <v/>
      </c>
      <c r="AF221" s="81" t="str">
        <f t="shared" ca="1" si="74"/>
        <v/>
      </c>
      <c r="AG221" s="81" t="str">
        <f t="shared" ca="1" si="74"/>
        <v/>
      </c>
      <c r="AH221" s="81" t="str">
        <f t="shared" ca="1" si="74"/>
        <v/>
      </c>
      <c r="AI221" s="81" t="str">
        <f t="shared" ca="1" si="74"/>
        <v/>
      </c>
      <c r="AJ221" s="81" t="str">
        <f t="shared" ca="1" si="73"/>
        <v/>
      </c>
      <c r="AK221" s="81" t="str">
        <f t="shared" ca="1" si="73"/>
        <v/>
      </c>
      <c r="AL221" s="81" t="str">
        <f t="shared" ca="1" si="73"/>
        <v/>
      </c>
      <c r="AM221" s="81" t="str">
        <f t="shared" ca="1" si="73"/>
        <v/>
      </c>
      <c r="AN221" s="81" t="str">
        <f t="shared" ca="1" si="73"/>
        <v/>
      </c>
      <c r="AO221" s="81" t="str">
        <f t="shared" ca="1" si="73"/>
        <v/>
      </c>
      <c r="AP221" s="81" t="str">
        <f t="shared" ca="1" si="73"/>
        <v/>
      </c>
      <c r="AQ221" s="81" t="str">
        <f t="shared" ca="1" si="73"/>
        <v/>
      </c>
    </row>
    <row r="222" spans="1:43" x14ac:dyDescent="0.2">
      <c r="A222" s="22">
        <f t="shared" si="71"/>
        <v>214</v>
      </c>
      <c r="B222" s="34">
        <f t="shared" si="72"/>
        <v>45787</v>
      </c>
      <c r="C222" s="24" t="str">
        <f ca="1">IF(B222&gt;datum_obracuna,"",VLOOKUP(B222,'HNB tečaj'!A:D,2))</f>
        <v/>
      </c>
      <c r="D222" s="24" t="str">
        <f ca="1">IF(B222&gt;datum_obracuna,"",VLOOKUP(B222,'HNB tečaj'!A:D,3+(Podaci!$B$11="ne")))</f>
        <v/>
      </c>
      <c r="F222" s="68">
        <f>IF($A221&gt;=rok*12,"",VLOOKUP($B222,Podaci!$F:$G,2,TRUE))</f>
        <v>3.2300000000000002E-2</v>
      </c>
      <c r="G222" s="28" t="str">
        <f>IF($A221&gt;=rok*12,"",VLOOKUP($B222,Podaci!$F:$H,3,TRUE))</f>
        <v>ENG proporcionalna</v>
      </c>
      <c r="H222" s="33">
        <f>IF(A221&gt;=rok*12,"",VLOOKUP(B222,Podaci!F:J,5,TRUE))</f>
        <v>1.0026916666666668</v>
      </c>
      <c r="I222" s="33">
        <f t="shared" si="63"/>
        <v>1.0752759934496672</v>
      </c>
      <c r="J222" s="102" t="str">
        <f t="shared" ca="1" si="64"/>
        <v/>
      </c>
      <c r="K222" s="71">
        <f t="shared" si="65"/>
        <v>599.37875560751559</v>
      </c>
      <c r="L222" s="73" t="str">
        <f t="shared" ca="1" si="66"/>
        <v/>
      </c>
      <c r="M222" s="71">
        <f t="shared" si="67"/>
        <v>557.41852255494632</v>
      </c>
      <c r="N222" s="73" t="str">
        <f t="shared" ca="1" si="68"/>
        <v/>
      </c>
      <c r="O222" s="71">
        <f t="shared" si="69"/>
        <v>41.960233052569293</v>
      </c>
      <c r="P222" s="72">
        <f>IF($A221&gt;=rok*12,"",P221*H222-K222-SUMPRODUCT(--(MONTH(Podaci!$L$5:$L$25)=MONTH($B222)),--(YEAR(Podaci!$L$5:$L$25)=YEAR($B222)),Podaci!$M$5:$M$25))</f>
        <v>15031.522549606487</v>
      </c>
      <c r="R222" s="108" t="str">
        <f t="shared" ca="1" si="70"/>
        <v/>
      </c>
      <c r="T222" s="81" t="str">
        <f t="shared" ca="1" si="74"/>
        <v/>
      </c>
      <c r="U222" s="81" t="str">
        <f t="shared" ca="1" si="74"/>
        <v/>
      </c>
      <c r="V222" s="81" t="str">
        <f t="shared" ca="1" si="74"/>
        <v/>
      </c>
      <c r="W222" s="81" t="str">
        <f t="shared" ca="1" si="74"/>
        <v/>
      </c>
      <c r="X222" s="81" t="str">
        <f t="shared" ca="1" si="74"/>
        <v/>
      </c>
      <c r="Y222" s="81" t="str">
        <f t="shared" ca="1" si="74"/>
        <v/>
      </c>
      <c r="Z222" s="81" t="str">
        <f t="shared" ca="1" si="74"/>
        <v/>
      </c>
      <c r="AA222" s="81" t="str">
        <f t="shared" ca="1" si="74"/>
        <v/>
      </c>
      <c r="AB222" s="81" t="str">
        <f t="shared" ca="1" si="74"/>
        <v/>
      </c>
      <c r="AC222" s="81" t="str">
        <f t="shared" ca="1" si="74"/>
        <v/>
      </c>
      <c r="AD222" s="81" t="str">
        <f t="shared" ca="1" si="74"/>
        <v/>
      </c>
      <c r="AE222" s="81" t="str">
        <f t="shared" ca="1" si="74"/>
        <v/>
      </c>
      <c r="AF222" s="81" t="str">
        <f t="shared" ca="1" si="74"/>
        <v/>
      </c>
      <c r="AG222" s="81" t="str">
        <f t="shared" ca="1" si="74"/>
        <v/>
      </c>
      <c r="AH222" s="81" t="str">
        <f t="shared" ca="1" si="74"/>
        <v/>
      </c>
      <c r="AI222" s="81" t="str">
        <f t="shared" ca="1" si="74"/>
        <v/>
      </c>
      <c r="AJ222" s="81" t="str">
        <f t="shared" ca="1" si="73"/>
        <v/>
      </c>
      <c r="AK222" s="81" t="str">
        <f t="shared" ca="1" si="73"/>
        <v/>
      </c>
      <c r="AL222" s="81" t="str">
        <f t="shared" ca="1" si="73"/>
        <v/>
      </c>
      <c r="AM222" s="81" t="str">
        <f t="shared" ca="1" si="73"/>
        <v/>
      </c>
      <c r="AN222" s="81" t="str">
        <f t="shared" ca="1" si="73"/>
        <v/>
      </c>
      <c r="AO222" s="81" t="str">
        <f t="shared" ca="1" si="73"/>
        <v/>
      </c>
      <c r="AP222" s="81" t="str">
        <f t="shared" ca="1" si="73"/>
        <v/>
      </c>
      <c r="AQ222" s="81" t="str">
        <f t="shared" ca="1" si="73"/>
        <v/>
      </c>
    </row>
    <row r="223" spans="1:43" x14ac:dyDescent="0.2">
      <c r="A223" s="22">
        <f t="shared" si="71"/>
        <v>215</v>
      </c>
      <c r="B223" s="34">
        <f t="shared" si="72"/>
        <v>45818</v>
      </c>
      <c r="C223" s="24" t="str">
        <f ca="1">IF(B223&gt;datum_obracuna,"",VLOOKUP(B223,'HNB tečaj'!A:D,2))</f>
        <v/>
      </c>
      <c r="D223" s="24" t="str">
        <f ca="1">IF(B223&gt;datum_obracuna,"",VLOOKUP(B223,'HNB tečaj'!A:D,3+(Podaci!$B$11="ne")))</f>
        <v/>
      </c>
      <c r="F223" s="68">
        <f>IF($A222&gt;=rok*12,"",VLOOKUP($B223,Podaci!$F:$G,2,TRUE))</f>
        <v>3.2300000000000002E-2</v>
      </c>
      <c r="G223" s="28" t="str">
        <f>IF($A222&gt;=rok*12,"",VLOOKUP($B223,Podaci!$F:$H,3,TRUE))</f>
        <v>ENG proporcionalna</v>
      </c>
      <c r="H223" s="33">
        <f>IF(A222&gt;=rok*12,"",VLOOKUP(B223,Podaci!F:J,5,TRUE))</f>
        <v>1.0026916666666668</v>
      </c>
      <c r="I223" s="33">
        <f t="shared" si="63"/>
        <v>1.0723894784368744</v>
      </c>
      <c r="J223" s="102" t="str">
        <f t="shared" ca="1" si="64"/>
        <v/>
      </c>
      <c r="K223" s="71">
        <f t="shared" si="65"/>
        <v>599.3787556075165</v>
      </c>
      <c r="L223" s="73" t="str">
        <f t="shared" ca="1" si="66"/>
        <v/>
      </c>
      <c r="M223" s="71">
        <f t="shared" si="67"/>
        <v>558.91890741149098</v>
      </c>
      <c r="N223" s="73" t="str">
        <f t="shared" ca="1" si="68"/>
        <v/>
      </c>
      <c r="O223" s="71">
        <f t="shared" si="69"/>
        <v>40.459848196025511</v>
      </c>
      <c r="P223" s="72">
        <f>IF($A222&gt;=rok*12,"",P222*H223-K223-SUMPRODUCT(--(MONTH(Podaci!$L$5:$L$25)=MONTH($B223)),--(YEAR(Podaci!$L$5:$L$25)=YEAR($B223)),Podaci!$M$5:$M$25))</f>
        <v>14472.603642194996</v>
      </c>
      <c r="R223" s="108" t="str">
        <f t="shared" ca="1" si="70"/>
        <v/>
      </c>
      <c r="T223" s="81" t="str">
        <f t="shared" ca="1" si="74"/>
        <v/>
      </c>
      <c r="U223" s="81" t="str">
        <f t="shared" ca="1" si="74"/>
        <v/>
      </c>
      <c r="V223" s="81" t="str">
        <f t="shared" ca="1" si="74"/>
        <v/>
      </c>
      <c r="W223" s="81" t="str">
        <f t="shared" ca="1" si="74"/>
        <v/>
      </c>
      <c r="X223" s="81" t="str">
        <f t="shared" ca="1" si="74"/>
        <v/>
      </c>
      <c r="Y223" s="81" t="str">
        <f t="shared" ca="1" si="74"/>
        <v/>
      </c>
      <c r="Z223" s="81" t="str">
        <f t="shared" ca="1" si="74"/>
        <v/>
      </c>
      <c r="AA223" s="81" t="str">
        <f t="shared" ca="1" si="74"/>
        <v/>
      </c>
      <c r="AB223" s="81" t="str">
        <f t="shared" ca="1" si="74"/>
        <v/>
      </c>
      <c r="AC223" s="81" t="str">
        <f t="shared" ca="1" si="74"/>
        <v/>
      </c>
      <c r="AD223" s="81" t="str">
        <f t="shared" ca="1" si="74"/>
        <v/>
      </c>
      <c r="AE223" s="81" t="str">
        <f t="shared" ca="1" si="74"/>
        <v/>
      </c>
      <c r="AF223" s="81" t="str">
        <f t="shared" ca="1" si="74"/>
        <v/>
      </c>
      <c r="AG223" s="81" t="str">
        <f t="shared" ca="1" si="74"/>
        <v/>
      </c>
      <c r="AH223" s="81" t="str">
        <f t="shared" ca="1" si="74"/>
        <v/>
      </c>
      <c r="AI223" s="81" t="str">
        <f t="shared" ca="1" si="74"/>
        <v/>
      </c>
      <c r="AJ223" s="81" t="str">
        <f t="shared" ca="1" si="73"/>
        <v/>
      </c>
      <c r="AK223" s="81" t="str">
        <f t="shared" ca="1" si="73"/>
        <v/>
      </c>
      <c r="AL223" s="81" t="str">
        <f t="shared" ca="1" si="73"/>
        <v/>
      </c>
      <c r="AM223" s="81" t="str">
        <f t="shared" ca="1" si="73"/>
        <v/>
      </c>
      <c r="AN223" s="81" t="str">
        <f t="shared" ca="1" si="73"/>
        <v/>
      </c>
      <c r="AO223" s="81" t="str">
        <f t="shared" ca="1" si="73"/>
        <v/>
      </c>
      <c r="AP223" s="81" t="str">
        <f t="shared" ca="1" si="73"/>
        <v/>
      </c>
      <c r="AQ223" s="81" t="str">
        <f t="shared" ca="1" si="73"/>
        <v/>
      </c>
    </row>
    <row r="224" spans="1:43" x14ac:dyDescent="0.2">
      <c r="A224" s="22">
        <f t="shared" si="71"/>
        <v>216</v>
      </c>
      <c r="B224" s="34">
        <f t="shared" si="72"/>
        <v>45848</v>
      </c>
      <c r="C224" s="24" t="str">
        <f ca="1">IF(B224&gt;datum_obracuna,"",VLOOKUP(B224,'HNB tečaj'!A:D,2))</f>
        <v/>
      </c>
      <c r="D224" s="24" t="str">
        <f ca="1">IF(B224&gt;datum_obracuna,"",VLOOKUP(B224,'HNB tečaj'!A:D,3+(Podaci!$B$11="ne")))</f>
        <v/>
      </c>
      <c r="F224" s="68">
        <f>IF($A223&gt;=rok*12,"",VLOOKUP($B224,Podaci!$F:$G,2,TRUE))</f>
        <v>3.2300000000000002E-2</v>
      </c>
      <c r="G224" s="28" t="str">
        <f>IF($A223&gt;=rok*12,"",VLOOKUP($B224,Podaci!$F:$H,3,TRUE))</f>
        <v>ENG proporcionalna</v>
      </c>
      <c r="H224" s="33">
        <f>IF(A223&gt;=rok*12,"",VLOOKUP(B224,Podaci!F:J,5,TRUE))</f>
        <v>1.0026916666666668</v>
      </c>
      <c r="I224" s="33">
        <f t="shared" si="63"/>
        <v>1.0695107121034626</v>
      </c>
      <c r="J224" s="102" t="str">
        <f t="shared" ca="1" si="64"/>
        <v/>
      </c>
      <c r="K224" s="71">
        <f t="shared" si="65"/>
        <v>599.37875560751536</v>
      </c>
      <c r="L224" s="73" t="str">
        <f t="shared" ca="1" si="66"/>
        <v/>
      </c>
      <c r="M224" s="71">
        <f t="shared" si="67"/>
        <v>560.42333080393917</v>
      </c>
      <c r="N224" s="73" t="str">
        <f t="shared" ca="1" si="68"/>
        <v/>
      </c>
      <c r="O224" s="71">
        <f t="shared" si="69"/>
        <v>38.9554248035762</v>
      </c>
      <c r="P224" s="72">
        <f>IF($A223&gt;=rok*12,"",P223*H224-K224-SUMPRODUCT(--(MONTH(Podaci!$L$5:$L$25)=MONTH($B224)),--(YEAR(Podaci!$L$5:$L$25)=YEAR($B224)),Podaci!$M$5:$M$25))</f>
        <v>13912.180311391057</v>
      </c>
      <c r="R224" s="108" t="str">
        <f t="shared" ca="1" si="70"/>
        <v/>
      </c>
      <c r="T224" s="81" t="str">
        <f t="shared" ca="1" si="74"/>
        <v/>
      </c>
      <c r="U224" s="81" t="str">
        <f t="shared" ca="1" si="74"/>
        <v/>
      </c>
      <c r="V224" s="81" t="str">
        <f t="shared" ca="1" si="74"/>
        <v/>
      </c>
      <c r="W224" s="81" t="str">
        <f t="shared" ca="1" si="74"/>
        <v/>
      </c>
      <c r="X224" s="81" t="str">
        <f t="shared" ca="1" si="74"/>
        <v/>
      </c>
      <c r="Y224" s="81" t="str">
        <f t="shared" ca="1" si="74"/>
        <v/>
      </c>
      <c r="Z224" s="81" t="str">
        <f t="shared" ca="1" si="74"/>
        <v/>
      </c>
      <c r="AA224" s="81" t="str">
        <f t="shared" ca="1" si="74"/>
        <v/>
      </c>
      <c r="AB224" s="81" t="str">
        <f t="shared" ca="1" si="74"/>
        <v/>
      </c>
      <c r="AC224" s="81" t="str">
        <f t="shared" ca="1" si="74"/>
        <v/>
      </c>
      <c r="AD224" s="81" t="str">
        <f t="shared" ca="1" si="74"/>
        <v/>
      </c>
      <c r="AE224" s="81" t="str">
        <f t="shared" ca="1" si="74"/>
        <v/>
      </c>
      <c r="AF224" s="81" t="str">
        <f t="shared" ca="1" si="74"/>
        <v/>
      </c>
      <c r="AG224" s="81" t="str">
        <f t="shared" ca="1" si="74"/>
        <v/>
      </c>
      <c r="AH224" s="81" t="str">
        <f t="shared" ca="1" si="74"/>
        <v/>
      </c>
      <c r="AI224" s="81" t="str">
        <f t="shared" ca="1" si="74"/>
        <v/>
      </c>
      <c r="AJ224" s="81" t="str">
        <f t="shared" ca="1" si="73"/>
        <v/>
      </c>
      <c r="AK224" s="81" t="str">
        <f t="shared" ca="1" si="73"/>
        <v/>
      </c>
      <c r="AL224" s="81" t="str">
        <f t="shared" ca="1" si="73"/>
        <v/>
      </c>
      <c r="AM224" s="81" t="str">
        <f t="shared" ca="1" si="73"/>
        <v/>
      </c>
      <c r="AN224" s="81" t="str">
        <f t="shared" ca="1" si="73"/>
        <v/>
      </c>
      <c r="AO224" s="81" t="str">
        <f t="shared" ca="1" si="73"/>
        <v/>
      </c>
      <c r="AP224" s="81" t="str">
        <f t="shared" ca="1" si="73"/>
        <v/>
      </c>
      <c r="AQ224" s="81" t="str">
        <f t="shared" ca="1" si="73"/>
        <v/>
      </c>
    </row>
    <row r="225" spans="1:43" x14ac:dyDescent="0.2">
      <c r="A225" s="22">
        <f t="shared" si="71"/>
        <v>217</v>
      </c>
      <c r="B225" s="34">
        <f t="shared" si="72"/>
        <v>45879</v>
      </c>
      <c r="C225" s="24" t="str">
        <f ca="1">IF(B225&gt;datum_obracuna,"",VLOOKUP(B225,'HNB tečaj'!A:D,2))</f>
        <v/>
      </c>
      <c r="D225" s="24" t="str">
        <f ca="1">IF(B225&gt;datum_obracuna,"",VLOOKUP(B225,'HNB tečaj'!A:D,3+(Podaci!$B$11="ne")))</f>
        <v/>
      </c>
      <c r="F225" s="68">
        <f>IF($A224&gt;=rok*12,"",VLOOKUP($B225,Podaci!$F:$G,2,TRUE))</f>
        <v>3.2300000000000002E-2</v>
      </c>
      <c r="G225" s="28" t="str">
        <f>IF($A224&gt;=rok*12,"",VLOOKUP($B225,Podaci!$F:$H,3,TRUE))</f>
        <v>ENG proporcionalna</v>
      </c>
      <c r="H225" s="33">
        <f>IF(A224&gt;=rok*12,"",VLOOKUP(B225,Podaci!F:J,5,TRUE))</f>
        <v>1.0026916666666668</v>
      </c>
      <c r="I225" s="33">
        <f t="shared" si="63"/>
        <v>1.0666396736485584</v>
      </c>
      <c r="J225" s="102" t="str">
        <f t="shared" ca="1" si="64"/>
        <v/>
      </c>
      <c r="K225" s="71">
        <f t="shared" si="65"/>
        <v>599.37875560751604</v>
      </c>
      <c r="L225" s="73" t="str">
        <f t="shared" ca="1" si="66"/>
        <v/>
      </c>
      <c r="M225" s="71">
        <f t="shared" si="67"/>
        <v>561.93180360268718</v>
      </c>
      <c r="N225" s="73" t="str">
        <f t="shared" ca="1" si="68"/>
        <v/>
      </c>
      <c r="O225" s="71">
        <f t="shared" si="69"/>
        <v>37.44695200482888</v>
      </c>
      <c r="P225" s="72">
        <f>IF($A224&gt;=rok*12,"",P224*H225-K225-SUMPRODUCT(--(MONTH(Podaci!$L$5:$L$25)=MONTH($B225)),--(YEAR(Podaci!$L$5:$L$25)=YEAR($B225)),Podaci!$M$5:$M$25))</f>
        <v>13350.24850778837</v>
      </c>
      <c r="R225" s="108" t="str">
        <f t="shared" ca="1" si="70"/>
        <v/>
      </c>
      <c r="T225" s="81" t="str">
        <f t="shared" ca="1" si="74"/>
        <v/>
      </c>
      <c r="U225" s="81" t="str">
        <f t="shared" ca="1" si="74"/>
        <v/>
      </c>
      <c r="V225" s="81" t="str">
        <f t="shared" ca="1" si="74"/>
        <v/>
      </c>
      <c r="W225" s="81" t="str">
        <f t="shared" ca="1" si="74"/>
        <v/>
      </c>
      <c r="X225" s="81" t="str">
        <f t="shared" ca="1" si="74"/>
        <v/>
      </c>
      <c r="Y225" s="81" t="str">
        <f t="shared" ca="1" si="74"/>
        <v/>
      </c>
      <c r="Z225" s="81" t="str">
        <f t="shared" ca="1" si="74"/>
        <v/>
      </c>
      <c r="AA225" s="81" t="str">
        <f t="shared" ca="1" si="74"/>
        <v/>
      </c>
      <c r="AB225" s="81" t="str">
        <f t="shared" ca="1" si="74"/>
        <v/>
      </c>
      <c r="AC225" s="81" t="str">
        <f t="shared" ca="1" si="74"/>
        <v/>
      </c>
      <c r="AD225" s="81" t="str">
        <f t="shared" ca="1" si="74"/>
        <v/>
      </c>
      <c r="AE225" s="81" t="str">
        <f t="shared" ca="1" si="74"/>
        <v/>
      </c>
      <c r="AF225" s="81" t="str">
        <f t="shared" ca="1" si="74"/>
        <v/>
      </c>
      <c r="AG225" s="81" t="str">
        <f t="shared" ca="1" si="74"/>
        <v/>
      </c>
      <c r="AH225" s="81" t="str">
        <f t="shared" ca="1" si="74"/>
        <v/>
      </c>
      <c r="AI225" s="81" t="str">
        <f t="shared" ca="1" si="74"/>
        <v/>
      </c>
      <c r="AJ225" s="81" t="str">
        <f t="shared" ca="1" si="73"/>
        <v/>
      </c>
      <c r="AK225" s="81" t="str">
        <f t="shared" ca="1" si="73"/>
        <v/>
      </c>
      <c r="AL225" s="81" t="str">
        <f t="shared" ca="1" si="73"/>
        <v/>
      </c>
      <c r="AM225" s="81" t="str">
        <f t="shared" ca="1" si="73"/>
        <v/>
      </c>
      <c r="AN225" s="81" t="str">
        <f t="shared" ca="1" si="73"/>
        <v/>
      </c>
      <c r="AO225" s="81" t="str">
        <f t="shared" ca="1" si="73"/>
        <v/>
      </c>
      <c r="AP225" s="81" t="str">
        <f t="shared" ca="1" si="73"/>
        <v/>
      </c>
      <c r="AQ225" s="81" t="str">
        <f t="shared" ca="1" si="73"/>
        <v/>
      </c>
    </row>
    <row r="226" spans="1:43" x14ac:dyDescent="0.2">
      <c r="A226" s="22">
        <f t="shared" si="71"/>
        <v>218</v>
      </c>
      <c r="B226" s="34">
        <f t="shared" si="72"/>
        <v>45910</v>
      </c>
      <c r="C226" s="24" t="str">
        <f ca="1">IF(B226&gt;datum_obracuna,"",VLOOKUP(B226,'HNB tečaj'!A:D,2))</f>
        <v/>
      </c>
      <c r="D226" s="24" t="str">
        <f ca="1">IF(B226&gt;datum_obracuna,"",VLOOKUP(B226,'HNB tečaj'!A:D,3+(Podaci!$B$11="ne")))</f>
        <v/>
      </c>
      <c r="F226" s="68">
        <f>IF($A225&gt;=rok*12,"",VLOOKUP($B226,Podaci!$F:$G,2,TRUE))</f>
        <v>3.2300000000000002E-2</v>
      </c>
      <c r="G226" s="28" t="str">
        <f>IF($A225&gt;=rok*12,"",VLOOKUP($B226,Podaci!$F:$H,3,TRUE))</f>
        <v>ENG proporcionalna</v>
      </c>
      <c r="H226" s="33">
        <f>IF(A225&gt;=rok*12,"",VLOOKUP(B226,Podaci!F:J,5,TRUE))</f>
        <v>1.0026916666666668</v>
      </c>
      <c r="I226" s="33">
        <f t="shared" si="63"/>
        <v>1.063776342327128</v>
      </c>
      <c r="J226" s="102" t="str">
        <f t="shared" ca="1" si="64"/>
        <v/>
      </c>
      <c r="K226" s="71">
        <f t="shared" si="65"/>
        <v>599.37875560751377</v>
      </c>
      <c r="L226" s="73" t="str">
        <f t="shared" ca="1" si="66"/>
        <v/>
      </c>
      <c r="M226" s="71">
        <f t="shared" si="67"/>
        <v>563.44433670738215</v>
      </c>
      <c r="N226" s="73" t="str">
        <f t="shared" ca="1" si="68"/>
        <v/>
      </c>
      <c r="O226" s="71">
        <f t="shared" si="69"/>
        <v>35.934418900131597</v>
      </c>
      <c r="P226" s="72">
        <f>IF($A225&gt;=rok*12,"",P225*H226-K226-SUMPRODUCT(--(MONTH(Podaci!$L$5:$L$25)=MONTH($B226)),--(YEAR(Podaci!$L$5:$L$25)=YEAR($B226)),Podaci!$M$5:$M$25))</f>
        <v>12786.804171080988</v>
      </c>
      <c r="R226" s="108" t="str">
        <f t="shared" ca="1" si="70"/>
        <v/>
      </c>
      <c r="T226" s="81" t="str">
        <f t="shared" ca="1" si="74"/>
        <v/>
      </c>
      <c r="U226" s="81" t="str">
        <f t="shared" ca="1" si="74"/>
        <v/>
      </c>
      <c r="V226" s="81" t="str">
        <f t="shared" ca="1" si="74"/>
        <v/>
      </c>
      <c r="W226" s="81" t="str">
        <f t="shared" ca="1" si="74"/>
        <v/>
      </c>
      <c r="X226" s="81" t="str">
        <f t="shared" ca="1" si="74"/>
        <v/>
      </c>
      <c r="Y226" s="81" t="str">
        <f t="shared" ca="1" si="74"/>
        <v/>
      </c>
      <c r="Z226" s="81" t="str">
        <f t="shared" ca="1" si="74"/>
        <v/>
      </c>
      <c r="AA226" s="81" t="str">
        <f t="shared" ca="1" si="74"/>
        <v/>
      </c>
      <c r="AB226" s="81" t="str">
        <f t="shared" ca="1" si="74"/>
        <v/>
      </c>
      <c r="AC226" s="81" t="str">
        <f t="shared" ca="1" si="74"/>
        <v/>
      </c>
      <c r="AD226" s="81" t="str">
        <f t="shared" ca="1" si="74"/>
        <v/>
      </c>
      <c r="AE226" s="81" t="str">
        <f t="shared" ca="1" si="74"/>
        <v/>
      </c>
      <c r="AF226" s="81" t="str">
        <f t="shared" ca="1" si="74"/>
        <v/>
      </c>
      <c r="AG226" s="81" t="str">
        <f t="shared" ca="1" si="74"/>
        <v/>
      </c>
      <c r="AH226" s="81" t="str">
        <f t="shared" ca="1" si="74"/>
        <v/>
      </c>
      <c r="AI226" s="81" t="str">
        <f t="shared" ca="1" si="74"/>
        <v/>
      </c>
      <c r="AJ226" s="81" t="str">
        <f t="shared" ca="1" si="73"/>
        <v/>
      </c>
      <c r="AK226" s="81" t="str">
        <f t="shared" ca="1" si="73"/>
        <v/>
      </c>
      <c r="AL226" s="81" t="str">
        <f t="shared" ca="1" si="73"/>
        <v/>
      </c>
      <c r="AM226" s="81" t="str">
        <f t="shared" ca="1" si="73"/>
        <v/>
      </c>
      <c r="AN226" s="81" t="str">
        <f t="shared" ca="1" si="73"/>
        <v/>
      </c>
      <c r="AO226" s="81" t="str">
        <f t="shared" ca="1" si="73"/>
        <v/>
      </c>
      <c r="AP226" s="81" t="str">
        <f t="shared" ca="1" si="73"/>
        <v/>
      </c>
      <c r="AQ226" s="81" t="str">
        <f t="shared" ca="1" si="73"/>
        <v/>
      </c>
    </row>
    <row r="227" spans="1:43" x14ac:dyDescent="0.2">
      <c r="A227" s="22">
        <f t="shared" si="71"/>
        <v>219</v>
      </c>
      <c r="B227" s="34">
        <f t="shared" si="72"/>
        <v>45940</v>
      </c>
      <c r="C227" s="24" t="str">
        <f ca="1">IF(B227&gt;datum_obracuna,"",VLOOKUP(B227,'HNB tečaj'!A:D,2))</f>
        <v/>
      </c>
      <c r="D227" s="24" t="str">
        <f ca="1">IF(B227&gt;datum_obracuna,"",VLOOKUP(B227,'HNB tečaj'!A:D,3+(Podaci!$B$11="ne")))</f>
        <v/>
      </c>
      <c r="F227" s="68">
        <f>IF($A226&gt;=rok*12,"",VLOOKUP($B227,Podaci!$F:$G,2,TRUE))</f>
        <v>3.2300000000000002E-2</v>
      </c>
      <c r="G227" s="28" t="str">
        <f>IF($A226&gt;=rok*12,"",VLOOKUP($B227,Podaci!$F:$H,3,TRUE))</f>
        <v>ENG proporcionalna</v>
      </c>
      <c r="H227" s="33">
        <f>IF(A226&gt;=rok*12,"",VLOOKUP(B227,Podaci!F:J,5,TRUE))</f>
        <v>1.0026916666666668</v>
      </c>
      <c r="I227" s="33">
        <f t="shared" si="63"/>
        <v>1.0609206974498255</v>
      </c>
      <c r="J227" s="102" t="str">
        <f t="shared" ca="1" si="64"/>
        <v/>
      </c>
      <c r="K227" s="71">
        <f t="shared" si="65"/>
        <v>599.37875560751331</v>
      </c>
      <c r="L227" s="73" t="str">
        <f t="shared" ca="1" si="66"/>
        <v/>
      </c>
      <c r="M227" s="71">
        <f t="shared" si="67"/>
        <v>564.96094104701911</v>
      </c>
      <c r="N227" s="73" t="str">
        <f t="shared" ca="1" si="68"/>
        <v/>
      </c>
      <c r="O227" s="71">
        <f t="shared" si="69"/>
        <v>34.417814560494172</v>
      </c>
      <c r="P227" s="72">
        <f>IF($A226&gt;=rok*12,"",P226*H227-K227-SUMPRODUCT(--(MONTH(Podaci!$L$5:$L$25)=MONTH($B227)),--(YEAR(Podaci!$L$5:$L$25)=YEAR($B227)),Podaci!$M$5:$M$25))</f>
        <v>12221.84323003397</v>
      </c>
      <c r="R227" s="108" t="str">
        <f t="shared" ca="1" si="70"/>
        <v/>
      </c>
      <c r="T227" s="81" t="str">
        <f t="shared" ca="1" si="74"/>
        <v/>
      </c>
      <c r="U227" s="81" t="str">
        <f t="shared" ca="1" si="74"/>
        <v/>
      </c>
      <c r="V227" s="81" t="str">
        <f t="shared" ca="1" si="74"/>
        <v/>
      </c>
      <c r="W227" s="81" t="str">
        <f t="shared" ca="1" si="74"/>
        <v/>
      </c>
      <c r="X227" s="81" t="str">
        <f t="shared" ca="1" si="74"/>
        <v/>
      </c>
      <c r="Y227" s="81" t="str">
        <f t="shared" ca="1" si="74"/>
        <v/>
      </c>
      <c r="Z227" s="81" t="str">
        <f t="shared" ca="1" si="74"/>
        <v/>
      </c>
      <c r="AA227" s="81" t="str">
        <f t="shared" ca="1" si="74"/>
        <v/>
      </c>
      <c r="AB227" s="81" t="str">
        <f t="shared" ca="1" si="74"/>
        <v/>
      </c>
      <c r="AC227" s="81" t="str">
        <f t="shared" ca="1" si="74"/>
        <v/>
      </c>
      <c r="AD227" s="81" t="str">
        <f t="shared" ca="1" si="74"/>
        <v/>
      </c>
      <c r="AE227" s="81" t="str">
        <f t="shared" ca="1" si="74"/>
        <v/>
      </c>
      <c r="AF227" s="81" t="str">
        <f t="shared" ca="1" si="74"/>
        <v/>
      </c>
      <c r="AG227" s="81" t="str">
        <f t="shared" ca="1" si="74"/>
        <v/>
      </c>
      <c r="AH227" s="81" t="str">
        <f t="shared" ca="1" si="74"/>
        <v/>
      </c>
      <c r="AI227" s="81" t="str">
        <f t="shared" ca="1" si="74"/>
        <v/>
      </c>
      <c r="AJ227" s="81" t="str">
        <f t="shared" ca="1" si="73"/>
        <v/>
      </c>
      <c r="AK227" s="81" t="str">
        <f t="shared" ca="1" si="73"/>
        <v/>
      </c>
      <c r="AL227" s="81" t="str">
        <f t="shared" ca="1" si="73"/>
        <v/>
      </c>
      <c r="AM227" s="81" t="str">
        <f t="shared" ca="1" si="73"/>
        <v/>
      </c>
      <c r="AN227" s="81" t="str">
        <f t="shared" ca="1" si="73"/>
        <v/>
      </c>
      <c r="AO227" s="81" t="str">
        <f t="shared" ca="1" si="73"/>
        <v/>
      </c>
      <c r="AP227" s="81" t="str">
        <f t="shared" ca="1" si="73"/>
        <v/>
      </c>
      <c r="AQ227" s="81" t="str">
        <f t="shared" ca="1" si="73"/>
        <v/>
      </c>
    </row>
    <row r="228" spans="1:43" x14ac:dyDescent="0.2">
      <c r="A228" s="22">
        <f t="shared" si="71"/>
        <v>220</v>
      </c>
      <c r="B228" s="34">
        <f t="shared" si="72"/>
        <v>45971</v>
      </c>
      <c r="C228" s="24" t="str">
        <f ca="1">IF(B228&gt;datum_obracuna,"",VLOOKUP(B228,'HNB tečaj'!A:D,2))</f>
        <v/>
      </c>
      <c r="D228" s="24" t="str">
        <f ca="1">IF(B228&gt;datum_obracuna,"",VLOOKUP(B228,'HNB tečaj'!A:D,3+(Podaci!$B$11="ne")))</f>
        <v/>
      </c>
      <c r="F228" s="68">
        <f>IF($A227&gt;=rok*12,"",VLOOKUP($B228,Podaci!$F:$G,2,TRUE))</f>
        <v>3.2300000000000002E-2</v>
      </c>
      <c r="G228" s="28" t="str">
        <f>IF($A227&gt;=rok*12,"",VLOOKUP($B228,Podaci!$F:$H,3,TRUE))</f>
        <v>ENG proporcionalna</v>
      </c>
      <c r="H228" s="33">
        <f>IF(A227&gt;=rok*12,"",VLOOKUP(B228,Podaci!F:J,5,TRUE))</f>
        <v>1.0026916666666668</v>
      </c>
      <c r="I228" s="33">
        <f t="shared" si="63"/>
        <v>1.0580727183828447</v>
      </c>
      <c r="J228" s="102" t="str">
        <f t="shared" ca="1" si="64"/>
        <v/>
      </c>
      <c r="K228" s="71">
        <f t="shared" si="65"/>
        <v>599.37875560751604</v>
      </c>
      <c r="L228" s="73" t="str">
        <f t="shared" ca="1" si="66"/>
        <v/>
      </c>
      <c r="M228" s="71">
        <f t="shared" si="67"/>
        <v>566.48162758000683</v>
      </c>
      <c r="N228" s="73" t="str">
        <f t="shared" ca="1" si="68"/>
        <v/>
      </c>
      <c r="O228" s="71">
        <f t="shared" si="69"/>
        <v>32.897128027509225</v>
      </c>
      <c r="P228" s="72">
        <f>IF($A227&gt;=rok*12,"",P227*H228-K228-SUMPRODUCT(--(MONTH(Podaci!$L$5:$L$25)=MONTH($B228)),--(YEAR(Podaci!$L$5:$L$25)=YEAR($B228)),Podaci!$M$5:$M$25))</f>
        <v>11655.361602453962</v>
      </c>
      <c r="R228" s="108" t="str">
        <f t="shared" ca="1" si="70"/>
        <v/>
      </c>
      <c r="T228" s="81" t="str">
        <f t="shared" ca="1" si="74"/>
        <v/>
      </c>
      <c r="U228" s="81" t="str">
        <f t="shared" ca="1" si="74"/>
        <v/>
      </c>
      <c r="V228" s="81" t="str">
        <f t="shared" ca="1" si="74"/>
        <v/>
      </c>
      <c r="W228" s="81" t="str">
        <f t="shared" ca="1" si="74"/>
        <v/>
      </c>
      <c r="X228" s="81" t="str">
        <f t="shared" ca="1" si="74"/>
        <v/>
      </c>
      <c r="Y228" s="81" t="str">
        <f t="shared" ca="1" si="74"/>
        <v/>
      </c>
      <c r="Z228" s="81" t="str">
        <f t="shared" ca="1" si="74"/>
        <v/>
      </c>
      <c r="AA228" s="81" t="str">
        <f t="shared" ca="1" si="74"/>
        <v/>
      </c>
      <c r="AB228" s="81" t="str">
        <f t="shared" ca="1" si="74"/>
        <v/>
      </c>
      <c r="AC228" s="81" t="str">
        <f t="shared" ca="1" si="74"/>
        <v/>
      </c>
      <c r="AD228" s="81" t="str">
        <f t="shared" ca="1" si="74"/>
        <v/>
      </c>
      <c r="AE228" s="81" t="str">
        <f t="shared" ca="1" si="74"/>
        <v/>
      </c>
      <c r="AF228" s="81" t="str">
        <f t="shared" ca="1" si="74"/>
        <v/>
      </c>
      <c r="AG228" s="81" t="str">
        <f t="shared" ca="1" si="74"/>
        <v/>
      </c>
      <c r="AH228" s="81" t="str">
        <f t="shared" ca="1" si="74"/>
        <v/>
      </c>
      <c r="AI228" s="81" t="str">
        <f t="shared" ref="AI228:AQ243" ca="1" si="75">IF($B228&gt;AI$3,"",MAX(0,(AI$3-MAX(AI$2,$B228+1)+1)/AI$6*AI$7*MAX($J228,0)))</f>
        <v/>
      </c>
      <c r="AJ228" s="81" t="str">
        <f t="shared" ca="1" si="75"/>
        <v/>
      </c>
      <c r="AK228" s="81" t="str">
        <f t="shared" ca="1" si="75"/>
        <v/>
      </c>
      <c r="AL228" s="81" t="str">
        <f t="shared" ca="1" si="75"/>
        <v/>
      </c>
      <c r="AM228" s="81" t="str">
        <f t="shared" ca="1" si="75"/>
        <v/>
      </c>
      <c r="AN228" s="81" t="str">
        <f t="shared" ca="1" si="75"/>
        <v/>
      </c>
      <c r="AO228" s="81" t="str">
        <f t="shared" ca="1" si="75"/>
        <v/>
      </c>
      <c r="AP228" s="81" t="str">
        <f t="shared" ca="1" si="75"/>
        <v/>
      </c>
      <c r="AQ228" s="81" t="str">
        <f t="shared" ca="1" si="75"/>
        <v/>
      </c>
    </row>
    <row r="229" spans="1:43" x14ac:dyDescent="0.2">
      <c r="A229" s="22">
        <f t="shared" si="71"/>
        <v>221</v>
      </c>
      <c r="B229" s="34">
        <f t="shared" si="72"/>
        <v>46001</v>
      </c>
      <c r="C229" s="24" t="str">
        <f ca="1">IF(B229&gt;datum_obracuna,"",VLOOKUP(B229,'HNB tečaj'!A:D,2))</f>
        <v/>
      </c>
      <c r="D229" s="24" t="str">
        <f ca="1">IF(B229&gt;datum_obracuna,"",VLOOKUP(B229,'HNB tečaj'!A:D,3+(Podaci!$B$11="ne")))</f>
        <v/>
      </c>
      <c r="F229" s="68">
        <f>IF($A228&gt;=rok*12,"",VLOOKUP($B229,Podaci!$F:$G,2,TRUE))</f>
        <v>3.2300000000000002E-2</v>
      </c>
      <c r="G229" s="28" t="str">
        <f>IF($A228&gt;=rok*12,"",VLOOKUP($B229,Podaci!$F:$H,3,TRUE))</f>
        <v>ENG proporcionalna</v>
      </c>
      <c r="H229" s="33">
        <f>IF(A228&gt;=rok*12,"",VLOOKUP(B229,Podaci!F:J,5,TRUE))</f>
        <v>1.0026916666666668</v>
      </c>
      <c r="I229" s="33">
        <f t="shared" si="63"/>
        <v>1.0552323845477702</v>
      </c>
      <c r="J229" s="102" t="str">
        <f t="shared" ca="1" si="64"/>
        <v/>
      </c>
      <c r="K229" s="71">
        <f t="shared" si="65"/>
        <v>599.37875560751513</v>
      </c>
      <c r="L229" s="73" t="str">
        <f t="shared" ca="1" si="66"/>
        <v/>
      </c>
      <c r="M229" s="71">
        <f t="shared" si="67"/>
        <v>568.00640729424219</v>
      </c>
      <c r="N229" s="73" t="str">
        <f t="shared" ca="1" si="68"/>
        <v/>
      </c>
      <c r="O229" s="71">
        <f t="shared" si="69"/>
        <v>31.37234831327299</v>
      </c>
      <c r="P229" s="72">
        <f>IF($A228&gt;=rok*12,"",P228*H229-K229-SUMPRODUCT(--(MONTH(Podaci!$L$5:$L$25)=MONTH($B229)),--(YEAR(Podaci!$L$5:$L$25)=YEAR($B229)),Podaci!$M$5:$M$25))</f>
        <v>11087.35519515972</v>
      </c>
      <c r="R229" s="108" t="str">
        <f t="shared" ca="1" si="70"/>
        <v/>
      </c>
      <c r="T229" s="81" t="str">
        <f t="shared" ref="T229:AI244" ca="1" si="76">IF($B229&gt;T$3,"",MAX(0,(T$3-MAX(T$2,$B229+1)+1)/T$6*T$7*MAX($J229,0)))</f>
        <v/>
      </c>
      <c r="U229" s="81" t="str">
        <f t="shared" ca="1" si="76"/>
        <v/>
      </c>
      <c r="V229" s="81" t="str">
        <f t="shared" ca="1" si="76"/>
        <v/>
      </c>
      <c r="W229" s="81" t="str">
        <f t="shared" ca="1" si="76"/>
        <v/>
      </c>
      <c r="X229" s="81" t="str">
        <f t="shared" ca="1" si="76"/>
        <v/>
      </c>
      <c r="Y229" s="81" t="str">
        <f t="shared" ca="1" si="76"/>
        <v/>
      </c>
      <c r="Z229" s="81" t="str">
        <f t="shared" ca="1" si="76"/>
        <v/>
      </c>
      <c r="AA229" s="81" t="str">
        <f t="shared" ca="1" si="76"/>
        <v/>
      </c>
      <c r="AB229" s="81" t="str">
        <f t="shared" ca="1" si="76"/>
        <v/>
      </c>
      <c r="AC229" s="81" t="str">
        <f t="shared" ca="1" si="76"/>
        <v/>
      </c>
      <c r="AD229" s="81" t="str">
        <f t="shared" ca="1" si="76"/>
        <v/>
      </c>
      <c r="AE229" s="81" t="str">
        <f t="shared" ca="1" si="76"/>
        <v/>
      </c>
      <c r="AF229" s="81" t="str">
        <f t="shared" ca="1" si="76"/>
        <v/>
      </c>
      <c r="AG229" s="81" t="str">
        <f t="shared" ca="1" si="76"/>
        <v/>
      </c>
      <c r="AH229" s="81" t="str">
        <f t="shared" ca="1" si="76"/>
        <v/>
      </c>
      <c r="AI229" s="81" t="str">
        <f t="shared" ca="1" si="76"/>
        <v/>
      </c>
      <c r="AJ229" s="81" t="str">
        <f t="shared" ca="1" si="75"/>
        <v/>
      </c>
      <c r="AK229" s="81" t="str">
        <f t="shared" ca="1" si="75"/>
        <v/>
      </c>
      <c r="AL229" s="81" t="str">
        <f t="shared" ca="1" si="75"/>
        <v/>
      </c>
      <c r="AM229" s="81" t="str">
        <f t="shared" ca="1" si="75"/>
        <v/>
      </c>
      <c r="AN229" s="81" t="str">
        <f t="shared" ca="1" si="75"/>
        <v/>
      </c>
      <c r="AO229" s="81" t="str">
        <f t="shared" ca="1" si="75"/>
        <v/>
      </c>
      <c r="AP229" s="81" t="str">
        <f t="shared" ca="1" si="75"/>
        <v/>
      </c>
      <c r="AQ229" s="81" t="str">
        <f t="shared" ca="1" si="75"/>
        <v/>
      </c>
    </row>
    <row r="230" spans="1:43" x14ac:dyDescent="0.2">
      <c r="A230" s="22">
        <f t="shared" si="71"/>
        <v>222</v>
      </c>
      <c r="B230" s="34">
        <f t="shared" si="72"/>
        <v>46032</v>
      </c>
      <c r="C230" s="24" t="str">
        <f ca="1">IF(B230&gt;datum_obracuna,"",VLOOKUP(B230,'HNB tečaj'!A:D,2))</f>
        <v/>
      </c>
      <c r="D230" s="24" t="str">
        <f ca="1">IF(B230&gt;datum_obracuna,"",VLOOKUP(B230,'HNB tečaj'!A:D,3+(Podaci!$B$11="ne")))</f>
        <v/>
      </c>
      <c r="F230" s="68">
        <f>IF($A229&gt;=rok*12,"",VLOOKUP($B230,Podaci!$F:$G,2,TRUE))</f>
        <v>3.2300000000000002E-2</v>
      </c>
      <c r="G230" s="28" t="str">
        <f>IF($A229&gt;=rok*12,"",VLOOKUP($B230,Podaci!$F:$H,3,TRUE))</f>
        <v>ENG proporcionalna</v>
      </c>
      <c r="H230" s="33">
        <f>IF(A229&gt;=rok*12,"",VLOOKUP(B230,Podaci!F:J,5,TRUE))</f>
        <v>1.0026916666666668</v>
      </c>
      <c r="I230" s="33">
        <f t="shared" si="63"/>
        <v>1.0523996754214278</v>
      </c>
      <c r="J230" s="102" t="str">
        <f t="shared" ca="1" si="64"/>
        <v/>
      </c>
      <c r="K230" s="71">
        <f t="shared" si="65"/>
        <v>599.37875560751195</v>
      </c>
      <c r="L230" s="73" t="str">
        <f t="shared" ca="1" si="66"/>
        <v/>
      </c>
      <c r="M230" s="71">
        <f t="shared" si="67"/>
        <v>569.535291207206</v>
      </c>
      <c r="N230" s="73" t="str">
        <f t="shared" ca="1" si="68"/>
        <v/>
      </c>
      <c r="O230" s="71">
        <f t="shared" si="69"/>
        <v>29.843464400305933</v>
      </c>
      <c r="P230" s="72">
        <f>IF($A229&gt;=rok*12,"",P229*H230-K230-SUMPRODUCT(--(MONTH(Podaci!$L$5:$L$25)=MONTH($B230)),--(YEAR(Podaci!$L$5:$L$25)=YEAR($B230)),Podaci!$M$5:$M$25))</f>
        <v>10517.819903952515</v>
      </c>
      <c r="R230" s="108" t="str">
        <f t="shared" ca="1" si="70"/>
        <v/>
      </c>
      <c r="T230" s="81" t="str">
        <f t="shared" ca="1" si="76"/>
        <v/>
      </c>
      <c r="U230" s="81" t="str">
        <f t="shared" ca="1" si="76"/>
        <v/>
      </c>
      <c r="V230" s="81" t="str">
        <f t="shared" ca="1" si="76"/>
        <v/>
      </c>
      <c r="W230" s="81" t="str">
        <f t="shared" ca="1" si="76"/>
        <v/>
      </c>
      <c r="X230" s="81" t="str">
        <f t="shared" ca="1" si="76"/>
        <v/>
      </c>
      <c r="Y230" s="81" t="str">
        <f t="shared" ca="1" si="76"/>
        <v/>
      </c>
      <c r="Z230" s="81" t="str">
        <f t="shared" ca="1" si="76"/>
        <v/>
      </c>
      <c r="AA230" s="81" t="str">
        <f t="shared" ca="1" si="76"/>
        <v/>
      </c>
      <c r="AB230" s="81" t="str">
        <f t="shared" ca="1" si="76"/>
        <v/>
      </c>
      <c r="AC230" s="81" t="str">
        <f t="shared" ca="1" si="76"/>
        <v/>
      </c>
      <c r="AD230" s="81" t="str">
        <f t="shared" ca="1" si="76"/>
        <v/>
      </c>
      <c r="AE230" s="81" t="str">
        <f t="shared" ca="1" si="76"/>
        <v/>
      </c>
      <c r="AF230" s="81" t="str">
        <f t="shared" ca="1" si="76"/>
        <v/>
      </c>
      <c r="AG230" s="81" t="str">
        <f t="shared" ca="1" si="76"/>
        <v/>
      </c>
      <c r="AH230" s="81" t="str">
        <f t="shared" ca="1" si="76"/>
        <v/>
      </c>
      <c r="AI230" s="81" t="str">
        <f t="shared" ca="1" si="76"/>
        <v/>
      </c>
      <c r="AJ230" s="81" t="str">
        <f t="shared" ca="1" si="75"/>
        <v/>
      </c>
      <c r="AK230" s="81" t="str">
        <f t="shared" ca="1" si="75"/>
        <v/>
      </c>
      <c r="AL230" s="81" t="str">
        <f t="shared" ca="1" si="75"/>
        <v/>
      </c>
      <c r="AM230" s="81" t="str">
        <f t="shared" ca="1" si="75"/>
        <v/>
      </c>
      <c r="AN230" s="81" t="str">
        <f t="shared" ca="1" si="75"/>
        <v/>
      </c>
      <c r="AO230" s="81" t="str">
        <f t="shared" ca="1" si="75"/>
        <v/>
      </c>
      <c r="AP230" s="81" t="str">
        <f t="shared" ca="1" si="75"/>
        <v/>
      </c>
      <c r="AQ230" s="81" t="str">
        <f t="shared" ca="1" si="75"/>
        <v/>
      </c>
    </row>
    <row r="231" spans="1:43" x14ac:dyDescent="0.2">
      <c r="A231" s="22">
        <f t="shared" si="71"/>
        <v>223</v>
      </c>
      <c r="B231" s="34">
        <f t="shared" si="72"/>
        <v>46063</v>
      </c>
      <c r="C231" s="24" t="str">
        <f ca="1">IF(B231&gt;datum_obracuna,"",VLOOKUP(B231,'HNB tečaj'!A:D,2))</f>
        <v/>
      </c>
      <c r="D231" s="24" t="str">
        <f ca="1">IF(B231&gt;datum_obracuna,"",VLOOKUP(B231,'HNB tečaj'!A:D,3+(Podaci!$B$11="ne")))</f>
        <v/>
      </c>
      <c r="F231" s="68">
        <f>IF($A230&gt;=rok*12,"",VLOOKUP($B231,Podaci!$F:$G,2,TRUE))</f>
        <v>3.2300000000000002E-2</v>
      </c>
      <c r="G231" s="28" t="str">
        <f>IF($A230&gt;=rok*12,"",VLOOKUP($B231,Podaci!$F:$H,3,TRUE))</f>
        <v>ENG proporcionalna</v>
      </c>
      <c r="H231" s="33">
        <f>IF(A230&gt;=rok*12,"",VLOOKUP(B231,Podaci!F:J,5,TRUE))</f>
        <v>1.0026916666666668</v>
      </c>
      <c r="I231" s="33">
        <f t="shared" si="63"/>
        <v>1.0495745705357356</v>
      </c>
      <c r="J231" s="102" t="str">
        <f t="shared" ca="1" si="64"/>
        <v/>
      </c>
      <c r="K231" s="71">
        <f t="shared" si="65"/>
        <v>599.37875560751309</v>
      </c>
      <c r="L231" s="73" t="str">
        <f t="shared" ca="1" si="66"/>
        <v/>
      </c>
      <c r="M231" s="71">
        <f t="shared" si="67"/>
        <v>571.06829036603995</v>
      </c>
      <c r="N231" s="73" t="str">
        <f t="shared" ca="1" si="68"/>
        <v/>
      </c>
      <c r="O231" s="71">
        <f t="shared" si="69"/>
        <v>28.310465241473157</v>
      </c>
      <c r="P231" s="72">
        <f>IF($A230&gt;=rok*12,"",P230*H231-K231-SUMPRODUCT(--(MONTH(Podaci!$L$5:$L$25)=MONTH($B231)),--(YEAR(Podaci!$L$5:$L$25)=YEAR($B231)),Podaci!$M$5:$M$25))</f>
        <v>9946.7516135864753</v>
      </c>
      <c r="R231" s="108" t="str">
        <f t="shared" ca="1" si="70"/>
        <v/>
      </c>
      <c r="T231" s="81" t="str">
        <f t="shared" ca="1" si="76"/>
        <v/>
      </c>
      <c r="U231" s="81" t="str">
        <f t="shared" ca="1" si="76"/>
        <v/>
      </c>
      <c r="V231" s="81" t="str">
        <f t="shared" ca="1" si="76"/>
        <v/>
      </c>
      <c r="W231" s="81" t="str">
        <f t="shared" ca="1" si="76"/>
        <v/>
      </c>
      <c r="X231" s="81" t="str">
        <f t="shared" ca="1" si="76"/>
        <v/>
      </c>
      <c r="Y231" s="81" t="str">
        <f t="shared" ca="1" si="76"/>
        <v/>
      </c>
      <c r="Z231" s="81" t="str">
        <f t="shared" ca="1" si="76"/>
        <v/>
      </c>
      <c r="AA231" s="81" t="str">
        <f t="shared" ca="1" si="76"/>
        <v/>
      </c>
      <c r="AB231" s="81" t="str">
        <f t="shared" ca="1" si="76"/>
        <v/>
      </c>
      <c r="AC231" s="81" t="str">
        <f t="shared" ca="1" si="76"/>
        <v/>
      </c>
      <c r="AD231" s="81" t="str">
        <f t="shared" ca="1" si="76"/>
        <v/>
      </c>
      <c r="AE231" s="81" t="str">
        <f t="shared" ca="1" si="76"/>
        <v/>
      </c>
      <c r="AF231" s="81" t="str">
        <f t="shared" ca="1" si="76"/>
        <v/>
      </c>
      <c r="AG231" s="81" t="str">
        <f t="shared" ca="1" si="76"/>
        <v/>
      </c>
      <c r="AH231" s="81" t="str">
        <f t="shared" ca="1" si="76"/>
        <v/>
      </c>
      <c r="AI231" s="81" t="str">
        <f t="shared" ca="1" si="76"/>
        <v/>
      </c>
      <c r="AJ231" s="81" t="str">
        <f t="shared" ca="1" si="75"/>
        <v/>
      </c>
      <c r="AK231" s="81" t="str">
        <f t="shared" ca="1" si="75"/>
        <v/>
      </c>
      <c r="AL231" s="81" t="str">
        <f t="shared" ca="1" si="75"/>
        <v/>
      </c>
      <c r="AM231" s="81" t="str">
        <f t="shared" ca="1" si="75"/>
        <v/>
      </c>
      <c r="AN231" s="81" t="str">
        <f t="shared" ca="1" si="75"/>
        <v/>
      </c>
      <c r="AO231" s="81" t="str">
        <f t="shared" ca="1" si="75"/>
        <v/>
      </c>
      <c r="AP231" s="81" t="str">
        <f t="shared" ca="1" si="75"/>
        <v/>
      </c>
      <c r="AQ231" s="81" t="str">
        <f t="shared" ca="1" si="75"/>
        <v/>
      </c>
    </row>
    <row r="232" spans="1:43" x14ac:dyDescent="0.2">
      <c r="A232" s="22">
        <f t="shared" si="71"/>
        <v>224</v>
      </c>
      <c r="B232" s="34">
        <f t="shared" si="72"/>
        <v>46091</v>
      </c>
      <c r="C232" s="24" t="str">
        <f ca="1">IF(B232&gt;datum_obracuna,"",VLOOKUP(B232,'HNB tečaj'!A:D,2))</f>
        <v/>
      </c>
      <c r="D232" s="24" t="str">
        <f ca="1">IF(B232&gt;datum_obracuna,"",VLOOKUP(B232,'HNB tečaj'!A:D,3+(Podaci!$B$11="ne")))</f>
        <v/>
      </c>
      <c r="F232" s="68">
        <f>IF($A231&gt;=rok*12,"",VLOOKUP($B232,Podaci!$F:$G,2,TRUE))</f>
        <v>3.2300000000000002E-2</v>
      </c>
      <c r="G232" s="28" t="str">
        <f>IF($A231&gt;=rok*12,"",VLOOKUP($B232,Podaci!$F:$H,3,TRUE))</f>
        <v>ENG proporcionalna</v>
      </c>
      <c r="H232" s="33">
        <f>IF(A231&gt;=rok*12,"",VLOOKUP(B232,Podaci!F:J,5,TRUE))</f>
        <v>1.0026916666666668</v>
      </c>
      <c r="I232" s="33">
        <f t="shared" si="63"/>
        <v>1.0467570494775584</v>
      </c>
      <c r="J232" s="102" t="str">
        <f t="shared" ca="1" si="64"/>
        <v/>
      </c>
      <c r="K232" s="71">
        <f t="shared" si="65"/>
        <v>599.37875560751229</v>
      </c>
      <c r="L232" s="73" t="str">
        <f t="shared" ca="1" si="66"/>
        <v/>
      </c>
      <c r="M232" s="71">
        <f t="shared" si="67"/>
        <v>572.60541584760779</v>
      </c>
      <c r="N232" s="73" t="str">
        <f t="shared" ca="1" si="68"/>
        <v/>
      </c>
      <c r="O232" s="71">
        <f t="shared" si="69"/>
        <v>26.773339759904513</v>
      </c>
      <c r="P232" s="72">
        <f>IF($A231&gt;=rok*12,"",P231*H232-K232-SUMPRODUCT(--(MONTH(Podaci!$L$5:$L$25)=MONTH($B232)),--(YEAR(Podaci!$L$5:$L$25)=YEAR($B232)),Podaci!$M$5:$M$25))</f>
        <v>9374.1461977388662</v>
      </c>
      <c r="R232" s="108" t="str">
        <f t="shared" ca="1" si="70"/>
        <v/>
      </c>
      <c r="T232" s="81" t="str">
        <f t="shared" ca="1" si="76"/>
        <v/>
      </c>
      <c r="U232" s="81" t="str">
        <f t="shared" ca="1" si="76"/>
        <v/>
      </c>
      <c r="V232" s="81" t="str">
        <f t="shared" ca="1" si="76"/>
        <v/>
      </c>
      <c r="W232" s="81" t="str">
        <f t="shared" ca="1" si="76"/>
        <v/>
      </c>
      <c r="X232" s="81" t="str">
        <f t="shared" ca="1" si="76"/>
        <v/>
      </c>
      <c r="Y232" s="81" t="str">
        <f t="shared" ca="1" si="76"/>
        <v/>
      </c>
      <c r="Z232" s="81" t="str">
        <f t="shared" ca="1" si="76"/>
        <v/>
      </c>
      <c r="AA232" s="81" t="str">
        <f t="shared" ca="1" si="76"/>
        <v/>
      </c>
      <c r="AB232" s="81" t="str">
        <f t="shared" ca="1" si="76"/>
        <v/>
      </c>
      <c r="AC232" s="81" t="str">
        <f t="shared" ca="1" si="76"/>
        <v/>
      </c>
      <c r="AD232" s="81" t="str">
        <f t="shared" ca="1" si="76"/>
        <v/>
      </c>
      <c r="AE232" s="81" t="str">
        <f t="shared" ca="1" si="76"/>
        <v/>
      </c>
      <c r="AF232" s="81" t="str">
        <f t="shared" ca="1" si="76"/>
        <v/>
      </c>
      <c r="AG232" s="81" t="str">
        <f t="shared" ca="1" si="76"/>
        <v/>
      </c>
      <c r="AH232" s="81" t="str">
        <f t="shared" ca="1" si="76"/>
        <v/>
      </c>
      <c r="AI232" s="81" t="str">
        <f t="shared" ca="1" si="76"/>
        <v/>
      </c>
      <c r="AJ232" s="81" t="str">
        <f t="shared" ca="1" si="75"/>
        <v/>
      </c>
      <c r="AK232" s="81" t="str">
        <f t="shared" ca="1" si="75"/>
        <v/>
      </c>
      <c r="AL232" s="81" t="str">
        <f t="shared" ca="1" si="75"/>
        <v/>
      </c>
      <c r="AM232" s="81" t="str">
        <f t="shared" ca="1" si="75"/>
        <v/>
      </c>
      <c r="AN232" s="81" t="str">
        <f t="shared" ca="1" si="75"/>
        <v/>
      </c>
      <c r="AO232" s="81" t="str">
        <f t="shared" ca="1" si="75"/>
        <v/>
      </c>
      <c r="AP232" s="81" t="str">
        <f t="shared" ca="1" si="75"/>
        <v/>
      </c>
      <c r="AQ232" s="81" t="str">
        <f t="shared" ca="1" si="75"/>
        <v/>
      </c>
    </row>
    <row r="233" spans="1:43" x14ac:dyDescent="0.2">
      <c r="A233" s="22">
        <f t="shared" si="71"/>
        <v>225</v>
      </c>
      <c r="B233" s="34">
        <f t="shared" si="72"/>
        <v>46122</v>
      </c>
      <c r="C233" s="24" t="str">
        <f ca="1">IF(B233&gt;datum_obracuna,"",VLOOKUP(B233,'HNB tečaj'!A:D,2))</f>
        <v/>
      </c>
      <c r="D233" s="24" t="str">
        <f ca="1">IF(B233&gt;datum_obracuna,"",VLOOKUP(B233,'HNB tečaj'!A:D,3+(Podaci!$B$11="ne")))</f>
        <v/>
      </c>
      <c r="F233" s="68">
        <f>IF($A232&gt;=rok*12,"",VLOOKUP($B233,Podaci!$F:$G,2,TRUE))</f>
        <v>3.2300000000000002E-2</v>
      </c>
      <c r="G233" s="28" t="str">
        <f>IF($A232&gt;=rok*12,"",VLOOKUP($B233,Podaci!$F:$H,3,TRUE))</f>
        <v>ENG proporcionalna</v>
      </c>
      <c r="H233" s="33">
        <f>IF(A232&gt;=rok*12,"",VLOOKUP(B233,Podaci!F:J,5,TRUE))</f>
        <v>1.0026916666666668</v>
      </c>
      <c r="I233" s="33">
        <f t="shared" si="63"/>
        <v>1.0439470918885583</v>
      </c>
      <c r="J233" s="102" t="str">
        <f t="shared" ca="1" si="64"/>
        <v/>
      </c>
      <c r="K233" s="71">
        <f t="shared" si="65"/>
        <v>599.3787556075124</v>
      </c>
      <c r="L233" s="73" t="str">
        <f t="shared" ca="1" si="66"/>
        <v/>
      </c>
      <c r="M233" s="71">
        <f t="shared" si="67"/>
        <v>574.14667875859777</v>
      </c>
      <c r="N233" s="73" t="str">
        <f t="shared" ca="1" si="68"/>
        <v/>
      </c>
      <c r="O233" s="71">
        <f t="shared" si="69"/>
        <v>25.232076848914645</v>
      </c>
      <c r="P233" s="72">
        <f>IF($A232&gt;=rok*12,"",P232*H233-K233-SUMPRODUCT(--(MONTH(Podaci!$L$5:$L$25)=MONTH($B233)),--(YEAR(Podaci!$L$5:$L$25)=YEAR($B233)),Podaci!$M$5:$M$25))</f>
        <v>8799.9995189802685</v>
      </c>
      <c r="R233" s="108" t="str">
        <f t="shared" ca="1" si="70"/>
        <v/>
      </c>
      <c r="T233" s="81" t="str">
        <f t="shared" ca="1" si="76"/>
        <v/>
      </c>
      <c r="U233" s="81" t="str">
        <f t="shared" ca="1" si="76"/>
        <v/>
      </c>
      <c r="V233" s="81" t="str">
        <f t="shared" ca="1" si="76"/>
        <v/>
      </c>
      <c r="W233" s="81" t="str">
        <f t="shared" ca="1" si="76"/>
        <v/>
      </c>
      <c r="X233" s="81" t="str">
        <f t="shared" ca="1" si="76"/>
        <v/>
      </c>
      <c r="Y233" s="81" t="str">
        <f t="shared" ca="1" si="76"/>
        <v/>
      </c>
      <c r="Z233" s="81" t="str">
        <f t="shared" ca="1" si="76"/>
        <v/>
      </c>
      <c r="AA233" s="81" t="str">
        <f t="shared" ca="1" si="76"/>
        <v/>
      </c>
      <c r="AB233" s="81" t="str">
        <f t="shared" ca="1" si="76"/>
        <v/>
      </c>
      <c r="AC233" s="81" t="str">
        <f t="shared" ca="1" si="76"/>
        <v/>
      </c>
      <c r="AD233" s="81" t="str">
        <f t="shared" ca="1" si="76"/>
        <v/>
      </c>
      <c r="AE233" s="81" t="str">
        <f t="shared" ca="1" si="76"/>
        <v/>
      </c>
      <c r="AF233" s="81" t="str">
        <f t="shared" ca="1" si="76"/>
        <v/>
      </c>
      <c r="AG233" s="81" t="str">
        <f t="shared" ca="1" si="76"/>
        <v/>
      </c>
      <c r="AH233" s="81" t="str">
        <f t="shared" ca="1" si="76"/>
        <v/>
      </c>
      <c r="AI233" s="81" t="str">
        <f t="shared" ca="1" si="76"/>
        <v/>
      </c>
      <c r="AJ233" s="81" t="str">
        <f t="shared" ca="1" si="75"/>
        <v/>
      </c>
      <c r="AK233" s="81" t="str">
        <f t="shared" ca="1" si="75"/>
        <v/>
      </c>
      <c r="AL233" s="81" t="str">
        <f t="shared" ca="1" si="75"/>
        <v/>
      </c>
      <c r="AM233" s="81" t="str">
        <f t="shared" ca="1" si="75"/>
        <v/>
      </c>
      <c r="AN233" s="81" t="str">
        <f t="shared" ca="1" si="75"/>
        <v/>
      </c>
      <c r="AO233" s="81" t="str">
        <f t="shared" ca="1" si="75"/>
        <v/>
      </c>
      <c r="AP233" s="81" t="str">
        <f t="shared" ca="1" si="75"/>
        <v/>
      </c>
      <c r="AQ233" s="81" t="str">
        <f t="shared" ca="1" si="75"/>
        <v/>
      </c>
    </row>
    <row r="234" spans="1:43" x14ac:dyDescent="0.2">
      <c r="A234" s="22">
        <f t="shared" si="71"/>
        <v>226</v>
      </c>
      <c r="B234" s="34">
        <f t="shared" si="72"/>
        <v>46152</v>
      </c>
      <c r="C234" s="24" t="str">
        <f ca="1">IF(B234&gt;datum_obracuna,"",VLOOKUP(B234,'HNB tečaj'!A:D,2))</f>
        <v/>
      </c>
      <c r="D234" s="24" t="str">
        <f ca="1">IF(B234&gt;datum_obracuna,"",VLOOKUP(B234,'HNB tečaj'!A:D,3+(Podaci!$B$11="ne")))</f>
        <v/>
      </c>
      <c r="F234" s="68">
        <f>IF($A233&gt;=rok*12,"",VLOOKUP($B234,Podaci!$F:$G,2,TRUE))</f>
        <v>3.2300000000000002E-2</v>
      </c>
      <c r="G234" s="28" t="str">
        <f>IF($A233&gt;=rok*12,"",VLOOKUP($B234,Podaci!$F:$H,3,TRUE))</f>
        <v>ENG proporcionalna</v>
      </c>
      <c r="H234" s="33">
        <f>IF(A233&gt;=rok*12,"",VLOOKUP(B234,Podaci!F:J,5,TRUE))</f>
        <v>1.0026916666666668</v>
      </c>
      <c r="I234" s="33">
        <f t="shared" si="63"/>
        <v>1.0411446774650484</v>
      </c>
      <c r="J234" s="102" t="str">
        <f t="shared" ca="1" si="64"/>
        <v/>
      </c>
      <c r="K234" s="71">
        <f t="shared" si="65"/>
        <v>599.37875560750877</v>
      </c>
      <c r="L234" s="73" t="str">
        <f t="shared" ca="1" si="66"/>
        <v/>
      </c>
      <c r="M234" s="71">
        <f t="shared" si="67"/>
        <v>575.69209023558608</v>
      </c>
      <c r="N234" s="73" t="str">
        <f t="shared" ca="1" si="68"/>
        <v/>
      </c>
      <c r="O234" s="71">
        <f t="shared" si="69"/>
        <v>23.6866653719227</v>
      </c>
      <c r="P234" s="72">
        <f>IF($A233&gt;=rok*12,"",P233*H234-K234-SUMPRODUCT(--(MONTH(Podaci!$L$5:$L$25)=MONTH($B234)),--(YEAR(Podaci!$L$5:$L$25)=YEAR($B234)),Podaci!$M$5:$M$25))</f>
        <v>8224.3074287446816</v>
      </c>
      <c r="R234" s="108" t="str">
        <f t="shared" ca="1" si="70"/>
        <v/>
      </c>
      <c r="T234" s="81" t="str">
        <f t="shared" ca="1" si="76"/>
        <v/>
      </c>
      <c r="U234" s="81" t="str">
        <f t="shared" ca="1" si="76"/>
        <v/>
      </c>
      <c r="V234" s="81" t="str">
        <f t="shared" ca="1" si="76"/>
        <v/>
      </c>
      <c r="W234" s="81" t="str">
        <f t="shared" ca="1" si="76"/>
        <v/>
      </c>
      <c r="X234" s="81" t="str">
        <f t="shared" ca="1" si="76"/>
        <v/>
      </c>
      <c r="Y234" s="81" t="str">
        <f t="shared" ca="1" si="76"/>
        <v/>
      </c>
      <c r="Z234" s="81" t="str">
        <f t="shared" ca="1" si="76"/>
        <v/>
      </c>
      <c r="AA234" s="81" t="str">
        <f t="shared" ca="1" si="76"/>
        <v/>
      </c>
      <c r="AB234" s="81" t="str">
        <f t="shared" ca="1" si="76"/>
        <v/>
      </c>
      <c r="AC234" s="81" t="str">
        <f t="shared" ca="1" si="76"/>
        <v/>
      </c>
      <c r="AD234" s="81" t="str">
        <f t="shared" ca="1" si="76"/>
        <v/>
      </c>
      <c r="AE234" s="81" t="str">
        <f t="shared" ca="1" si="76"/>
        <v/>
      </c>
      <c r="AF234" s="81" t="str">
        <f t="shared" ca="1" si="76"/>
        <v/>
      </c>
      <c r="AG234" s="81" t="str">
        <f t="shared" ca="1" si="76"/>
        <v/>
      </c>
      <c r="AH234" s="81" t="str">
        <f t="shared" ca="1" si="76"/>
        <v/>
      </c>
      <c r="AI234" s="81" t="str">
        <f t="shared" ca="1" si="76"/>
        <v/>
      </c>
      <c r="AJ234" s="81" t="str">
        <f t="shared" ca="1" si="75"/>
        <v/>
      </c>
      <c r="AK234" s="81" t="str">
        <f t="shared" ca="1" si="75"/>
        <v/>
      </c>
      <c r="AL234" s="81" t="str">
        <f t="shared" ca="1" si="75"/>
        <v/>
      </c>
      <c r="AM234" s="81" t="str">
        <f t="shared" ca="1" si="75"/>
        <v/>
      </c>
      <c r="AN234" s="81" t="str">
        <f t="shared" ca="1" si="75"/>
        <v/>
      </c>
      <c r="AO234" s="81" t="str">
        <f t="shared" ca="1" si="75"/>
        <v/>
      </c>
      <c r="AP234" s="81" t="str">
        <f t="shared" ca="1" si="75"/>
        <v/>
      </c>
      <c r="AQ234" s="81" t="str">
        <f t="shared" ca="1" si="75"/>
        <v/>
      </c>
    </row>
    <row r="235" spans="1:43" x14ac:dyDescent="0.2">
      <c r="A235" s="22">
        <f t="shared" si="71"/>
        <v>227</v>
      </c>
      <c r="B235" s="34">
        <f t="shared" si="72"/>
        <v>46183</v>
      </c>
      <c r="C235" s="24" t="str">
        <f ca="1">IF(B235&gt;datum_obracuna,"",VLOOKUP(B235,'HNB tečaj'!A:D,2))</f>
        <v/>
      </c>
      <c r="D235" s="24" t="str">
        <f ca="1">IF(B235&gt;datum_obracuna,"",VLOOKUP(B235,'HNB tečaj'!A:D,3+(Podaci!$B$11="ne")))</f>
        <v/>
      </c>
      <c r="F235" s="68">
        <f>IF($A234&gt;=rok*12,"",VLOOKUP($B235,Podaci!$F:$G,2,TRUE))</f>
        <v>3.2300000000000002E-2</v>
      </c>
      <c r="G235" s="28" t="str">
        <f>IF($A234&gt;=rok*12,"",VLOOKUP($B235,Podaci!$F:$H,3,TRUE))</f>
        <v>ENG proporcionalna</v>
      </c>
      <c r="H235" s="33">
        <f>IF(A234&gt;=rok*12,"",VLOOKUP(B235,Podaci!F:J,5,TRUE))</f>
        <v>1.0026916666666668</v>
      </c>
      <c r="I235" s="33">
        <f t="shared" si="63"/>
        <v>1.038349785957845</v>
      </c>
      <c r="J235" s="102" t="str">
        <f t="shared" ca="1" si="64"/>
        <v/>
      </c>
      <c r="K235" s="71">
        <f t="shared" si="65"/>
        <v>599.37875560750967</v>
      </c>
      <c r="L235" s="73" t="str">
        <f t="shared" ca="1" si="66"/>
        <v/>
      </c>
      <c r="M235" s="71">
        <f t="shared" si="67"/>
        <v>577.24166144513777</v>
      </c>
      <c r="N235" s="73" t="str">
        <f t="shared" ca="1" si="68"/>
        <v/>
      </c>
      <c r="O235" s="71">
        <f t="shared" si="69"/>
        <v>22.137094162371859</v>
      </c>
      <c r="P235" s="72">
        <f>IF($A234&gt;=rok*12,"",P234*H235-K235-SUMPRODUCT(--(MONTH(Podaci!$L$5:$L$25)=MONTH($B235)),--(YEAR(Podaci!$L$5:$L$25)=YEAR($B235)),Podaci!$M$5:$M$25))</f>
        <v>7647.0657672995439</v>
      </c>
      <c r="R235" s="108" t="str">
        <f t="shared" ca="1" si="70"/>
        <v/>
      </c>
      <c r="T235" s="81" t="str">
        <f t="shared" ca="1" si="76"/>
        <v/>
      </c>
      <c r="U235" s="81" t="str">
        <f t="shared" ca="1" si="76"/>
        <v/>
      </c>
      <c r="V235" s="81" t="str">
        <f t="shared" ca="1" si="76"/>
        <v/>
      </c>
      <c r="W235" s="81" t="str">
        <f t="shared" ca="1" si="76"/>
        <v/>
      </c>
      <c r="X235" s="81" t="str">
        <f t="shared" ca="1" si="76"/>
        <v/>
      </c>
      <c r="Y235" s="81" t="str">
        <f t="shared" ca="1" si="76"/>
        <v/>
      </c>
      <c r="Z235" s="81" t="str">
        <f t="shared" ca="1" si="76"/>
        <v/>
      </c>
      <c r="AA235" s="81" t="str">
        <f t="shared" ca="1" si="76"/>
        <v/>
      </c>
      <c r="AB235" s="81" t="str">
        <f t="shared" ca="1" si="76"/>
        <v/>
      </c>
      <c r="AC235" s="81" t="str">
        <f t="shared" ca="1" si="76"/>
        <v/>
      </c>
      <c r="AD235" s="81" t="str">
        <f t="shared" ca="1" si="76"/>
        <v/>
      </c>
      <c r="AE235" s="81" t="str">
        <f t="shared" ca="1" si="76"/>
        <v/>
      </c>
      <c r="AF235" s="81" t="str">
        <f t="shared" ca="1" si="76"/>
        <v/>
      </c>
      <c r="AG235" s="81" t="str">
        <f t="shared" ca="1" si="76"/>
        <v/>
      </c>
      <c r="AH235" s="81" t="str">
        <f t="shared" ca="1" si="76"/>
        <v/>
      </c>
      <c r="AI235" s="81" t="str">
        <f t="shared" ca="1" si="76"/>
        <v/>
      </c>
      <c r="AJ235" s="81" t="str">
        <f t="shared" ca="1" si="75"/>
        <v/>
      </c>
      <c r="AK235" s="81" t="str">
        <f t="shared" ca="1" si="75"/>
        <v/>
      </c>
      <c r="AL235" s="81" t="str">
        <f t="shared" ca="1" si="75"/>
        <v/>
      </c>
      <c r="AM235" s="81" t="str">
        <f t="shared" ca="1" si="75"/>
        <v/>
      </c>
      <c r="AN235" s="81" t="str">
        <f t="shared" ca="1" si="75"/>
        <v/>
      </c>
      <c r="AO235" s="81" t="str">
        <f t="shared" ca="1" si="75"/>
        <v/>
      </c>
      <c r="AP235" s="81" t="str">
        <f t="shared" ca="1" si="75"/>
        <v/>
      </c>
      <c r="AQ235" s="81" t="str">
        <f t="shared" ca="1" si="75"/>
        <v/>
      </c>
    </row>
    <row r="236" spans="1:43" x14ac:dyDescent="0.2">
      <c r="A236" s="22">
        <f t="shared" si="71"/>
        <v>228</v>
      </c>
      <c r="B236" s="34">
        <f t="shared" si="72"/>
        <v>46213</v>
      </c>
      <c r="C236" s="24" t="str">
        <f ca="1">IF(B236&gt;datum_obracuna,"",VLOOKUP(B236,'HNB tečaj'!A:D,2))</f>
        <v/>
      </c>
      <c r="D236" s="24" t="str">
        <f ca="1">IF(B236&gt;datum_obracuna,"",VLOOKUP(B236,'HNB tečaj'!A:D,3+(Podaci!$B$11="ne")))</f>
        <v/>
      </c>
      <c r="F236" s="68">
        <f>IF($A235&gt;=rok*12,"",VLOOKUP($B236,Podaci!$F:$G,2,TRUE))</f>
        <v>3.2300000000000002E-2</v>
      </c>
      <c r="G236" s="28" t="str">
        <f>IF($A235&gt;=rok*12,"",VLOOKUP($B236,Podaci!$F:$H,3,TRUE))</f>
        <v>ENG proporcionalna</v>
      </c>
      <c r="H236" s="33">
        <f>IF(A235&gt;=rok*12,"",VLOOKUP(B236,Podaci!F:J,5,TRUE))</f>
        <v>1.0026916666666668</v>
      </c>
      <c r="I236" s="33">
        <f t="shared" si="63"/>
        <v>1.0355623971721233</v>
      </c>
      <c r="J236" s="102" t="str">
        <f t="shared" ca="1" si="64"/>
        <v/>
      </c>
      <c r="K236" s="71">
        <f t="shared" si="65"/>
        <v>599.37875560750933</v>
      </c>
      <c r="L236" s="73" t="str">
        <f t="shared" ca="1" si="66"/>
        <v/>
      </c>
      <c r="M236" s="71">
        <f t="shared" si="67"/>
        <v>578.79540358386066</v>
      </c>
      <c r="N236" s="73" t="str">
        <f t="shared" ca="1" si="68"/>
        <v/>
      </c>
      <c r="O236" s="71">
        <f t="shared" si="69"/>
        <v>20.583352023648644</v>
      </c>
      <c r="P236" s="72">
        <f>IF($A235&gt;=rok*12,"",P235*H236-K236-SUMPRODUCT(--(MONTH(Podaci!$L$5:$L$25)=MONTH($B236)),--(YEAR(Podaci!$L$5:$L$25)=YEAR($B236)),Podaci!$M$5:$M$25))</f>
        <v>7068.2703637156828</v>
      </c>
      <c r="R236" s="108" t="str">
        <f t="shared" ca="1" si="70"/>
        <v/>
      </c>
      <c r="T236" s="81" t="str">
        <f t="shared" ca="1" si="76"/>
        <v/>
      </c>
      <c r="U236" s="81" t="str">
        <f t="shared" ca="1" si="76"/>
        <v/>
      </c>
      <c r="V236" s="81" t="str">
        <f t="shared" ca="1" si="76"/>
        <v/>
      </c>
      <c r="W236" s="81" t="str">
        <f t="shared" ca="1" si="76"/>
        <v/>
      </c>
      <c r="X236" s="81" t="str">
        <f t="shared" ca="1" si="76"/>
        <v/>
      </c>
      <c r="Y236" s="81" t="str">
        <f t="shared" ca="1" si="76"/>
        <v/>
      </c>
      <c r="Z236" s="81" t="str">
        <f t="shared" ca="1" si="76"/>
        <v/>
      </c>
      <c r="AA236" s="81" t="str">
        <f t="shared" ca="1" si="76"/>
        <v/>
      </c>
      <c r="AB236" s="81" t="str">
        <f t="shared" ca="1" si="76"/>
        <v/>
      </c>
      <c r="AC236" s="81" t="str">
        <f t="shared" ca="1" si="76"/>
        <v/>
      </c>
      <c r="AD236" s="81" t="str">
        <f t="shared" ca="1" si="76"/>
        <v/>
      </c>
      <c r="AE236" s="81" t="str">
        <f t="shared" ca="1" si="76"/>
        <v/>
      </c>
      <c r="AF236" s="81" t="str">
        <f t="shared" ca="1" si="76"/>
        <v/>
      </c>
      <c r="AG236" s="81" t="str">
        <f t="shared" ca="1" si="76"/>
        <v/>
      </c>
      <c r="AH236" s="81" t="str">
        <f t="shared" ca="1" si="76"/>
        <v/>
      </c>
      <c r="AI236" s="81" t="str">
        <f t="shared" ca="1" si="76"/>
        <v/>
      </c>
      <c r="AJ236" s="81" t="str">
        <f t="shared" ca="1" si="75"/>
        <v/>
      </c>
      <c r="AK236" s="81" t="str">
        <f t="shared" ca="1" si="75"/>
        <v/>
      </c>
      <c r="AL236" s="81" t="str">
        <f t="shared" ca="1" si="75"/>
        <v/>
      </c>
      <c r="AM236" s="81" t="str">
        <f t="shared" ca="1" si="75"/>
        <v/>
      </c>
      <c r="AN236" s="81" t="str">
        <f t="shared" ca="1" si="75"/>
        <v/>
      </c>
      <c r="AO236" s="81" t="str">
        <f t="shared" ca="1" si="75"/>
        <v/>
      </c>
      <c r="AP236" s="81" t="str">
        <f t="shared" ca="1" si="75"/>
        <v/>
      </c>
      <c r="AQ236" s="81" t="str">
        <f t="shared" ca="1" si="75"/>
        <v/>
      </c>
    </row>
    <row r="237" spans="1:43" x14ac:dyDescent="0.2">
      <c r="A237" s="22">
        <f t="shared" si="71"/>
        <v>229</v>
      </c>
      <c r="B237" s="34">
        <f t="shared" si="72"/>
        <v>46244</v>
      </c>
      <c r="C237" s="24" t="str">
        <f ca="1">IF(B237&gt;datum_obracuna,"",VLOOKUP(B237,'HNB tečaj'!A:D,2))</f>
        <v/>
      </c>
      <c r="D237" s="24" t="str">
        <f ca="1">IF(B237&gt;datum_obracuna,"",VLOOKUP(B237,'HNB tečaj'!A:D,3+(Podaci!$B$11="ne")))</f>
        <v/>
      </c>
      <c r="F237" s="68">
        <f>IF($A236&gt;=rok*12,"",VLOOKUP($B237,Podaci!$F:$G,2,TRUE))</f>
        <v>3.2300000000000002E-2</v>
      </c>
      <c r="G237" s="28" t="str">
        <f>IF($A236&gt;=rok*12,"",VLOOKUP($B237,Podaci!$F:$H,3,TRUE))</f>
        <v>ENG proporcionalna</v>
      </c>
      <c r="H237" s="33">
        <f>IF(A236&gt;=rok*12,"",VLOOKUP(B237,Podaci!F:J,5,TRUE))</f>
        <v>1.0026916666666668</v>
      </c>
      <c r="I237" s="33">
        <f t="shared" si="63"/>
        <v>1.0327824909672696</v>
      </c>
      <c r="J237" s="102" t="str">
        <f t="shared" ca="1" si="64"/>
        <v/>
      </c>
      <c r="K237" s="71">
        <f t="shared" si="65"/>
        <v>599.37875560750979</v>
      </c>
      <c r="L237" s="73" t="str">
        <f t="shared" ca="1" si="66"/>
        <v/>
      </c>
      <c r="M237" s="71">
        <f t="shared" si="67"/>
        <v>580.3533278785078</v>
      </c>
      <c r="N237" s="73" t="str">
        <f t="shared" ca="1" si="68"/>
        <v/>
      </c>
      <c r="O237" s="71">
        <f t="shared" si="69"/>
        <v>19.025427729002033</v>
      </c>
      <c r="P237" s="72">
        <f>IF($A236&gt;=rok*12,"",P236*H237-K237-SUMPRODUCT(--(MONTH(Podaci!$L$5:$L$25)=MONTH($B237)),--(YEAR(Podaci!$L$5:$L$25)=YEAR($B237)),Podaci!$M$5:$M$25))</f>
        <v>6487.9170358371757</v>
      </c>
      <c r="R237" s="108" t="str">
        <f t="shared" ca="1" si="70"/>
        <v/>
      </c>
      <c r="T237" s="81" t="str">
        <f t="shared" ca="1" si="76"/>
        <v/>
      </c>
      <c r="U237" s="81" t="str">
        <f t="shared" ca="1" si="76"/>
        <v/>
      </c>
      <c r="V237" s="81" t="str">
        <f t="shared" ca="1" si="76"/>
        <v/>
      </c>
      <c r="W237" s="81" t="str">
        <f t="shared" ca="1" si="76"/>
        <v/>
      </c>
      <c r="X237" s="81" t="str">
        <f t="shared" ca="1" si="76"/>
        <v/>
      </c>
      <c r="Y237" s="81" t="str">
        <f t="shared" ca="1" si="76"/>
        <v/>
      </c>
      <c r="Z237" s="81" t="str">
        <f t="shared" ca="1" si="76"/>
        <v/>
      </c>
      <c r="AA237" s="81" t="str">
        <f t="shared" ca="1" si="76"/>
        <v/>
      </c>
      <c r="AB237" s="81" t="str">
        <f t="shared" ca="1" si="76"/>
        <v/>
      </c>
      <c r="AC237" s="81" t="str">
        <f t="shared" ca="1" si="76"/>
        <v/>
      </c>
      <c r="AD237" s="81" t="str">
        <f t="shared" ca="1" si="76"/>
        <v/>
      </c>
      <c r="AE237" s="81" t="str">
        <f t="shared" ca="1" si="76"/>
        <v/>
      </c>
      <c r="AF237" s="81" t="str">
        <f t="shared" ca="1" si="76"/>
        <v/>
      </c>
      <c r="AG237" s="81" t="str">
        <f t="shared" ca="1" si="76"/>
        <v/>
      </c>
      <c r="AH237" s="81" t="str">
        <f t="shared" ca="1" si="76"/>
        <v/>
      </c>
      <c r="AI237" s="81" t="str">
        <f t="shared" ca="1" si="76"/>
        <v/>
      </c>
      <c r="AJ237" s="81" t="str">
        <f t="shared" ca="1" si="75"/>
        <v/>
      </c>
      <c r="AK237" s="81" t="str">
        <f t="shared" ca="1" si="75"/>
        <v/>
      </c>
      <c r="AL237" s="81" t="str">
        <f t="shared" ca="1" si="75"/>
        <v/>
      </c>
      <c r="AM237" s="81" t="str">
        <f t="shared" ca="1" si="75"/>
        <v/>
      </c>
      <c r="AN237" s="81" t="str">
        <f t="shared" ca="1" si="75"/>
        <v/>
      </c>
      <c r="AO237" s="81" t="str">
        <f t="shared" ca="1" si="75"/>
        <v/>
      </c>
      <c r="AP237" s="81" t="str">
        <f t="shared" ca="1" si="75"/>
        <v/>
      </c>
      <c r="AQ237" s="81" t="str">
        <f t="shared" ca="1" si="75"/>
        <v/>
      </c>
    </row>
    <row r="238" spans="1:43" x14ac:dyDescent="0.2">
      <c r="A238" s="22">
        <f t="shared" si="71"/>
        <v>230</v>
      </c>
      <c r="B238" s="34">
        <f t="shared" si="72"/>
        <v>46275</v>
      </c>
      <c r="C238" s="24" t="str">
        <f ca="1">IF(B238&gt;datum_obracuna,"",VLOOKUP(B238,'HNB tečaj'!A:D,2))</f>
        <v/>
      </c>
      <c r="D238" s="24" t="str">
        <f ca="1">IF(B238&gt;datum_obracuna,"",VLOOKUP(B238,'HNB tečaj'!A:D,3+(Podaci!$B$11="ne")))</f>
        <v/>
      </c>
      <c r="F238" s="68">
        <f>IF($A237&gt;=rok*12,"",VLOOKUP($B238,Podaci!$F:$G,2,TRUE))</f>
        <v>3.2300000000000002E-2</v>
      </c>
      <c r="G238" s="28" t="str">
        <f>IF($A237&gt;=rok*12,"",VLOOKUP($B238,Podaci!$F:$H,3,TRUE))</f>
        <v>ENG proporcionalna</v>
      </c>
      <c r="H238" s="33">
        <f>IF(A237&gt;=rok*12,"",VLOOKUP(B238,Podaci!F:J,5,TRUE))</f>
        <v>1.0026916666666668</v>
      </c>
      <c r="I238" s="33">
        <f t="shared" si="63"/>
        <v>1.0300100472567371</v>
      </c>
      <c r="J238" s="102" t="str">
        <f t="shared" ca="1" si="64"/>
        <v/>
      </c>
      <c r="K238" s="71">
        <f t="shared" si="65"/>
        <v>599.37875560750444</v>
      </c>
      <c r="L238" s="73" t="str">
        <f t="shared" ca="1" si="66"/>
        <v/>
      </c>
      <c r="M238" s="71">
        <f t="shared" si="67"/>
        <v>581.9154455860421</v>
      </c>
      <c r="N238" s="73" t="str">
        <f t="shared" ca="1" si="68"/>
        <v/>
      </c>
      <c r="O238" s="71">
        <f t="shared" si="69"/>
        <v>17.46331002146233</v>
      </c>
      <c r="P238" s="72">
        <f>IF($A237&gt;=rok*12,"",P237*H238-K238-SUMPRODUCT(--(MONTH(Podaci!$L$5:$L$25)=MONTH($B238)),--(YEAR(Podaci!$L$5:$L$25)=YEAR($B238)),Podaci!$M$5:$M$25))</f>
        <v>5906.0015902511332</v>
      </c>
      <c r="R238" s="108" t="str">
        <f t="shared" ca="1" si="70"/>
        <v/>
      </c>
      <c r="T238" s="81" t="str">
        <f t="shared" ca="1" si="76"/>
        <v/>
      </c>
      <c r="U238" s="81" t="str">
        <f t="shared" ca="1" si="76"/>
        <v/>
      </c>
      <c r="V238" s="81" t="str">
        <f t="shared" ca="1" si="76"/>
        <v/>
      </c>
      <c r="W238" s="81" t="str">
        <f t="shared" ca="1" si="76"/>
        <v/>
      </c>
      <c r="X238" s="81" t="str">
        <f t="shared" ca="1" si="76"/>
        <v/>
      </c>
      <c r="Y238" s="81" t="str">
        <f t="shared" ca="1" si="76"/>
        <v/>
      </c>
      <c r="Z238" s="81" t="str">
        <f t="shared" ca="1" si="76"/>
        <v/>
      </c>
      <c r="AA238" s="81" t="str">
        <f t="shared" ca="1" si="76"/>
        <v/>
      </c>
      <c r="AB238" s="81" t="str">
        <f t="shared" ca="1" si="76"/>
        <v/>
      </c>
      <c r="AC238" s="81" t="str">
        <f t="shared" ca="1" si="76"/>
        <v/>
      </c>
      <c r="AD238" s="81" t="str">
        <f t="shared" ca="1" si="76"/>
        <v/>
      </c>
      <c r="AE238" s="81" t="str">
        <f t="shared" ca="1" si="76"/>
        <v/>
      </c>
      <c r="AF238" s="81" t="str">
        <f t="shared" ca="1" si="76"/>
        <v/>
      </c>
      <c r="AG238" s="81" t="str">
        <f t="shared" ca="1" si="76"/>
        <v/>
      </c>
      <c r="AH238" s="81" t="str">
        <f t="shared" ca="1" si="76"/>
        <v/>
      </c>
      <c r="AI238" s="81" t="str">
        <f t="shared" ca="1" si="76"/>
        <v/>
      </c>
      <c r="AJ238" s="81" t="str">
        <f t="shared" ca="1" si="75"/>
        <v/>
      </c>
      <c r="AK238" s="81" t="str">
        <f t="shared" ca="1" si="75"/>
        <v/>
      </c>
      <c r="AL238" s="81" t="str">
        <f t="shared" ca="1" si="75"/>
        <v/>
      </c>
      <c r="AM238" s="81" t="str">
        <f t="shared" ca="1" si="75"/>
        <v/>
      </c>
      <c r="AN238" s="81" t="str">
        <f t="shared" ca="1" si="75"/>
        <v/>
      </c>
      <c r="AO238" s="81" t="str">
        <f t="shared" ca="1" si="75"/>
        <v/>
      </c>
      <c r="AP238" s="81" t="str">
        <f t="shared" ca="1" si="75"/>
        <v/>
      </c>
      <c r="AQ238" s="81" t="str">
        <f t="shared" ca="1" si="75"/>
        <v/>
      </c>
    </row>
    <row r="239" spans="1:43" x14ac:dyDescent="0.2">
      <c r="A239" s="22">
        <f t="shared" si="71"/>
        <v>231</v>
      </c>
      <c r="B239" s="34">
        <f t="shared" si="72"/>
        <v>46305</v>
      </c>
      <c r="C239" s="24" t="str">
        <f ca="1">IF(B239&gt;datum_obracuna,"",VLOOKUP(B239,'HNB tečaj'!A:D,2))</f>
        <v/>
      </c>
      <c r="D239" s="24" t="str">
        <f ca="1">IF(B239&gt;datum_obracuna,"",VLOOKUP(B239,'HNB tečaj'!A:D,3+(Podaci!$B$11="ne")))</f>
        <v/>
      </c>
      <c r="F239" s="68">
        <f>IF($A238&gt;=rok*12,"",VLOOKUP($B239,Podaci!$F:$G,2,TRUE))</f>
        <v>3.2300000000000002E-2</v>
      </c>
      <c r="G239" s="28" t="str">
        <f>IF($A238&gt;=rok*12,"",VLOOKUP($B239,Podaci!$F:$H,3,TRUE))</f>
        <v>ENG proporcionalna</v>
      </c>
      <c r="H239" s="33">
        <f>IF(A238&gt;=rok*12,"",VLOOKUP(B239,Podaci!F:J,5,TRUE))</f>
        <v>1.0026916666666668</v>
      </c>
      <c r="I239" s="33">
        <f t="shared" si="63"/>
        <v>1.027245046007899</v>
      </c>
      <c r="J239" s="102" t="str">
        <f t="shared" ca="1" si="64"/>
        <v/>
      </c>
      <c r="K239" s="71">
        <f t="shared" si="65"/>
        <v>599.37875560750513</v>
      </c>
      <c r="L239" s="73" t="str">
        <f t="shared" ca="1" si="66"/>
        <v/>
      </c>
      <c r="M239" s="71">
        <f t="shared" si="67"/>
        <v>583.48176799374528</v>
      </c>
      <c r="N239" s="73" t="str">
        <f t="shared" ca="1" si="68"/>
        <v/>
      </c>
      <c r="O239" s="71">
        <f t="shared" si="69"/>
        <v>15.896987613759844</v>
      </c>
      <c r="P239" s="72">
        <f>IF($A238&gt;=rok*12,"",P238*H239-K239-SUMPRODUCT(--(MONTH(Podaci!$L$5:$L$25)=MONTH($B239)),--(YEAR(Podaci!$L$5:$L$25)=YEAR($B239)),Podaci!$M$5:$M$25))</f>
        <v>5322.5198222573881</v>
      </c>
      <c r="R239" s="108" t="str">
        <f t="shared" ca="1" si="70"/>
        <v/>
      </c>
      <c r="T239" s="81" t="str">
        <f t="shared" ca="1" si="76"/>
        <v/>
      </c>
      <c r="U239" s="81" t="str">
        <f t="shared" ca="1" si="76"/>
        <v/>
      </c>
      <c r="V239" s="81" t="str">
        <f t="shared" ca="1" si="76"/>
        <v/>
      </c>
      <c r="W239" s="81" t="str">
        <f t="shared" ca="1" si="76"/>
        <v/>
      </c>
      <c r="X239" s="81" t="str">
        <f t="shared" ca="1" si="76"/>
        <v/>
      </c>
      <c r="Y239" s="81" t="str">
        <f t="shared" ca="1" si="76"/>
        <v/>
      </c>
      <c r="Z239" s="81" t="str">
        <f t="shared" ca="1" si="76"/>
        <v/>
      </c>
      <c r="AA239" s="81" t="str">
        <f t="shared" ca="1" si="76"/>
        <v/>
      </c>
      <c r="AB239" s="81" t="str">
        <f t="shared" ca="1" si="76"/>
        <v/>
      </c>
      <c r="AC239" s="81" t="str">
        <f t="shared" ca="1" si="76"/>
        <v/>
      </c>
      <c r="AD239" s="81" t="str">
        <f t="shared" ca="1" si="76"/>
        <v/>
      </c>
      <c r="AE239" s="81" t="str">
        <f t="shared" ca="1" si="76"/>
        <v/>
      </c>
      <c r="AF239" s="81" t="str">
        <f t="shared" ca="1" si="76"/>
        <v/>
      </c>
      <c r="AG239" s="81" t="str">
        <f t="shared" ca="1" si="76"/>
        <v/>
      </c>
      <c r="AH239" s="81" t="str">
        <f t="shared" ca="1" si="76"/>
        <v/>
      </c>
      <c r="AI239" s="81" t="str">
        <f t="shared" ca="1" si="76"/>
        <v/>
      </c>
      <c r="AJ239" s="81" t="str">
        <f t="shared" ca="1" si="75"/>
        <v/>
      </c>
      <c r="AK239" s="81" t="str">
        <f t="shared" ca="1" si="75"/>
        <v/>
      </c>
      <c r="AL239" s="81" t="str">
        <f t="shared" ca="1" si="75"/>
        <v/>
      </c>
      <c r="AM239" s="81" t="str">
        <f t="shared" ca="1" si="75"/>
        <v/>
      </c>
      <c r="AN239" s="81" t="str">
        <f t="shared" ca="1" si="75"/>
        <v/>
      </c>
      <c r="AO239" s="81" t="str">
        <f t="shared" ca="1" si="75"/>
        <v/>
      </c>
      <c r="AP239" s="81" t="str">
        <f t="shared" ca="1" si="75"/>
        <v/>
      </c>
      <c r="AQ239" s="81" t="str">
        <f t="shared" ca="1" si="75"/>
        <v/>
      </c>
    </row>
    <row r="240" spans="1:43" x14ac:dyDescent="0.2">
      <c r="A240" s="22">
        <f t="shared" si="71"/>
        <v>232</v>
      </c>
      <c r="B240" s="34">
        <f t="shared" si="72"/>
        <v>46336</v>
      </c>
      <c r="C240" s="24" t="str">
        <f ca="1">IF(B240&gt;datum_obracuna,"",VLOOKUP(B240,'HNB tečaj'!A:D,2))</f>
        <v/>
      </c>
      <c r="D240" s="24" t="str">
        <f ca="1">IF(B240&gt;datum_obracuna,"",VLOOKUP(B240,'HNB tečaj'!A:D,3+(Podaci!$B$11="ne")))</f>
        <v/>
      </c>
      <c r="F240" s="68">
        <f>IF($A239&gt;=rok*12,"",VLOOKUP($B240,Podaci!$F:$G,2,TRUE))</f>
        <v>3.2300000000000002E-2</v>
      </c>
      <c r="G240" s="28" t="str">
        <f>IF($A239&gt;=rok*12,"",VLOOKUP($B240,Podaci!$F:$H,3,TRUE))</f>
        <v>ENG proporcionalna</v>
      </c>
      <c r="H240" s="33">
        <f>IF(A239&gt;=rok*12,"",VLOOKUP(B240,Podaci!F:J,5,TRUE))</f>
        <v>1.0026916666666668</v>
      </c>
      <c r="I240" s="33">
        <f t="shared" si="63"/>
        <v>1.0244874672419062</v>
      </c>
      <c r="J240" s="102" t="str">
        <f t="shared" ca="1" si="64"/>
        <v/>
      </c>
      <c r="K240" s="71">
        <f t="shared" si="65"/>
        <v>599.37875560750308</v>
      </c>
      <c r="L240" s="73" t="str">
        <f t="shared" ca="1" si="66"/>
        <v/>
      </c>
      <c r="M240" s="71">
        <f t="shared" si="67"/>
        <v>585.05230641925982</v>
      </c>
      <c r="N240" s="73" t="str">
        <f t="shared" ca="1" si="68"/>
        <v/>
      </c>
      <c r="O240" s="71">
        <f t="shared" si="69"/>
        <v>14.326449188243293</v>
      </c>
      <c r="P240" s="72">
        <f>IF($A239&gt;=rok*12,"",P239*H240-K240-SUMPRODUCT(--(MONTH(Podaci!$L$5:$L$25)=MONTH($B240)),--(YEAR(Podaci!$L$5:$L$25)=YEAR($B240)),Podaci!$M$5:$M$25))</f>
        <v>4737.4675158381287</v>
      </c>
      <c r="R240" s="108" t="str">
        <f t="shared" ca="1" si="70"/>
        <v/>
      </c>
      <c r="T240" s="81" t="str">
        <f t="shared" ca="1" si="76"/>
        <v/>
      </c>
      <c r="U240" s="81" t="str">
        <f t="shared" ca="1" si="76"/>
        <v/>
      </c>
      <c r="V240" s="81" t="str">
        <f t="shared" ca="1" si="76"/>
        <v/>
      </c>
      <c r="W240" s="81" t="str">
        <f t="shared" ca="1" si="76"/>
        <v/>
      </c>
      <c r="X240" s="81" t="str">
        <f t="shared" ca="1" si="76"/>
        <v/>
      </c>
      <c r="Y240" s="81" t="str">
        <f t="shared" ca="1" si="76"/>
        <v/>
      </c>
      <c r="Z240" s="81" t="str">
        <f t="shared" ca="1" si="76"/>
        <v/>
      </c>
      <c r="AA240" s="81" t="str">
        <f t="shared" ca="1" si="76"/>
        <v/>
      </c>
      <c r="AB240" s="81" t="str">
        <f t="shared" ca="1" si="76"/>
        <v/>
      </c>
      <c r="AC240" s="81" t="str">
        <f t="shared" ca="1" si="76"/>
        <v/>
      </c>
      <c r="AD240" s="81" t="str">
        <f t="shared" ca="1" si="76"/>
        <v/>
      </c>
      <c r="AE240" s="81" t="str">
        <f t="shared" ca="1" si="76"/>
        <v/>
      </c>
      <c r="AF240" s="81" t="str">
        <f t="shared" ca="1" si="76"/>
        <v/>
      </c>
      <c r="AG240" s="81" t="str">
        <f t="shared" ca="1" si="76"/>
        <v/>
      </c>
      <c r="AH240" s="81" t="str">
        <f t="shared" ca="1" si="76"/>
        <v/>
      </c>
      <c r="AI240" s="81" t="str">
        <f t="shared" ca="1" si="76"/>
        <v/>
      </c>
      <c r="AJ240" s="81" t="str">
        <f t="shared" ca="1" si="75"/>
        <v/>
      </c>
      <c r="AK240" s="81" t="str">
        <f t="shared" ca="1" si="75"/>
        <v/>
      </c>
      <c r="AL240" s="81" t="str">
        <f t="shared" ca="1" si="75"/>
        <v/>
      </c>
      <c r="AM240" s="81" t="str">
        <f t="shared" ca="1" si="75"/>
        <v/>
      </c>
      <c r="AN240" s="81" t="str">
        <f t="shared" ca="1" si="75"/>
        <v/>
      </c>
      <c r="AO240" s="81" t="str">
        <f t="shared" ca="1" si="75"/>
        <v/>
      </c>
      <c r="AP240" s="81" t="str">
        <f t="shared" ca="1" si="75"/>
        <v/>
      </c>
      <c r="AQ240" s="81" t="str">
        <f t="shared" ca="1" si="75"/>
        <v/>
      </c>
    </row>
    <row r="241" spans="1:43" x14ac:dyDescent="0.2">
      <c r="A241" s="22">
        <f t="shared" si="71"/>
        <v>233</v>
      </c>
      <c r="B241" s="34">
        <f t="shared" si="72"/>
        <v>46366</v>
      </c>
      <c r="C241" s="24" t="str">
        <f ca="1">IF(B241&gt;datum_obracuna,"",VLOOKUP(B241,'HNB tečaj'!A:D,2))</f>
        <v/>
      </c>
      <c r="D241" s="24" t="str">
        <f ca="1">IF(B241&gt;datum_obracuna,"",VLOOKUP(B241,'HNB tečaj'!A:D,3+(Podaci!$B$11="ne")))</f>
        <v/>
      </c>
      <c r="F241" s="68">
        <f>IF($A240&gt;=rok*12,"",VLOOKUP($B241,Podaci!$F:$G,2,TRUE))</f>
        <v>3.2300000000000002E-2</v>
      </c>
      <c r="G241" s="28" t="str">
        <f>IF($A240&gt;=rok*12,"",VLOOKUP($B241,Podaci!$F:$H,3,TRUE))</f>
        <v>ENG proporcionalna</v>
      </c>
      <c r="H241" s="33">
        <f>IF(A240&gt;=rok*12,"",VLOOKUP(B241,Podaci!F:J,5,TRUE))</f>
        <v>1.0026916666666668</v>
      </c>
      <c r="I241" s="33">
        <f t="shared" si="63"/>
        <v>1.0217372910335407</v>
      </c>
      <c r="J241" s="102" t="str">
        <f t="shared" ca="1" si="64"/>
        <v/>
      </c>
      <c r="K241" s="71">
        <f t="shared" si="65"/>
        <v>599.37875560750615</v>
      </c>
      <c r="L241" s="73" t="str">
        <f t="shared" ca="1" si="66"/>
        <v/>
      </c>
      <c r="M241" s="71">
        <f t="shared" si="67"/>
        <v>586.62707221070809</v>
      </c>
      <c r="N241" s="73" t="str">
        <f t="shared" ca="1" si="68"/>
        <v/>
      </c>
      <c r="O241" s="71">
        <f t="shared" si="69"/>
        <v>12.751683396798066</v>
      </c>
      <c r="P241" s="72">
        <f>IF($A240&gt;=rok*12,"",P240*H241-K241-SUMPRODUCT(--(MONTH(Podaci!$L$5:$L$25)=MONTH($B241)),--(YEAR(Podaci!$L$5:$L$25)=YEAR($B241)),Podaci!$M$5:$M$25))</f>
        <v>4150.8404436274213</v>
      </c>
      <c r="R241" s="108" t="str">
        <f t="shared" ca="1" si="70"/>
        <v/>
      </c>
      <c r="T241" s="81" t="str">
        <f t="shared" ca="1" si="76"/>
        <v/>
      </c>
      <c r="U241" s="81" t="str">
        <f t="shared" ca="1" si="76"/>
        <v/>
      </c>
      <c r="V241" s="81" t="str">
        <f t="shared" ca="1" si="76"/>
        <v/>
      </c>
      <c r="W241" s="81" t="str">
        <f t="shared" ca="1" si="76"/>
        <v/>
      </c>
      <c r="X241" s="81" t="str">
        <f t="shared" ca="1" si="76"/>
        <v/>
      </c>
      <c r="Y241" s="81" t="str">
        <f t="shared" ca="1" si="76"/>
        <v/>
      </c>
      <c r="Z241" s="81" t="str">
        <f t="shared" ca="1" si="76"/>
        <v/>
      </c>
      <c r="AA241" s="81" t="str">
        <f t="shared" ca="1" si="76"/>
        <v/>
      </c>
      <c r="AB241" s="81" t="str">
        <f t="shared" ca="1" si="76"/>
        <v/>
      </c>
      <c r="AC241" s="81" t="str">
        <f t="shared" ca="1" si="76"/>
        <v/>
      </c>
      <c r="AD241" s="81" t="str">
        <f t="shared" ca="1" si="76"/>
        <v/>
      </c>
      <c r="AE241" s="81" t="str">
        <f t="shared" ca="1" si="76"/>
        <v/>
      </c>
      <c r="AF241" s="81" t="str">
        <f t="shared" ca="1" si="76"/>
        <v/>
      </c>
      <c r="AG241" s="81" t="str">
        <f t="shared" ca="1" si="76"/>
        <v/>
      </c>
      <c r="AH241" s="81" t="str">
        <f t="shared" ca="1" si="76"/>
        <v/>
      </c>
      <c r="AI241" s="81" t="str">
        <f t="shared" ca="1" si="76"/>
        <v/>
      </c>
      <c r="AJ241" s="81" t="str">
        <f t="shared" ca="1" si="75"/>
        <v/>
      </c>
      <c r="AK241" s="81" t="str">
        <f t="shared" ca="1" si="75"/>
        <v/>
      </c>
      <c r="AL241" s="81" t="str">
        <f t="shared" ca="1" si="75"/>
        <v/>
      </c>
      <c r="AM241" s="81" t="str">
        <f t="shared" ca="1" si="75"/>
        <v/>
      </c>
      <c r="AN241" s="81" t="str">
        <f t="shared" ca="1" si="75"/>
        <v/>
      </c>
      <c r="AO241" s="81" t="str">
        <f t="shared" ca="1" si="75"/>
        <v/>
      </c>
      <c r="AP241" s="81" t="str">
        <f t="shared" ca="1" si="75"/>
        <v/>
      </c>
      <c r="AQ241" s="81" t="str">
        <f t="shared" ca="1" si="75"/>
        <v/>
      </c>
    </row>
    <row r="242" spans="1:43" x14ac:dyDescent="0.2">
      <c r="A242" s="22">
        <f t="shared" si="71"/>
        <v>234</v>
      </c>
      <c r="B242" s="34">
        <f t="shared" si="72"/>
        <v>46397</v>
      </c>
      <c r="C242" s="24" t="str">
        <f ca="1">IF(B242&gt;datum_obracuna,"",VLOOKUP(B242,'HNB tečaj'!A:D,2))</f>
        <v/>
      </c>
      <c r="D242" s="24" t="str">
        <f ca="1">IF(B242&gt;datum_obracuna,"",VLOOKUP(B242,'HNB tečaj'!A:D,3+(Podaci!$B$11="ne")))</f>
        <v/>
      </c>
      <c r="F242" s="68">
        <f>IF($A241&gt;=rok*12,"",VLOOKUP($B242,Podaci!$F:$G,2,TRUE))</f>
        <v>3.2300000000000002E-2</v>
      </c>
      <c r="G242" s="28" t="str">
        <f>IF($A241&gt;=rok*12,"",VLOOKUP($B242,Podaci!$F:$H,3,TRUE))</f>
        <v>ENG proporcionalna</v>
      </c>
      <c r="H242" s="33">
        <f>IF(A241&gt;=rok*12,"",VLOOKUP(B242,Podaci!F:J,5,TRUE))</f>
        <v>1.0026916666666668</v>
      </c>
      <c r="I242" s="33">
        <f t="shared" si="63"/>
        <v>1.0189944975110736</v>
      </c>
      <c r="J242" s="102" t="str">
        <f t="shared" ca="1" si="64"/>
        <v/>
      </c>
      <c r="K242" s="71">
        <f t="shared" si="65"/>
        <v>599.37875560749671</v>
      </c>
      <c r="L242" s="73" t="str">
        <f t="shared" ca="1" si="66"/>
        <v/>
      </c>
      <c r="M242" s="71">
        <f t="shared" si="67"/>
        <v>588.20607674673249</v>
      </c>
      <c r="N242" s="73" t="str">
        <f t="shared" ca="1" si="68"/>
        <v/>
      </c>
      <c r="O242" s="71">
        <f t="shared" si="69"/>
        <v>11.172678860764192</v>
      </c>
      <c r="P242" s="72">
        <f>IF($A241&gt;=rok*12,"",P241*H242-K242-SUMPRODUCT(--(MONTH(Podaci!$L$5:$L$25)=MONTH($B242)),--(YEAR(Podaci!$L$5:$L$25)=YEAR($B242)),Podaci!$M$5:$M$25))</f>
        <v>3562.6343668806885</v>
      </c>
      <c r="R242" s="108" t="str">
        <f t="shared" ca="1" si="70"/>
        <v/>
      </c>
      <c r="T242" s="81" t="str">
        <f t="shared" ca="1" si="76"/>
        <v/>
      </c>
      <c r="U242" s="81" t="str">
        <f t="shared" ca="1" si="76"/>
        <v/>
      </c>
      <c r="V242" s="81" t="str">
        <f t="shared" ca="1" si="76"/>
        <v/>
      </c>
      <c r="W242" s="81" t="str">
        <f t="shared" ca="1" si="76"/>
        <v/>
      </c>
      <c r="X242" s="81" t="str">
        <f t="shared" ca="1" si="76"/>
        <v/>
      </c>
      <c r="Y242" s="81" t="str">
        <f t="shared" ca="1" si="76"/>
        <v/>
      </c>
      <c r="Z242" s="81" t="str">
        <f t="shared" ca="1" si="76"/>
        <v/>
      </c>
      <c r="AA242" s="81" t="str">
        <f t="shared" ca="1" si="76"/>
        <v/>
      </c>
      <c r="AB242" s="81" t="str">
        <f t="shared" ca="1" si="76"/>
        <v/>
      </c>
      <c r="AC242" s="81" t="str">
        <f t="shared" ca="1" si="76"/>
        <v/>
      </c>
      <c r="AD242" s="81" t="str">
        <f t="shared" ca="1" si="76"/>
        <v/>
      </c>
      <c r="AE242" s="81" t="str">
        <f t="shared" ca="1" si="76"/>
        <v/>
      </c>
      <c r="AF242" s="81" t="str">
        <f t="shared" ca="1" si="76"/>
        <v/>
      </c>
      <c r="AG242" s="81" t="str">
        <f t="shared" ca="1" si="76"/>
        <v/>
      </c>
      <c r="AH242" s="81" t="str">
        <f t="shared" ca="1" si="76"/>
        <v/>
      </c>
      <c r="AI242" s="81" t="str">
        <f t="shared" ca="1" si="76"/>
        <v/>
      </c>
      <c r="AJ242" s="81" t="str">
        <f t="shared" ca="1" si="75"/>
        <v/>
      </c>
      <c r="AK242" s="81" t="str">
        <f t="shared" ca="1" si="75"/>
        <v/>
      </c>
      <c r="AL242" s="81" t="str">
        <f t="shared" ca="1" si="75"/>
        <v/>
      </c>
      <c r="AM242" s="81" t="str">
        <f t="shared" ca="1" si="75"/>
        <v/>
      </c>
      <c r="AN242" s="81" t="str">
        <f t="shared" ca="1" si="75"/>
        <v/>
      </c>
      <c r="AO242" s="81" t="str">
        <f t="shared" ca="1" si="75"/>
        <v/>
      </c>
      <c r="AP242" s="81" t="str">
        <f t="shared" ca="1" si="75"/>
        <v/>
      </c>
      <c r="AQ242" s="81" t="str">
        <f t="shared" ca="1" si="75"/>
        <v/>
      </c>
    </row>
    <row r="243" spans="1:43" x14ac:dyDescent="0.2">
      <c r="A243" s="22">
        <f t="shared" si="71"/>
        <v>235</v>
      </c>
      <c r="B243" s="34">
        <f t="shared" si="72"/>
        <v>46428</v>
      </c>
      <c r="C243" s="24" t="str">
        <f ca="1">IF(B243&gt;datum_obracuna,"",VLOOKUP(B243,'HNB tečaj'!A:D,2))</f>
        <v/>
      </c>
      <c r="D243" s="24" t="str">
        <f ca="1">IF(B243&gt;datum_obracuna,"",VLOOKUP(B243,'HNB tečaj'!A:D,3+(Podaci!$B$11="ne")))</f>
        <v/>
      </c>
      <c r="F243" s="68">
        <f>IF($A242&gt;=rok*12,"",VLOOKUP($B243,Podaci!$F:$G,2,TRUE))</f>
        <v>3.2300000000000002E-2</v>
      </c>
      <c r="G243" s="28" t="str">
        <f>IF($A242&gt;=rok*12,"",VLOOKUP($B243,Podaci!$F:$H,3,TRUE))</f>
        <v>ENG proporcionalna</v>
      </c>
      <c r="H243" s="33">
        <f>IF(A242&gt;=rok*12,"",VLOOKUP(B243,Podaci!F:J,5,TRUE))</f>
        <v>1.0026916666666668</v>
      </c>
      <c r="I243" s="33">
        <f t="shared" si="63"/>
        <v>1.0162590668561191</v>
      </c>
      <c r="J243" s="102" t="str">
        <f t="shared" ca="1" si="64"/>
        <v/>
      </c>
      <c r="K243" s="71">
        <f t="shared" si="65"/>
        <v>599.37875560749785</v>
      </c>
      <c r="L243" s="73" t="str">
        <f t="shared" ca="1" si="66"/>
        <v/>
      </c>
      <c r="M243" s="71">
        <f t="shared" si="67"/>
        <v>589.78933143664369</v>
      </c>
      <c r="N243" s="73" t="str">
        <f t="shared" ca="1" si="68"/>
        <v/>
      </c>
      <c r="O243" s="71">
        <f t="shared" si="69"/>
        <v>9.5894241708541816</v>
      </c>
      <c r="P243" s="72">
        <f>IF($A242&gt;=rok*12,"",P242*H243-K243-SUMPRODUCT(--(MONTH(Podaci!$L$5:$L$25)=MONTH($B243)),--(YEAR(Podaci!$L$5:$L$25)=YEAR($B243)),Podaci!$M$5:$M$25))</f>
        <v>2972.8450354440447</v>
      </c>
      <c r="R243" s="108" t="str">
        <f t="shared" ca="1" si="70"/>
        <v/>
      </c>
      <c r="T243" s="81" t="str">
        <f t="shared" ca="1" si="76"/>
        <v/>
      </c>
      <c r="U243" s="81" t="str">
        <f t="shared" ca="1" si="76"/>
        <v/>
      </c>
      <c r="V243" s="81" t="str">
        <f t="shared" ca="1" si="76"/>
        <v/>
      </c>
      <c r="W243" s="81" t="str">
        <f t="shared" ca="1" si="76"/>
        <v/>
      </c>
      <c r="X243" s="81" t="str">
        <f t="shared" ca="1" si="76"/>
        <v/>
      </c>
      <c r="Y243" s="81" t="str">
        <f t="shared" ca="1" si="76"/>
        <v/>
      </c>
      <c r="Z243" s="81" t="str">
        <f t="shared" ca="1" si="76"/>
        <v/>
      </c>
      <c r="AA243" s="81" t="str">
        <f t="shared" ca="1" si="76"/>
        <v/>
      </c>
      <c r="AB243" s="81" t="str">
        <f t="shared" ca="1" si="76"/>
        <v/>
      </c>
      <c r="AC243" s="81" t="str">
        <f t="shared" ca="1" si="76"/>
        <v/>
      </c>
      <c r="AD243" s="81" t="str">
        <f t="shared" ca="1" si="76"/>
        <v/>
      </c>
      <c r="AE243" s="81" t="str">
        <f t="shared" ca="1" si="76"/>
        <v/>
      </c>
      <c r="AF243" s="81" t="str">
        <f t="shared" ca="1" si="76"/>
        <v/>
      </c>
      <c r="AG243" s="81" t="str">
        <f t="shared" ca="1" si="76"/>
        <v/>
      </c>
      <c r="AH243" s="81" t="str">
        <f t="shared" ca="1" si="76"/>
        <v/>
      </c>
      <c r="AI243" s="81" t="str">
        <f t="shared" ca="1" si="76"/>
        <v/>
      </c>
      <c r="AJ243" s="81" t="str">
        <f t="shared" ca="1" si="75"/>
        <v/>
      </c>
      <c r="AK243" s="81" t="str">
        <f t="shared" ca="1" si="75"/>
        <v/>
      </c>
      <c r="AL243" s="81" t="str">
        <f t="shared" ca="1" si="75"/>
        <v/>
      </c>
      <c r="AM243" s="81" t="str">
        <f t="shared" ca="1" si="75"/>
        <v/>
      </c>
      <c r="AN243" s="81" t="str">
        <f t="shared" ca="1" si="75"/>
        <v/>
      </c>
      <c r="AO243" s="81" t="str">
        <f t="shared" ca="1" si="75"/>
        <v/>
      </c>
      <c r="AP243" s="81" t="str">
        <f t="shared" ca="1" si="75"/>
        <v/>
      </c>
      <c r="AQ243" s="81" t="str">
        <f t="shared" ca="1" si="75"/>
        <v/>
      </c>
    </row>
    <row r="244" spans="1:43" x14ac:dyDescent="0.2">
      <c r="A244" s="22">
        <f t="shared" si="71"/>
        <v>236</v>
      </c>
      <c r="B244" s="34">
        <f t="shared" si="72"/>
        <v>46456</v>
      </c>
      <c r="C244" s="24" t="str">
        <f ca="1">IF(B244&gt;datum_obracuna,"",VLOOKUP(B244,'HNB tečaj'!A:D,2))</f>
        <v/>
      </c>
      <c r="D244" s="24" t="str">
        <f ca="1">IF(B244&gt;datum_obracuna,"",VLOOKUP(B244,'HNB tečaj'!A:D,3+(Podaci!$B$11="ne")))</f>
        <v/>
      </c>
      <c r="F244" s="68">
        <f>IF($A243&gt;=rok*12,"",VLOOKUP($B244,Podaci!$F:$G,2,TRUE))</f>
        <v>3.2300000000000002E-2</v>
      </c>
      <c r="G244" s="28" t="str">
        <f>IF($A243&gt;=rok*12,"",VLOOKUP($B244,Podaci!$F:$H,3,TRUE))</f>
        <v>ENG proporcionalna</v>
      </c>
      <c r="H244" s="33">
        <f>IF(A243&gt;=rok*12,"",VLOOKUP(B244,Podaci!F:J,5,TRUE))</f>
        <v>1.0026916666666668</v>
      </c>
      <c r="I244" s="33">
        <f t="shared" si="63"/>
        <v>1.0135309793034937</v>
      </c>
      <c r="J244" s="102" t="str">
        <f t="shared" ca="1" si="64"/>
        <v/>
      </c>
      <c r="K244" s="71">
        <f t="shared" si="65"/>
        <v>599.37875560750251</v>
      </c>
      <c r="L244" s="73" t="str">
        <f t="shared" ca="1" si="66"/>
        <v/>
      </c>
      <c r="M244" s="71">
        <f t="shared" si="67"/>
        <v>591.37684772043201</v>
      </c>
      <c r="N244" s="73" t="str">
        <f t="shared" ca="1" si="68"/>
        <v/>
      </c>
      <c r="O244" s="71">
        <f t="shared" si="69"/>
        <v>8.0019078870704945</v>
      </c>
      <c r="P244" s="72">
        <f>IF($A243&gt;=rok*12,"",P243*H244-K244-SUMPRODUCT(--(MONTH(Podaci!$L$5:$L$25)=MONTH($B244)),--(YEAR(Podaci!$L$5:$L$25)=YEAR($B244)),Podaci!$M$5:$M$25))</f>
        <v>2381.4681877236126</v>
      </c>
      <c r="R244" s="108" t="str">
        <f t="shared" ca="1" si="70"/>
        <v/>
      </c>
      <c r="T244" s="81" t="str">
        <f t="shared" ca="1" si="76"/>
        <v/>
      </c>
      <c r="U244" s="81" t="str">
        <f t="shared" ca="1" si="76"/>
        <v/>
      </c>
      <c r="V244" s="81" t="str">
        <f t="shared" ca="1" si="76"/>
        <v/>
      </c>
      <c r="W244" s="81" t="str">
        <f t="shared" ca="1" si="76"/>
        <v/>
      </c>
      <c r="X244" s="81" t="str">
        <f t="shared" ca="1" si="76"/>
        <v/>
      </c>
      <c r="Y244" s="81" t="str">
        <f t="shared" ca="1" si="76"/>
        <v/>
      </c>
      <c r="Z244" s="81" t="str">
        <f t="shared" ca="1" si="76"/>
        <v/>
      </c>
      <c r="AA244" s="81" t="str">
        <f t="shared" ca="1" si="76"/>
        <v/>
      </c>
      <c r="AB244" s="81" t="str">
        <f t="shared" ca="1" si="76"/>
        <v/>
      </c>
      <c r="AC244" s="81" t="str">
        <f t="shared" ca="1" si="76"/>
        <v/>
      </c>
      <c r="AD244" s="81" t="str">
        <f t="shared" ca="1" si="76"/>
        <v/>
      </c>
      <c r="AE244" s="81" t="str">
        <f t="shared" ca="1" si="76"/>
        <v/>
      </c>
      <c r="AF244" s="81" t="str">
        <f t="shared" ca="1" si="76"/>
        <v/>
      </c>
      <c r="AG244" s="81" t="str">
        <f t="shared" ca="1" si="76"/>
        <v/>
      </c>
      <c r="AH244" s="81" t="str">
        <f t="shared" ca="1" si="76"/>
        <v/>
      </c>
      <c r="AI244" s="81" t="str">
        <f t="shared" ref="AI244:AQ259" ca="1" si="77">IF($B244&gt;AI$3,"",MAX(0,(AI$3-MAX(AI$2,$B244+1)+1)/AI$6*AI$7*MAX($J244,0)))</f>
        <v/>
      </c>
      <c r="AJ244" s="81" t="str">
        <f t="shared" ca="1" si="77"/>
        <v/>
      </c>
      <c r="AK244" s="81" t="str">
        <f t="shared" ca="1" si="77"/>
        <v/>
      </c>
      <c r="AL244" s="81" t="str">
        <f t="shared" ca="1" si="77"/>
        <v/>
      </c>
      <c r="AM244" s="81" t="str">
        <f t="shared" ca="1" si="77"/>
        <v/>
      </c>
      <c r="AN244" s="81" t="str">
        <f t="shared" ca="1" si="77"/>
        <v/>
      </c>
      <c r="AO244" s="81" t="str">
        <f t="shared" ca="1" si="77"/>
        <v/>
      </c>
      <c r="AP244" s="81" t="str">
        <f t="shared" ca="1" si="77"/>
        <v/>
      </c>
      <c r="AQ244" s="81" t="str">
        <f t="shared" ca="1" si="77"/>
        <v/>
      </c>
    </row>
    <row r="245" spans="1:43" x14ac:dyDescent="0.2">
      <c r="A245" s="22">
        <f t="shared" si="71"/>
        <v>237</v>
      </c>
      <c r="B245" s="34">
        <f t="shared" si="72"/>
        <v>46487</v>
      </c>
      <c r="C245" s="24" t="str">
        <f ca="1">IF(B245&gt;datum_obracuna,"",VLOOKUP(B245,'HNB tečaj'!A:D,2))</f>
        <v/>
      </c>
      <c r="D245" s="24" t="str">
        <f ca="1">IF(B245&gt;datum_obracuna,"",VLOOKUP(B245,'HNB tečaj'!A:D,3+(Podaci!$B$11="ne")))</f>
        <v/>
      </c>
      <c r="F245" s="68">
        <f>IF($A244&gt;=rok*12,"",VLOOKUP($B245,Podaci!$F:$G,2,TRUE))</f>
        <v>3.2300000000000002E-2</v>
      </c>
      <c r="G245" s="28" t="str">
        <f>IF($A244&gt;=rok*12,"",VLOOKUP($B245,Podaci!$F:$H,3,TRUE))</f>
        <v>ENG proporcionalna</v>
      </c>
      <c r="H245" s="33">
        <f>IF(A244&gt;=rok*12,"",VLOOKUP(B245,Podaci!F:J,5,TRUE))</f>
        <v>1.0026916666666668</v>
      </c>
      <c r="I245" s="33">
        <f t="shared" si="63"/>
        <v>1.0108102151410723</v>
      </c>
      <c r="J245" s="102" t="str">
        <f t="shared" ca="1" si="64"/>
        <v/>
      </c>
      <c r="K245" s="71">
        <f t="shared" si="65"/>
        <v>599.37875560749785</v>
      </c>
      <c r="L245" s="73" t="str">
        <f t="shared" ca="1" si="66"/>
        <v/>
      </c>
      <c r="M245" s="71">
        <f t="shared" si="67"/>
        <v>592.96863706887495</v>
      </c>
      <c r="N245" s="73" t="str">
        <f t="shared" ca="1" si="68"/>
        <v/>
      </c>
      <c r="O245" s="71">
        <f t="shared" si="69"/>
        <v>6.4101185386229433</v>
      </c>
      <c r="P245" s="72">
        <f>IF($A244&gt;=rok*12,"",P244*H245-K245-SUMPRODUCT(--(MONTH(Podaci!$L$5:$L$25)=MONTH($B245)),--(YEAR(Podaci!$L$5:$L$25)=YEAR($B245)),Podaci!$M$5:$M$25))</f>
        <v>1788.4995506547377</v>
      </c>
      <c r="R245" s="108" t="str">
        <f t="shared" ca="1" si="70"/>
        <v/>
      </c>
      <c r="T245" s="81" t="str">
        <f t="shared" ref="T245:AI260" ca="1" si="78">IF($B245&gt;T$3,"",MAX(0,(T$3-MAX(T$2,$B245+1)+1)/T$6*T$7*MAX($J245,0)))</f>
        <v/>
      </c>
      <c r="U245" s="81" t="str">
        <f t="shared" ca="1" si="78"/>
        <v/>
      </c>
      <c r="V245" s="81" t="str">
        <f t="shared" ca="1" si="78"/>
        <v/>
      </c>
      <c r="W245" s="81" t="str">
        <f t="shared" ca="1" si="78"/>
        <v/>
      </c>
      <c r="X245" s="81" t="str">
        <f t="shared" ca="1" si="78"/>
        <v/>
      </c>
      <c r="Y245" s="81" t="str">
        <f t="shared" ca="1" si="78"/>
        <v/>
      </c>
      <c r="Z245" s="81" t="str">
        <f t="shared" ca="1" si="78"/>
        <v/>
      </c>
      <c r="AA245" s="81" t="str">
        <f t="shared" ca="1" si="78"/>
        <v/>
      </c>
      <c r="AB245" s="81" t="str">
        <f t="shared" ca="1" si="78"/>
        <v/>
      </c>
      <c r="AC245" s="81" t="str">
        <f t="shared" ca="1" si="78"/>
        <v/>
      </c>
      <c r="AD245" s="81" t="str">
        <f t="shared" ca="1" si="78"/>
        <v/>
      </c>
      <c r="AE245" s="81" t="str">
        <f t="shared" ca="1" si="78"/>
        <v/>
      </c>
      <c r="AF245" s="81" t="str">
        <f t="shared" ca="1" si="78"/>
        <v/>
      </c>
      <c r="AG245" s="81" t="str">
        <f t="shared" ca="1" si="78"/>
        <v/>
      </c>
      <c r="AH245" s="81" t="str">
        <f t="shared" ca="1" si="78"/>
        <v/>
      </c>
      <c r="AI245" s="81" t="str">
        <f t="shared" ca="1" si="78"/>
        <v/>
      </c>
      <c r="AJ245" s="81" t="str">
        <f t="shared" ca="1" si="77"/>
        <v/>
      </c>
      <c r="AK245" s="81" t="str">
        <f t="shared" ca="1" si="77"/>
        <v/>
      </c>
      <c r="AL245" s="81" t="str">
        <f t="shared" ca="1" si="77"/>
        <v/>
      </c>
      <c r="AM245" s="81" t="str">
        <f t="shared" ca="1" si="77"/>
        <v/>
      </c>
      <c r="AN245" s="81" t="str">
        <f t="shared" ca="1" si="77"/>
        <v/>
      </c>
      <c r="AO245" s="81" t="str">
        <f t="shared" ca="1" si="77"/>
        <v/>
      </c>
      <c r="AP245" s="81" t="str">
        <f t="shared" ca="1" si="77"/>
        <v/>
      </c>
      <c r="AQ245" s="81" t="str">
        <f t="shared" ca="1" si="77"/>
        <v/>
      </c>
    </row>
    <row r="246" spans="1:43" x14ac:dyDescent="0.2">
      <c r="A246" s="22">
        <f t="shared" si="71"/>
        <v>238</v>
      </c>
      <c r="B246" s="34">
        <f t="shared" si="72"/>
        <v>46517</v>
      </c>
      <c r="C246" s="24" t="str">
        <f ca="1">IF(B246&gt;datum_obracuna,"",VLOOKUP(B246,'HNB tečaj'!A:D,2))</f>
        <v/>
      </c>
      <c r="D246" s="24" t="str">
        <f ca="1">IF(B246&gt;datum_obracuna,"",VLOOKUP(B246,'HNB tečaj'!A:D,3+(Podaci!$B$11="ne")))</f>
        <v/>
      </c>
      <c r="F246" s="68">
        <f>IF($A245&gt;=rok*12,"",VLOOKUP($B246,Podaci!$F:$G,2,TRUE))</f>
        <v>3.2300000000000002E-2</v>
      </c>
      <c r="G246" s="28" t="str">
        <f>IF($A245&gt;=rok*12,"",VLOOKUP($B246,Podaci!$F:$H,3,TRUE))</f>
        <v>ENG proporcionalna</v>
      </c>
      <c r="H246" s="33">
        <f>IF(A245&gt;=rok*12,"",VLOOKUP(B246,Podaci!F:J,5,TRUE))</f>
        <v>1.0026916666666668</v>
      </c>
      <c r="I246" s="33">
        <f t="shared" si="63"/>
        <v>1.0080967547096455</v>
      </c>
      <c r="J246" s="102" t="str">
        <f t="shared" ca="1" si="64"/>
        <v/>
      </c>
      <c r="K246" s="71">
        <f t="shared" si="65"/>
        <v>599.37875560748614</v>
      </c>
      <c r="L246" s="73" t="str">
        <f t="shared" ca="1" si="66"/>
        <v/>
      </c>
      <c r="M246" s="71">
        <f t="shared" si="67"/>
        <v>594.56471098364034</v>
      </c>
      <c r="N246" s="73" t="str">
        <f t="shared" ca="1" si="68"/>
        <v/>
      </c>
      <c r="O246" s="71">
        <f t="shared" si="69"/>
        <v>4.8140446238458336</v>
      </c>
      <c r="P246" s="72">
        <f>IF($A245&gt;=rok*12,"",P245*H246-K246-SUMPRODUCT(--(MONTH(Podaci!$L$5:$L$25)=MONTH($B246)),--(YEAR(Podaci!$L$5:$L$25)=YEAR($B246)),Podaci!$M$5:$M$25))</f>
        <v>1193.9348396710975</v>
      </c>
      <c r="R246" s="108" t="str">
        <f t="shared" ca="1" si="70"/>
        <v/>
      </c>
      <c r="T246" s="81" t="str">
        <f t="shared" ca="1" si="78"/>
        <v/>
      </c>
      <c r="U246" s="81" t="str">
        <f t="shared" ca="1" si="78"/>
        <v/>
      </c>
      <c r="V246" s="81" t="str">
        <f t="shared" ca="1" si="78"/>
        <v/>
      </c>
      <c r="W246" s="81" t="str">
        <f t="shared" ca="1" si="78"/>
        <v/>
      </c>
      <c r="X246" s="81" t="str">
        <f t="shared" ca="1" si="78"/>
        <v/>
      </c>
      <c r="Y246" s="81" t="str">
        <f t="shared" ca="1" si="78"/>
        <v/>
      </c>
      <c r="Z246" s="81" t="str">
        <f t="shared" ca="1" si="78"/>
        <v/>
      </c>
      <c r="AA246" s="81" t="str">
        <f t="shared" ca="1" si="78"/>
        <v/>
      </c>
      <c r="AB246" s="81" t="str">
        <f t="shared" ca="1" si="78"/>
        <v/>
      </c>
      <c r="AC246" s="81" t="str">
        <f t="shared" ca="1" si="78"/>
        <v/>
      </c>
      <c r="AD246" s="81" t="str">
        <f t="shared" ca="1" si="78"/>
        <v/>
      </c>
      <c r="AE246" s="81" t="str">
        <f t="shared" ca="1" si="78"/>
        <v/>
      </c>
      <c r="AF246" s="81" t="str">
        <f t="shared" ca="1" si="78"/>
        <v/>
      </c>
      <c r="AG246" s="81" t="str">
        <f t="shared" ca="1" si="78"/>
        <v/>
      </c>
      <c r="AH246" s="81" t="str">
        <f t="shared" ca="1" si="78"/>
        <v/>
      </c>
      <c r="AI246" s="81" t="str">
        <f t="shared" ca="1" si="78"/>
        <v/>
      </c>
      <c r="AJ246" s="81" t="str">
        <f t="shared" ca="1" si="77"/>
        <v/>
      </c>
      <c r="AK246" s="81" t="str">
        <f t="shared" ca="1" si="77"/>
        <v/>
      </c>
      <c r="AL246" s="81" t="str">
        <f t="shared" ca="1" si="77"/>
        <v/>
      </c>
      <c r="AM246" s="81" t="str">
        <f t="shared" ca="1" si="77"/>
        <v/>
      </c>
      <c r="AN246" s="81" t="str">
        <f t="shared" ca="1" si="77"/>
        <v/>
      </c>
      <c r="AO246" s="81" t="str">
        <f t="shared" ca="1" si="77"/>
        <v/>
      </c>
      <c r="AP246" s="81" t="str">
        <f t="shared" ca="1" si="77"/>
        <v/>
      </c>
      <c r="AQ246" s="81" t="str">
        <f t="shared" ca="1" si="77"/>
        <v/>
      </c>
    </row>
    <row r="247" spans="1:43" x14ac:dyDescent="0.2">
      <c r="A247" s="22">
        <f t="shared" si="71"/>
        <v>239</v>
      </c>
      <c r="B247" s="34">
        <f t="shared" si="72"/>
        <v>46548</v>
      </c>
      <c r="C247" s="24" t="str">
        <f ca="1">IF(B247&gt;datum_obracuna,"",VLOOKUP(B247,'HNB tečaj'!A:D,2))</f>
        <v/>
      </c>
      <c r="D247" s="24" t="str">
        <f ca="1">IF(B247&gt;datum_obracuna,"",VLOOKUP(B247,'HNB tečaj'!A:D,3+(Podaci!$B$11="ne")))</f>
        <v/>
      </c>
      <c r="F247" s="68">
        <f>IF($A246&gt;=rok*12,"",VLOOKUP($B247,Podaci!$F:$G,2,TRUE))</f>
        <v>3.2300000000000002E-2</v>
      </c>
      <c r="G247" s="28" t="str">
        <f>IF($A246&gt;=rok*12,"",VLOOKUP($B247,Podaci!$F:$H,3,TRUE))</f>
        <v>ENG proporcionalna</v>
      </c>
      <c r="H247" s="33">
        <f>IF(A246&gt;=rok*12,"",VLOOKUP(B247,Podaci!F:J,5,TRUE))</f>
        <v>1.0026916666666668</v>
      </c>
      <c r="I247" s="33">
        <f t="shared" si="63"/>
        <v>1.0053905784027779</v>
      </c>
      <c r="J247" s="102" t="str">
        <f t="shared" ca="1" si="64"/>
        <v/>
      </c>
      <c r="K247" s="71">
        <f t="shared" si="65"/>
        <v>599.37875560749467</v>
      </c>
      <c r="L247" s="73" t="str">
        <f t="shared" ca="1" si="66"/>
        <v/>
      </c>
      <c r="M247" s="71">
        <f t="shared" si="67"/>
        <v>596.16508099737985</v>
      </c>
      <c r="N247" s="73" t="str">
        <f t="shared" ca="1" si="68"/>
        <v/>
      </c>
      <c r="O247" s="71">
        <f t="shared" si="69"/>
        <v>3.2136746101148139</v>
      </c>
      <c r="P247" s="72">
        <f>IF($A246&gt;=rok*12,"",P246*H247-K247-SUMPRODUCT(--(MONTH(Podaci!$L$5:$L$25)=MONTH($B247)),--(YEAR(Podaci!$L$5:$L$25)=YEAR($B247)),Podaci!$M$5:$M$25))</f>
        <v>597.76975867371766</v>
      </c>
      <c r="R247" s="108" t="str">
        <f t="shared" ca="1" si="70"/>
        <v/>
      </c>
      <c r="T247" s="81" t="str">
        <f t="shared" ca="1" si="78"/>
        <v/>
      </c>
      <c r="U247" s="81" t="str">
        <f t="shared" ca="1" si="78"/>
        <v/>
      </c>
      <c r="V247" s="81" t="str">
        <f t="shared" ca="1" si="78"/>
        <v/>
      </c>
      <c r="W247" s="81" t="str">
        <f t="shared" ca="1" si="78"/>
        <v/>
      </c>
      <c r="X247" s="81" t="str">
        <f t="shared" ca="1" si="78"/>
        <v/>
      </c>
      <c r="Y247" s="81" t="str">
        <f t="shared" ca="1" si="78"/>
        <v/>
      </c>
      <c r="Z247" s="81" t="str">
        <f t="shared" ca="1" si="78"/>
        <v/>
      </c>
      <c r="AA247" s="81" t="str">
        <f t="shared" ca="1" si="78"/>
        <v/>
      </c>
      <c r="AB247" s="81" t="str">
        <f t="shared" ca="1" si="78"/>
        <v/>
      </c>
      <c r="AC247" s="81" t="str">
        <f t="shared" ca="1" si="78"/>
        <v/>
      </c>
      <c r="AD247" s="81" t="str">
        <f t="shared" ca="1" si="78"/>
        <v/>
      </c>
      <c r="AE247" s="81" t="str">
        <f t="shared" ca="1" si="78"/>
        <v/>
      </c>
      <c r="AF247" s="81" t="str">
        <f t="shared" ca="1" si="78"/>
        <v/>
      </c>
      <c r="AG247" s="81" t="str">
        <f t="shared" ca="1" si="78"/>
        <v/>
      </c>
      <c r="AH247" s="81" t="str">
        <f t="shared" ca="1" si="78"/>
        <v/>
      </c>
      <c r="AI247" s="81" t="str">
        <f t="shared" ca="1" si="78"/>
        <v/>
      </c>
      <c r="AJ247" s="81" t="str">
        <f t="shared" ca="1" si="77"/>
        <v/>
      </c>
      <c r="AK247" s="81" t="str">
        <f t="shared" ca="1" si="77"/>
        <v/>
      </c>
      <c r="AL247" s="81" t="str">
        <f t="shared" ca="1" si="77"/>
        <v/>
      </c>
      <c r="AM247" s="81" t="str">
        <f t="shared" ca="1" si="77"/>
        <v/>
      </c>
      <c r="AN247" s="81" t="str">
        <f t="shared" ca="1" si="77"/>
        <v/>
      </c>
      <c r="AO247" s="81" t="str">
        <f t="shared" ca="1" si="77"/>
        <v/>
      </c>
      <c r="AP247" s="81" t="str">
        <f t="shared" ca="1" si="77"/>
        <v/>
      </c>
      <c r="AQ247" s="81" t="str">
        <f t="shared" ca="1" si="77"/>
        <v/>
      </c>
    </row>
    <row r="248" spans="1:43" x14ac:dyDescent="0.2">
      <c r="A248" s="22">
        <f t="shared" si="71"/>
        <v>240</v>
      </c>
      <c r="B248" s="34">
        <f t="shared" si="72"/>
        <v>46578</v>
      </c>
      <c r="C248" s="24" t="str">
        <f ca="1">IF(B248&gt;datum_obracuna,"",VLOOKUP(B248,'HNB tečaj'!A:D,2))</f>
        <v/>
      </c>
      <c r="D248" s="24" t="str">
        <f ca="1">IF(B248&gt;datum_obracuna,"",VLOOKUP(B248,'HNB tečaj'!A:D,3+(Podaci!$B$11="ne")))</f>
        <v/>
      </c>
      <c r="F248" s="68">
        <f>IF($A247&gt;=rok*12,"",VLOOKUP($B248,Podaci!$F:$G,2,TRUE))</f>
        <v>3.2300000000000002E-2</v>
      </c>
      <c r="G248" s="28" t="str">
        <f>IF($A247&gt;=rok*12,"",VLOOKUP($B248,Podaci!$F:$H,3,TRUE))</f>
        <v>ENG proporcionalna</v>
      </c>
      <c r="H248" s="33">
        <f>IF(A247&gt;=rok*12,"",VLOOKUP(B248,Podaci!F:J,5,TRUE))</f>
        <v>1.0026916666666668</v>
      </c>
      <c r="I248" s="33">
        <f t="shared" si="63"/>
        <v>1.0026916666666668</v>
      </c>
      <c r="J248" s="102" t="str">
        <f t="shared" ca="1" si="64"/>
        <v/>
      </c>
      <c r="K248" s="71">
        <f t="shared" si="65"/>
        <v>599.37875560748114</v>
      </c>
      <c r="L248" s="73" t="str">
        <f t="shared" ca="1" si="66"/>
        <v/>
      </c>
      <c r="M248" s="71">
        <f t="shared" si="67"/>
        <v>597.76975867371766</v>
      </c>
      <c r="N248" s="73" t="str">
        <f t="shared" ca="1" si="68"/>
        <v/>
      </c>
      <c r="O248" s="71">
        <f t="shared" si="69"/>
        <v>1.6089969337634784</v>
      </c>
      <c r="P248" s="72">
        <f>IF($A247&gt;=rok*12,"",P247*H248-K248-SUMPRODUCT(--(MONTH(Podaci!$L$5:$L$25)=MONTH($B248)),--(YEAR(Podaci!$L$5:$L$25)=YEAR($B248)),Podaci!$M$5:$M$25))</f>
        <v>0</v>
      </c>
      <c r="R248" s="108" t="str">
        <f t="shared" ca="1" si="70"/>
        <v/>
      </c>
      <c r="T248" s="81" t="str">
        <f t="shared" ca="1" si="78"/>
        <v/>
      </c>
      <c r="U248" s="81" t="str">
        <f t="shared" ca="1" si="78"/>
        <v/>
      </c>
      <c r="V248" s="81" t="str">
        <f t="shared" ca="1" si="78"/>
        <v/>
      </c>
      <c r="W248" s="81" t="str">
        <f t="shared" ca="1" si="78"/>
        <v/>
      </c>
      <c r="X248" s="81" t="str">
        <f t="shared" ca="1" si="78"/>
        <v/>
      </c>
      <c r="Y248" s="81" t="str">
        <f t="shared" ca="1" si="78"/>
        <v/>
      </c>
      <c r="Z248" s="81" t="str">
        <f t="shared" ca="1" si="78"/>
        <v/>
      </c>
      <c r="AA248" s="81" t="str">
        <f t="shared" ca="1" si="78"/>
        <v/>
      </c>
      <c r="AB248" s="81" t="str">
        <f t="shared" ca="1" si="78"/>
        <v/>
      </c>
      <c r="AC248" s="81" t="str">
        <f t="shared" ca="1" si="78"/>
        <v/>
      </c>
      <c r="AD248" s="81" t="str">
        <f t="shared" ca="1" si="78"/>
        <v/>
      </c>
      <c r="AE248" s="81" t="str">
        <f t="shared" ca="1" si="78"/>
        <v/>
      </c>
      <c r="AF248" s="81" t="str">
        <f t="shared" ca="1" si="78"/>
        <v/>
      </c>
      <c r="AG248" s="81" t="str">
        <f t="shared" ca="1" si="78"/>
        <v/>
      </c>
      <c r="AH248" s="81" t="str">
        <f t="shared" ca="1" si="78"/>
        <v/>
      </c>
      <c r="AI248" s="81" t="str">
        <f t="shared" ca="1" si="78"/>
        <v/>
      </c>
      <c r="AJ248" s="81" t="str">
        <f t="shared" ca="1" si="77"/>
        <v/>
      </c>
      <c r="AK248" s="81" t="str">
        <f t="shared" ca="1" si="77"/>
        <v/>
      </c>
      <c r="AL248" s="81" t="str">
        <f t="shared" ca="1" si="77"/>
        <v/>
      </c>
      <c r="AM248" s="81" t="str">
        <f t="shared" ca="1" si="77"/>
        <v/>
      </c>
      <c r="AN248" s="81" t="str">
        <f t="shared" ca="1" si="77"/>
        <v/>
      </c>
      <c r="AO248" s="81" t="str">
        <f t="shared" ca="1" si="77"/>
        <v/>
      </c>
      <c r="AP248" s="81" t="str">
        <f t="shared" ca="1" si="77"/>
        <v/>
      </c>
      <c r="AQ248" s="81" t="str">
        <f t="shared" ca="1" si="77"/>
        <v/>
      </c>
    </row>
    <row r="249" spans="1:43" x14ac:dyDescent="0.2">
      <c r="A249" s="22" t="str">
        <f t="shared" si="71"/>
        <v/>
      </c>
      <c r="B249" s="34" t="str">
        <f t="shared" si="72"/>
        <v/>
      </c>
      <c r="C249" s="24" t="str">
        <f ca="1">IF(B249&gt;datum_obracuna,"",VLOOKUP(B249,'HNB tečaj'!A:D,2))</f>
        <v/>
      </c>
      <c r="D249" s="24" t="str">
        <f ca="1">IF(B249&gt;datum_obracuna,"",VLOOKUP(B249,'HNB tečaj'!A:D,3+(Podaci!$B$11="ne")))</f>
        <v/>
      </c>
      <c r="F249" s="68" t="str">
        <f>IF($A248&gt;=rok*12,"",VLOOKUP($B249,Podaci!$F:$G,2,TRUE))</f>
        <v/>
      </c>
      <c r="G249" s="28" t="str">
        <f>IF($A248&gt;=rok*12,"",VLOOKUP($B249,Podaci!$F:$H,3,TRUE))</f>
        <v/>
      </c>
      <c r="H249" s="33" t="str">
        <f>IF(A248&gt;=rok*12,"",VLOOKUP(B249,Podaci!F:J,5,TRUE))</f>
        <v/>
      </c>
      <c r="I249" s="33" t="str">
        <f t="shared" si="63"/>
        <v/>
      </c>
      <c r="J249" s="102" t="str">
        <f t="shared" ca="1" si="64"/>
        <v/>
      </c>
      <c r="K249" s="71" t="str">
        <f t="shared" si="65"/>
        <v/>
      </c>
      <c r="L249" s="73" t="str">
        <f t="shared" ca="1" si="66"/>
        <v/>
      </c>
      <c r="M249" s="71" t="str">
        <f t="shared" si="67"/>
        <v/>
      </c>
      <c r="N249" s="73" t="str">
        <f t="shared" ca="1" si="68"/>
        <v/>
      </c>
      <c r="O249" s="71" t="str">
        <f t="shared" si="69"/>
        <v/>
      </c>
      <c r="P249" s="72" t="str">
        <f>IF($A248&gt;=rok*12,"",P248*H249-K249-SUMPRODUCT(--(MONTH(Podaci!$L$5:$L$25)=MONTH($B249)),--(YEAR(Podaci!$L$5:$L$25)=YEAR($B249)),Podaci!$M$5:$M$25))</f>
        <v/>
      </c>
      <c r="R249" s="108" t="str">
        <f t="shared" ca="1" si="70"/>
        <v/>
      </c>
      <c r="T249" s="81" t="str">
        <f t="shared" ca="1" si="78"/>
        <v/>
      </c>
      <c r="U249" s="81" t="str">
        <f t="shared" ca="1" si="78"/>
        <v/>
      </c>
      <c r="V249" s="81" t="str">
        <f t="shared" ca="1" si="78"/>
        <v/>
      </c>
      <c r="W249" s="81" t="str">
        <f t="shared" ca="1" si="78"/>
        <v/>
      </c>
      <c r="X249" s="81" t="str">
        <f t="shared" ca="1" si="78"/>
        <v/>
      </c>
      <c r="Y249" s="81" t="str">
        <f t="shared" ca="1" si="78"/>
        <v/>
      </c>
      <c r="Z249" s="81" t="str">
        <f t="shared" ca="1" si="78"/>
        <v/>
      </c>
      <c r="AA249" s="81" t="str">
        <f t="shared" ca="1" si="78"/>
        <v/>
      </c>
      <c r="AB249" s="81" t="str">
        <f t="shared" ca="1" si="78"/>
        <v/>
      </c>
      <c r="AC249" s="81" t="str">
        <f t="shared" ca="1" si="78"/>
        <v/>
      </c>
      <c r="AD249" s="81" t="str">
        <f t="shared" ca="1" si="78"/>
        <v/>
      </c>
      <c r="AE249" s="81" t="str">
        <f t="shared" ca="1" si="78"/>
        <v/>
      </c>
      <c r="AF249" s="81" t="str">
        <f t="shared" ca="1" si="78"/>
        <v/>
      </c>
      <c r="AG249" s="81" t="str">
        <f t="shared" ca="1" si="78"/>
        <v/>
      </c>
      <c r="AH249" s="81" t="str">
        <f t="shared" ca="1" si="78"/>
        <v/>
      </c>
      <c r="AI249" s="81" t="str">
        <f t="shared" ca="1" si="78"/>
        <v/>
      </c>
      <c r="AJ249" s="81" t="str">
        <f t="shared" ca="1" si="77"/>
        <v/>
      </c>
      <c r="AK249" s="81" t="str">
        <f t="shared" ca="1" si="77"/>
        <v/>
      </c>
      <c r="AL249" s="81" t="str">
        <f t="shared" ca="1" si="77"/>
        <v/>
      </c>
      <c r="AM249" s="81" t="str">
        <f t="shared" ca="1" si="77"/>
        <v/>
      </c>
      <c r="AN249" s="81" t="str">
        <f t="shared" ca="1" si="77"/>
        <v/>
      </c>
      <c r="AO249" s="81" t="str">
        <f t="shared" ca="1" si="77"/>
        <v/>
      </c>
      <c r="AP249" s="81" t="str">
        <f t="shared" ca="1" si="77"/>
        <v/>
      </c>
      <c r="AQ249" s="81" t="str">
        <f t="shared" ca="1" si="77"/>
        <v/>
      </c>
    </row>
    <row r="250" spans="1:43" x14ac:dyDescent="0.2">
      <c r="A250" s="22" t="str">
        <f t="shared" si="71"/>
        <v/>
      </c>
      <c r="B250" s="34" t="str">
        <f t="shared" si="72"/>
        <v/>
      </c>
      <c r="C250" s="24" t="str">
        <f ca="1">IF(B250&gt;datum_obracuna,"",VLOOKUP(B250,'HNB tečaj'!A:D,2))</f>
        <v/>
      </c>
      <c r="D250" s="24" t="str">
        <f ca="1">IF(B250&gt;datum_obracuna,"",VLOOKUP(B250,'HNB tečaj'!A:D,3+(Podaci!$B$11="ne")))</f>
        <v/>
      </c>
      <c r="F250" s="68" t="str">
        <f>IF($A249&gt;=rok*12,"",VLOOKUP($B250,Podaci!$F:$G,2,TRUE))</f>
        <v/>
      </c>
      <c r="G250" s="28" t="str">
        <f>IF($A249&gt;=rok*12,"",VLOOKUP($B250,Podaci!$F:$H,3,TRUE))</f>
        <v/>
      </c>
      <c r="H250" s="33" t="str">
        <f>IF(A249&gt;=rok*12,"",VLOOKUP(B250,Podaci!F:J,5,TRUE))</f>
        <v/>
      </c>
      <c r="I250" s="33" t="str">
        <f t="shared" si="63"/>
        <v/>
      </c>
      <c r="J250" s="102" t="str">
        <f t="shared" ca="1" si="64"/>
        <v/>
      </c>
      <c r="K250" s="71" t="str">
        <f t="shared" si="65"/>
        <v/>
      </c>
      <c r="L250" s="73" t="str">
        <f t="shared" ca="1" si="66"/>
        <v/>
      </c>
      <c r="M250" s="71" t="str">
        <f t="shared" si="67"/>
        <v/>
      </c>
      <c r="N250" s="73" t="str">
        <f t="shared" ca="1" si="68"/>
        <v/>
      </c>
      <c r="O250" s="71" t="str">
        <f t="shared" si="69"/>
        <v/>
      </c>
      <c r="P250" s="72" t="str">
        <f>IF($A249&gt;=rok*12,"",P249*H250-K250-SUMPRODUCT(--(MONTH(Podaci!$L$5:$L$25)=MONTH($B250)),--(YEAR(Podaci!$L$5:$L$25)=YEAR($B250)),Podaci!$M$5:$M$25))</f>
        <v/>
      </c>
      <c r="R250" s="108" t="str">
        <f t="shared" ca="1" si="70"/>
        <v/>
      </c>
      <c r="T250" s="81" t="str">
        <f t="shared" ca="1" si="78"/>
        <v/>
      </c>
      <c r="U250" s="81" t="str">
        <f t="shared" ca="1" si="78"/>
        <v/>
      </c>
      <c r="V250" s="81" t="str">
        <f t="shared" ca="1" si="78"/>
        <v/>
      </c>
      <c r="W250" s="81" t="str">
        <f t="shared" ca="1" si="78"/>
        <v/>
      </c>
      <c r="X250" s="81" t="str">
        <f t="shared" ca="1" si="78"/>
        <v/>
      </c>
      <c r="Y250" s="81" t="str">
        <f t="shared" ca="1" si="78"/>
        <v/>
      </c>
      <c r="Z250" s="81" t="str">
        <f t="shared" ca="1" si="78"/>
        <v/>
      </c>
      <c r="AA250" s="81" t="str">
        <f t="shared" ca="1" si="78"/>
        <v/>
      </c>
      <c r="AB250" s="81" t="str">
        <f t="shared" ca="1" si="78"/>
        <v/>
      </c>
      <c r="AC250" s="81" t="str">
        <f t="shared" ca="1" si="78"/>
        <v/>
      </c>
      <c r="AD250" s="81" t="str">
        <f t="shared" ca="1" si="78"/>
        <v/>
      </c>
      <c r="AE250" s="81" t="str">
        <f t="shared" ca="1" si="78"/>
        <v/>
      </c>
      <c r="AF250" s="81" t="str">
        <f t="shared" ca="1" si="78"/>
        <v/>
      </c>
      <c r="AG250" s="81" t="str">
        <f t="shared" ca="1" si="78"/>
        <v/>
      </c>
      <c r="AH250" s="81" t="str">
        <f t="shared" ca="1" si="78"/>
        <v/>
      </c>
      <c r="AI250" s="81" t="str">
        <f t="shared" ca="1" si="78"/>
        <v/>
      </c>
      <c r="AJ250" s="81" t="str">
        <f t="shared" ca="1" si="77"/>
        <v/>
      </c>
      <c r="AK250" s="81" t="str">
        <f t="shared" ca="1" si="77"/>
        <v/>
      </c>
      <c r="AL250" s="81" t="str">
        <f t="shared" ca="1" si="77"/>
        <v/>
      </c>
      <c r="AM250" s="81" t="str">
        <f t="shared" ca="1" si="77"/>
        <v/>
      </c>
      <c r="AN250" s="81" t="str">
        <f t="shared" ca="1" si="77"/>
        <v/>
      </c>
      <c r="AO250" s="81" t="str">
        <f t="shared" ca="1" si="77"/>
        <v/>
      </c>
      <c r="AP250" s="81" t="str">
        <f t="shared" ca="1" si="77"/>
        <v/>
      </c>
      <c r="AQ250" s="81" t="str">
        <f t="shared" ca="1" si="77"/>
        <v/>
      </c>
    </row>
    <row r="251" spans="1:43" x14ac:dyDescent="0.2">
      <c r="A251" s="22" t="str">
        <f t="shared" si="71"/>
        <v/>
      </c>
      <c r="B251" s="34" t="str">
        <f t="shared" si="72"/>
        <v/>
      </c>
      <c r="C251" s="24" t="str">
        <f ca="1">IF(B251&gt;datum_obracuna,"",VLOOKUP(B251,'HNB tečaj'!A:D,2))</f>
        <v/>
      </c>
      <c r="D251" s="24" t="str">
        <f ca="1">IF(B251&gt;datum_obracuna,"",VLOOKUP(B251,'HNB tečaj'!A:D,3+(Podaci!$B$11="ne")))</f>
        <v/>
      </c>
      <c r="F251" s="68" t="str">
        <f>IF($A250&gt;=rok*12,"",VLOOKUP($B251,Podaci!$F:$G,2,TRUE))</f>
        <v/>
      </c>
      <c r="G251" s="28" t="str">
        <f>IF($A250&gt;=rok*12,"",VLOOKUP($B251,Podaci!$F:$H,3,TRUE))</f>
        <v/>
      </c>
      <c r="H251" s="33" t="str">
        <f>IF(A250&gt;=rok*12,"",VLOOKUP(B251,Podaci!F:J,5,TRUE))</f>
        <v/>
      </c>
      <c r="I251" s="33" t="str">
        <f t="shared" si="63"/>
        <v/>
      </c>
      <c r="J251" s="102" t="str">
        <f t="shared" ca="1" si="64"/>
        <v/>
      </c>
      <c r="K251" s="71" t="str">
        <f t="shared" si="65"/>
        <v/>
      </c>
      <c r="L251" s="73" t="str">
        <f t="shared" ca="1" si="66"/>
        <v/>
      </c>
      <c r="M251" s="71" t="str">
        <f t="shared" si="67"/>
        <v/>
      </c>
      <c r="N251" s="73" t="str">
        <f t="shared" ca="1" si="68"/>
        <v/>
      </c>
      <c r="O251" s="71" t="str">
        <f t="shared" si="69"/>
        <v/>
      </c>
      <c r="P251" s="72" t="str">
        <f>IF($A250&gt;=rok*12,"",P250*H251-K251-SUMPRODUCT(--(MONTH(Podaci!$L$5:$L$25)=MONTH($B251)),--(YEAR(Podaci!$L$5:$L$25)=YEAR($B251)),Podaci!$M$5:$M$25))</f>
        <v/>
      </c>
      <c r="R251" s="108" t="str">
        <f t="shared" ca="1" si="70"/>
        <v/>
      </c>
      <c r="T251" s="81" t="str">
        <f t="shared" ca="1" si="78"/>
        <v/>
      </c>
      <c r="U251" s="81" t="str">
        <f t="shared" ca="1" si="78"/>
        <v/>
      </c>
      <c r="V251" s="81" t="str">
        <f t="shared" ca="1" si="78"/>
        <v/>
      </c>
      <c r="W251" s="81" t="str">
        <f t="shared" ca="1" si="78"/>
        <v/>
      </c>
      <c r="X251" s="81" t="str">
        <f t="shared" ca="1" si="78"/>
        <v/>
      </c>
      <c r="Y251" s="81" t="str">
        <f t="shared" ca="1" si="78"/>
        <v/>
      </c>
      <c r="Z251" s="81" t="str">
        <f t="shared" ca="1" si="78"/>
        <v/>
      </c>
      <c r="AA251" s="81" t="str">
        <f t="shared" ca="1" si="78"/>
        <v/>
      </c>
      <c r="AB251" s="81" t="str">
        <f t="shared" ca="1" si="78"/>
        <v/>
      </c>
      <c r="AC251" s="81" t="str">
        <f t="shared" ca="1" si="78"/>
        <v/>
      </c>
      <c r="AD251" s="81" t="str">
        <f t="shared" ca="1" si="78"/>
        <v/>
      </c>
      <c r="AE251" s="81" t="str">
        <f t="shared" ca="1" si="78"/>
        <v/>
      </c>
      <c r="AF251" s="81" t="str">
        <f t="shared" ca="1" si="78"/>
        <v/>
      </c>
      <c r="AG251" s="81" t="str">
        <f t="shared" ca="1" si="78"/>
        <v/>
      </c>
      <c r="AH251" s="81" t="str">
        <f t="shared" ca="1" si="78"/>
        <v/>
      </c>
      <c r="AI251" s="81" t="str">
        <f t="shared" ca="1" si="78"/>
        <v/>
      </c>
      <c r="AJ251" s="81" t="str">
        <f t="shared" ca="1" si="77"/>
        <v/>
      </c>
      <c r="AK251" s="81" t="str">
        <f t="shared" ca="1" si="77"/>
        <v/>
      </c>
      <c r="AL251" s="81" t="str">
        <f t="shared" ca="1" si="77"/>
        <v/>
      </c>
      <c r="AM251" s="81" t="str">
        <f t="shared" ca="1" si="77"/>
        <v/>
      </c>
      <c r="AN251" s="81" t="str">
        <f t="shared" ca="1" si="77"/>
        <v/>
      </c>
      <c r="AO251" s="81" t="str">
        <f t="shared" ca="1" si="77"/>
        <v/>
      </c>
      <c r="AP251" s="81" t="str">
        <f t="shared" ca="1" si="77"/>
        <v/>
      </c>
      <c r="AQ251" s="81" t="str">
        <f t="shared" ca="1" si="77"/>
        <v/>
      </c>
    </row>
    <row r="252" spans="1:43" x14ac:dyDescent="0.2">
      <c r="A252" s="22" t="str">
        <f t="shared" si="71"/>
        <v/>
      </c>
      <c r="B252" s="34" t="str">
        <f t="shared" si="72"/>
        <v/>
      </c>
      <c r="C252" s="24" t="str">
        <f ca="1">IF(B252&gt;datum_obracuna,"",VLOOKUP(B252,'HNB tečaj'!A:D,2))</f>
        <v/>
      </c>
      <c r="D252" s="24" t="str">
        <f ca="1">IF(B252&gt;datum_obracuna,"",VLOOKUP(B252,'HNB tečaj'!A:D,3+(Podaci!$B$11="ne")))</f>
        <v/>
      </c>
      <c r="F252" s="68" t="str">
        <f>IF($A251&gt;=rok*12,"",VLOOKUP($B252,Podaci!$F:$G,2,TRUE))</f>
        <v/>
      </c>
      <c r="G252" s="28" t="str">
        <f>IF($A251&gt;=rok*12,"",VLOOKUP($B252,Podaci!$F:$H,3,TRUE))</f>
        <v/>
      </c>
      <c r="H252" s="33" t="str">
        <f>IF(A251&gt;=rok*12,"",VLOOKUP(B252,Podaci!F:J,5,TRUE))</f>
        <v/>
      </c>
      <c r="I252" s="33" t="str">
        <f t="shared" si="63"/>
        <v/>
      </c>
      <c r="J252" s="102" t="str">
        <f t="shared" ca="1" si="64"/>
        <v/>
      </c>
      <c r="K252" s="71" t="str">
        <f t="shared" si="65"/>
        <v/>
      </c>
      <c r="L252" s="73" t="str">
        <f t="shared" ca="1" si="66"/>
        <v/>
      </c>
      <c r="M252" s="71" t="str">
        <f t="shared" si="67"/>
        <v/>
      </c>
      <c r="N252" s="73" t="str">
        <f t="shared" ca="1" si="68"/>
        <v/>
      </c>
      <c r="O252" s="71" t="str">
        <f t="shared" si="69"/>
        <v/>
      </c>
      <c r="P252" s="72" t="str">
        <f>IF($A251&gt;=rok*12,"",P251*H252-K252-SUMPRODUCT(--(MONTH(Podaci!$L$5:$L$25)=MONTH($B252)),--(YEAR(Podaci!$L$5:$L$25)=YEAR($B252)),Podaci!$M$5:$M$25))</f>
        <v/>
      </c>
      <c r="R252" s="108" t="str">
        <f t="shared" ca="1" si="70"/>
        <v/>
      </c>
      <c r="T252" s="81" t="str">
        <f t="shared" ca="1" si="78"/>
        <v/>
      </c>
      <c r="U252" s="81" t="str">
        <f t="shared" ca="1" si="78"/>
        <v/>
      </c>
      <c r="V252" s="81" t="str">
        <f t="shared" ca="1" si="78"/>
        <v/>
      </c>
      <c r="W252" s="81" t="str">
        <f t="shared" ca="1" si="78"/>
        <v/>
      </c>
      <c r="X252" s="81" t="str">
        <f t="shared" ca="1" si="78"/>
        <v/>
      </c>
      <c r="Y252" s="81" t="str">
        <f t="shared" ca="1" si="78"/>
        <v/>
      </c>
      <c r="Z252" s="81" t="str">
        <f t="shared" ca="1" si="78"/>
        <v/>
      </c>
      <c r="AA252" s="81" t="str">
        <f t="shared" ca="1" si="78"/>
        <v/>
      </c>
      <c r="AB252" s="81" t="str">
        <f t="shared" ca="1" si="78"/>
        <v/>
      </c>
      <c r="AC252" s="81" t="str">
        <f t="shared" ca="1" si="78"/>
        <v/>
      </c>
      <c r="AD252" s="81" t="str">
        <f t="shared" ca="1" si="78"/>
        <v/>
      </c>
      <c r="AE252" s="81" t="str">
        <f t="shared" ca="1" si="78"/>
        <v/>
      </c>
      <c r="AF252" s="81" t="str">
        <f t="shared" ca="1" si="78"/>
        <v/>
      </c>
      <c r="AG252" s="81" t="str">
        <f t="shared" ca="1" si="78"/>
        <v/>
      </c>
      <c r="AH252" s="81" t="str">
        <f t="shared" ca="1" si="78"/>
        <v/>
      </c>
      <c r="AI252" s="81" t="str">
        <f t="shared" ca="1" si="78"/>
        <v/>
      </c>
      <c r="AJ252" s="81" t="str">
        <f t="shared" ca="1" si="77"/>
        <v/>
      </c>
      <c r="AK252" s="81" t="str">
        <f t="shared" ca="1" si="77"/>
        <v/>
      </c>
      <c r="AL252" s="81" t="str">
        <f t="shared" ca="1" si="77"/>
        <v/>
      </c>
      <c r="AM252" s="81" t="str">
        <f t="shared" ca="1" si="77"/>
        <v/>
      </c>
      <c r="AN252" s="81" t="str">
        <f t="shared" ca="1" si="77"/>
        <v/>
      </c>
      <c r="AO252" s="81" t="str">
        <f t="shared" ca="1" si="77"/>
        <v/>
      </c>
      <c r="AP252" s="81" t="str">
        <f t="shared" ca="1" si="77"/>
        <v/>
      </c>
      <c r="AQ252" s="81" t="str">
        <f t="shared" ca="1" si="77"/>
        <v/>
      </c>
    </row>
    <row r="253" spans="1:43" x14ac:dyDescent="0.2">
      <c r="A253" s="22" t="str">
        <f t="shared" si="71"/>
        <v/>
      </c>
      <c r="B253" s="34" t="str">
        <f t="shared" si="72"/>
        <v/>
      </c>
      <c r="C253" s="24" t="str">
        <f ca="1">IF(B253&gt;datum_obracuna,"",VLOOKUP(B253,'HNB tečaj'!A:D,2))</f>
        <v/>
      </c>
      <c r="D253" s="24" t="str">
        <f ca="1">IF(B253&gt;datum_obracuna,"",VLOOKUP(B253,'HNB tečaj'!A:D,3+(Podaci!$B$11="ne")))</f>
        <v/>
      </c>
      <c r="F253" s="68" t="str">
        <f>IF($A252&gt;=rok*12,"",VLOOKUP($B253,Podaci!$F:$G,2,TRUE))</f>
        <v/>
      </c>
      <c r="G253" s="28" t="str">
        <f>IF($A252&gt;=rok*12,"",VLOOKUP($B253,Podaci!$F:$H,3,TRUE))</f>
        <v/>
      </c>
      <c r="H253" s="33" t="str">
        <f>IF(A252&gt;=rok*12,"",VLOOKUP(B253,Podaci!F:J,5,TRUE))</f>
        <v/>
      </c>
      <c r="I253" s="33" t="str">
        <f t="shared" si="63"/>
        <v/>
      </c>
      <c r="J253" s="102" t="str">
        <f t="shared" ca="1" si="64"/>
        <v/>
      </c>
      <c r="K253" s="71" t="str">
        <f t="shared" si="65"/>
        <v/>
      </c>
      <c r="L253" s="73" t="str">
        <f t="shared" ca="1" si="66"/>
        <v/>
      </c>
      <c r="M253" s="71" t="str">
        <f t="shared" si="67"/>
        <v/>
      </c>
      <c r="N253" s="73" t="str">
        <f t="shared" ca="1" si="68"/>
        <v/>
      </c>
      <c r="O253" s="71" t="str">
        <f t="shared" si="69"/>
        <v/>
      </c>
      <c r="P253" s="72" t="str">
        <f>IF($A252&gt;=rok*12,"",P252*H253-K253-SUMPRODUCT(--(MONTH(Podaci!$L$5:$L$25)=MONTH($B253)),--(YEAR(Podaci!$L$5:$L$25)=YEAR($B253)),Podaci!$M$5:$M$25))</f>
        <v/>
      </c>
      <c r="R253" s="108" t="str">
        <f t="shared" ca="1" si="70"/>
        <v/>
      </c>
      <c r="T253" s="81" t="str">
        <f t="shared" ca="1" si="78"/>
        <v/>
      </c>
      <c r="U253" s="81" t="str">
        <f t="shared" ca="1" si="78"/>
        <v/>
      </c>
      <c r="V253" s="81" t="str">
        <f t="shared" ca="1" si="78"/>
        <v/>
      </c>
      <c r="W253" s="81" t="str">
        <f t="shared" ca="1" si="78"/>
        <v/>
      </c>
      <c r="X253" s="81" t="str">
        <f t="shared" ca="1" si="78"/>
        <v/>
      </c>
      <c r="Y253" s="81" t="str">
        <f t="shared" ca="1" si="78"/>
        <v/>
      </c>
      <c r="Z253" s="81" t="str">
        <f t="shared" ca="1" si="78"/>
        <v/>
      </c>
      <c r="AA253" s="81" t="str">
        <f t="shared" ca="1" si="78"/>
        <v/>
      </c>
      <c r="AB253" s="81" t="str">
        <f t="shared" ca="1" si="78"/>
        <v/>
      </c>
      <c r="AC253" s="81" t="str">
        <f t="shared" ca="1" si="78"/>
        <v/>
      </c>
      <c r="AD253" s="81" t="str">
        <f t="shared" ca="1" si="78"/>
        <v/>
      </c>
      <c r="AE253" s="81" t="str">
        <f t="shared" ca="1" si="78"/>
        <v/>
      </c>
      <c r="AF253" s="81" t="str">
        <f t="shared" ca="1" si="78"/>
        <v/>
      </c>
      <c r="AG253" s="81" t="str">
        <f t="shared" ca="1" si="78"/>
        <v/>
      </c>
      <c r="AH253" s="81" t="str">
        <f t="shared" ca="1" si="78"/>
        <v/>
      </c>
      <c r="AI253" s="81" t="str">
        <f t="shared" ca="1" si="78"/>
        <v/>
      </c>
      <c r="AJ253" s="81" t="str">
        <f t="shared" ca="1" si="77"/>
        <v/>
      </c>
      <c r="AK253" s="81" t="str">
        <f t="shared" ca="1" si="77"/>
        <v/>
      </c>
      <c r="AL253" s="81" t="str">
        <f t="shared" ca="1" si="77"/>
        <v/>
      </c>
      <c r="AM253" s="81" t="str">
        <f t="shared" ca="1" si="77"/>
        <v/>
      </c>
      <c r="AN253" s="81" t="str">
        <f t="shared" ca="1" si="77"/>
        <v/>
      </c>
      <c r="AO253" s="81" t="str">
        <f t="shared" ca="1" si="77"/>
        <v/>
      </c>
      <c r="AP253" s="81" t="str">
        <f t="shared" ca="1" si="77"/>
        <v/>
      </c>
      <c r="AQ253" s="81" t="str">
        <f t="shared" ca="1" si="77"/>
        <v/>
      </c>
    </row>
    <row r="254" spans="1:43" x14ac:dyDescent="0.2">
      <c r="A254" s="22" t="str">
        <f t="shared" si="71"/>
        <v/>
      </c>
      <c r="B254" s="34" t="str">
        <f t="shared" si="72"/>
        <v/>
      </c>
      <c r="C254" s="24" t="str">
        <f ca="1">IF(B254&gt;datum_obracuna,"",VLOOKUP(B254,'HNB tečaj'!A:D,2))</f>
        <v/>
      </c>
      <c r="D254" s="24" t="str">
        <f ca="1">IF(B254&gt;datum_obracuna,"",VLOOKUP(B254,'HNB tečaj'!A:D,3+(Podaci!$B$11="ne")))</f>
        <v/>
      </c>
      <c r="F254" s="68" t="str">
        <f>IF($A253&gt;=rok*12,"",VLOOKUP($B254,Podaci!$F:$G,2,TRUE))</f>
        <v/>
      </c>
      <c r="G254" s="28" t="str">
        <f>IF($A253&gt;=rok*12,"",VLOOKUP($B254,Podaci!$F:$H,3,TRUE))</f>
        <v/>
      </c>
      <c r="H254" s="33" t="str">
        <f>IF(A253&gt;=rok*12,"",VLOOKUP(B254,Podaci!F:J,5,TRUE))</f>
        <v/>
      </c>
      <c r="I254" s="33" t="str">
        <f t="shared" si="63"/>
        <v/>
      </c>
      <c r="J254" s="102" t="str">
        <f t="shared" ca="1" si="64"/>
        <v/>
      </c>
      <c r="K254" s="71" t="str">
        <f t="shared" si="65"/>
        <v/>
      </c>
      <c r="L254" s="73" t="str">
        <f t="shared" ca="1" si="66"/>
        <v/>
      </c>
      <c r="M254" s="71" t="str">
        <f t="shared" si="67"/>
        <v/>
      </c>
      <c r="N254" s="73" t="str">
        <f t="shared" ca="1" si="68"/>
        <v/>
      </c>
      <c r="O254" s="71" t="str">
        <f t="shared" si="69"/>
        <v/>
      </c>
      <c r="P254" s="72" t="str">
        <f>IF($A253&gt;=rok*12,"",P253*H254-K254-SUMPRODUCT(--(MONTH(Podaci!$L$5:$L$25)=MONTH($B254)),--(YEAR(Podaci!$L$5:$L$25)=YEAR($B254)),Podaci!$M$5:$M$25))</f>
        <v/>
      </c>
      <c r="R254" s="108" t="str">
        <f t="shared" ca="1" si="70"/>
        <v/>
      </c>
      <c r="T254" s="81" t="str">
        <f t="shared" ca="1" si="78"/>
        <v/>
      </c>
      <c r="U254" s="81" t="str">
        <f t="shared" ca="1" si="78"/>
        <v/>
      </c>
      <c r="V254" s="81" t="str">
        <f t="shared" ca="1" si="78"/>
        <v/>
      </c>
      <c r="W254" s="81" t="str">
        <f t="shared" ca="1" si="78"/>
        <v/>
      </c>
      <c r="X254" s="81" t="str">
        <f t="shared" ca="1" si="78"/>
        <v/>
      </c>
      <c r="Y254" s="81" t="str">
        <f t="shared" ca="1" si="78"/>
        <v/>
      </c>
      <c r="Z254" s="81" t="str">
        <f t="shared" ca="1" si="78"/>
        <v/>
      </c>
      <c r="AA254" s="81" t="str">
        <f t="shared" ca="1" si="78"/>
        <v/>
      </c>
      <c r="AB254" s="81" t="str">
        <f t="shared" ca="1" si="78"/>
        <v/>
      </c>
      <c r="AC254" s="81" t="str">
        <f t="shared" ca="1" si="78"/>
        <v/>
      </c>
      <c r="AD254" s="81" t="str">
        <f t="shared" ca="1" si="78"/>
        <v/>
      </c>
      <c r="AE254" s="81" t="str">
        <f t="shared" ca="1" si="78"/>
        <v/>
      </c>
      <c r="AF254" s="81" t="str">
        <f t="shared" ca="1" si="78"/>
        <v/>
      </c>
      <c r="AG254" s="81" t="str">
        <f t="shared" ca="1" si="78"/>
        <v/>
      </c>
      <c r="AH254" s="81" t="str">
        <f t="shared" ca="1" si="78"/>
        <v/>
      </c>
      <c r="AI254" s="81" t="str">
        <f t="shared" ca="1" si="78"/>
        <v/>
      </c>
      <c r="AJ254" s="81" t="str">
        <f t="shared" ca="1" si="77"/>
        <v/>
      </c>
      <c r="AK254" s="81" t="str">
        <f t="shared" ca="1" si="77"/>
        <v/>
      </c>
      <c r="AL254" s="81" t="str">
        <f t="shared" ca="1" si="77"/>
        <v/>
      </c>
      <c r="AM254" s="81" t="str">
        <f t="shared" ca="1" si="77"/>
        <v/>
      </c>
      <c r="AN254" s="81" t="str">
        <f t="shared" ca="1" si="77"/>
        <v/>
      </c>
      <c r="AO254" s="81" t="str">
        <f t="shared" ca="1" si="77"/>
        <v/>
      </c>
      <c r="AP254" s="81" t="str">
        <f t="shared" ca="1" si="77"/>
        <v/>
      </c>
      <c r="AQ254" s="81" t="str">
        <f t="shared" ca="1" si="77"/>
        <v/>
      </c>
    </row>
    <row r="255" spans="1:43" x14ac:dyDescent="0.2">
      <c r="A255" s="22" t="str">
        <f t="shared" si="71"/>
        <v/>
      </c>
      <c r="B255" s="34" t="str">
        <f t="shared" si="72"/>
        <v/>
      </c>
      <c r="C255" s="24" t="str">
        <f ca="1">IF(B255&gt;datum_obracuna,"",VLOOKUP(B255,'HNB tečaj'!A:D,2))</f>
        <v/>
      </c>
      <c r="D255" s="24" t="str">
        <f ca="1">IF(B255&gt;datum_obracuna,"",VLOOKUP(B255,'HNB tečaj'!A:D,3+(Podaci!$B$11="ne")))</f>
        <v/>
      </c>
      <c r="F255" s="68" t="str">
        <f>IF($A254&gt;=rok*12,"",VLOOKUP($B255,Podaci!$F:$G,2,TRUE))</f>
        <v/>
      </c>
      <c r="G255" s="28" t="str">
        <f>IF($A254&gt;=rok*12,"",VLOOKUP($B255,Podaci!$F:$H,3,TRUE))</f>
        <v/>
      </c>
      <c r="H255" s="33" t="str">
        <f>IF(A254&gt;=rok*12,"",VLOOKUP(B255,Podaci!F:J,5,TRUE))</f>
        <v/>
      </c>
      <c r="I255" s="33" t="str">
        <f t="shared" si="63"/>
        <v/>
      </c>
      <c r="J255" s="102" t="str">
        <f t="shared" ca="1" si="64"/>
        <v/>
      </c>
      <c r="K255" s="71" t="str">
        <f t="shared" si="65"/>
        <v/>
      </c>
      <c r="L255" s="73" t="str">
        <f t="shared" ca="1" si="66"/>
        <v/>
      </c>
      <c r="M255" s="71" t="str">
        <f t="shared" si="67"/>
        <v/>
      </c>
      <c r="N255" s="73" t="str">
        <f t="shared" ca="1" si="68"/>
        <v/>
      </c>
      <c r="O255" s="71" t="str">
        <f t="shared" si="69"/>
        <v/>
      </c>
      <c r="P255" s="72" t="str">
        <f>IF($A254&gt;=rok*12,"",P254*H255-K255-SUMPRODUCT(--(MONTH(Podaci!$L$5:$L$25)=MONTH($B255)),--(YEAR(Podaci!$L$5:$L$25)=YEAR($B255)),Podaci!$M$5:$M$25))</f>
        <v/>
      </c>
      <c r="R255" s="108" t="str">
        <f t="shared" ca="1" si="70"/>
        <v/>
      </c>
      <c r="T255" s="81" t="str">
        <f t="shared" ca="1" si="78"/>
        <v/>
      </c>
      <c r="U255" s="81" t="str">
        <f t="shared" ca="1" si="78"/>
        <v/>
      </c>
      <c r="V255" s="81" t="str">
        <f t="shared" ca="1" si="78"/>
        <v/>
      </c>
      <c r="W255" s="81" t="str">
        <f t="shared" ca="1" si="78"/>
        <v/>
      </c>
      <c r="X255" s="81" t="str">
        <f t="shared" ca="1" si="78"/>
        <v/>
      </c>
      <c r="Y255" s="81" t="str">
        <f t="shared" ca="1" si="78"/>
        <v/>
      </c>
      <c r="Z255" s="81" t="str">
        <f t="shared" ca="1" si="78"/>
        <v/>
      </c>
      <c r="AA255" s="81" t="str">
        <f t="shared" ca="1" si="78"/>
        <v/>
      </c>
      <c r="AB255" s="81" t="str">
        <f t="shared" ca="1" si="78"/>
        <v/>
      </c>
      <c r="AC255" s="81" t="str">
        <f t="shared" ca="1" si="78"/>
        <v/>
      </c>
      <c r="AD255" s="81" t="str">
        <f t="shared" ca="1" si="78"/>
        <v/>
      </c>
      <c r="AE255" s="81" t="str">
        <f t="shared" ca="1" si="78"/>
        <v/>
      </c>
      <c r="AF255" s="81" t="str">
        <f t="shared" ca="1" si="78"/>
        <v/>
      </c>
      <c r="AG255" s="81" t="str">
        <f t="shared" ca="1" si="78"/>
        <v/>
      </c>
      <c r="AH255" s="81" t="str">
        <f t="shared" ca="1" si="78"/>
        <v/>
      </c>
      <c r="AI255" s="81" t="str">
        <f t="shared" ca="1" si="78"/>
        <v/>
      </c>
      <c r="AJ255" s="81" t="str">
        <f t="shared" ca="1" si="77"/>
        <v/>
      </c>
      <c r="AK255" s="81" t="str">
        <f t="shared" ca="1" si="77"/>
        <v/>
      </c>
      <c r="AL255" s="81" t="str">
        <f t="shared" ca="1" si="77"/>
        <v/>
      </c>
      <c r="AM255" s="81" t="str">
        <f t="shared" ca="1" si="77"/>
        <v/>
      </c>
      <c r="AN255" s="81" t="str">
        <f t="shared" ca="1" si="77"/>
        <v/>
      </c>
      <c r="AO255" s="81" t="str">
        <f t="shared" ca="1" si="77"/>
        <v/>
      </c>
      <c r="AP255" s="81" t="str">
        <f t="shared" ca="1" si="77"/>
        <v/>
      </c>
      <c r="AQ255" s="81" t="str">
        <f t="shared" ca="1" si="77"/>
        <v/>
      </c>
    </row>
    <row r="256" spans="1:43" x14ac:dyDescent="0.2">
      <c r="A256" s="22" t="str">
        <f t="shared" si="71"/>
        <v/>
      </c>
      <c r="B256" s="34" t="str">
        <f t="shared" si="72"/>
        <v/>
      </c>
      <c r="C256" s="24" t="str">
        <f ca="1">IF(B256&gt;datum_obracuna,"",VLOOKUP(B256,'HNB tečaj'!A:D,2))</f>
        <v/>
      </c>
      <c r="D256" s="24" t="str">
        <f ca="1">IF(B256&gt;datum_obracuna,"",VLOOKUP(B256,'HNB tečaj'!A:D,3+(Podaci!$B$11="ne")))</f>
        <v/>
      </c>
      <c r="F256" s="68" t="str">
        <f>IF($A255&gt;=rok*12,"",VLOOKUP($B256,Podaci!$F:$G,2,TRUE))</f>
        <v/>
      </c>
      <c r="G256" s="28" t="str">
        <f>IF($A255&gt;=rok*12,"",VLOOKUP($B256,Podaci!$F:$H,3,TRUE))</f>
        <v/>
      </c>
      <c r="H256" s="33" t="str">
        <f>IF(A255&gt;=rok*12,"",VLOOKUP(B256,Podaci!F:J,5,TRUE))</f>
        <v/>
      </c>
      <c r="I256" s="33" t="str">
        <f t="shared" si="63"/>
        <v/>
      </c>
      <c r="J256" s="102" t="str">
        <f t="shared" ca="1" si="64"/>
        <v/>
      </c>
      <c r="K256" s="71" t="str">
        <f t="shared" si="65"/>
        <v/>
      </c>
      <c r="L256" s="73" t="str">
        <f t="shared" ca="1" si="66"/>
        <v/>
      </c>
      <c r="M256" s="71" t="str">
        <f t="shared" si="67"/>
        <v/>
      </c>
      <c r="N256" s="73" t="str">
        <f t="shared" ca="1" si="68"/>
        <v/>
      </c>
      <c r="O256" s="71" t="str">
        <f t="shared" si="69"/>
        <v/>
      </c>
      <c r="P256" s="72" t="str">
        <f>IF($A255&gt;=rok*12,"",P255*H256-K256-SUMPRODUCT(--(MONTH(Podaci!$L$5:$L$25)=MONTH($B256)),--(YEAR(Podaci!$L$5:$L$25)=YEAR($B256)),Podaci!$M$5:$M$25))</f>
        <v/>
      </c>
      <c r="R256" s="108" t="str">
        <f t="shared" ca="1" si="70"/>
        <v/>
      </c>
      <c r="T256" s="81" t="str">
        <f t="shared" ca="1" si="78"/>
        <v/>
      </c>
      <c r="U256" s="81" t="str">
        <f t="shared" ca="1" si="78"/>
        <v/>
      </c>
      <c r="V256" s="81" t="str">
        <f t="shared" ca="1" si="78"/>
        <v/>
      </c>
      <c r="W256" s="81" t="str">
        <f t="shared" ca="1" si="78"/>
        <v/>
      </c>
      <c r="X256" s="81" t="str">
        <f t="shared" ca="1" si="78"/>
        <v/>
      </c>
      <c r="Y256" s="81" t="str">
        <f t="shared" ca="1" si="78"/>
        <v/>
      </c>
      <c r="Z256" s="81" t="str">
        <f t="shared" ca="1" si="78"/>
        <v/>
      </c>
      <c r="AA256" s="81" t="str">
        <f t="shared" ca="1" si="78"/>
        <v/>
      </c>
      <c r="AB256" s="81" t="str">
        <f t="shared" ca="1" si="78"/>
        <v/>
      </c>
      <c r="AC256" s="81" t="str">
        <f t="shared" ca="1" si="78"/>
        <v/>
      </c>
      <c r="AD256" s="81" t="str">
        <f t="shared" ca="1" si="78"/>
        <v/>
      </c>
      <c r="AE256" s="81" t="str">
        <f t="shared" ca="1" si="78"/>
        <v/>
      </c>
      <c r="AF256" s="81" t="str">
        <f t="shared" ca="1" si="78"/>
        <v/>
      </c>
      <c r="AG256" s="81" t="str">
        <f t="shared" ca="1" si="78"/>
        <v/>
      </c>
      <c r="AH256" s="81" t="str">
        <f t="shared" ca="1" si="78"/>
        <v/>
      </c>
      <c r="AI256" s="81" t="str">
        <f t="shared" ca="1" si="78"/>
        <v/>
      </c>
      <c r="AJ256" s="81" t="str">
        <f t="shared" ca="1" si="77"/>
        <v/>
      </c>
      <c r="AK256" s="81" t="str">
        <f t="shared" ca="1" si="77"/>
        <v/>
      </c>
      <c r="AL256" s="81" t="str">
        <f t="shared" ca="1" si="77"/>
        <v/>
      </c>
      <c r="AM256" s="81" t="str">
        <f t="shared" ca="1" si="77"/>
        <v/>
      </c>
      <c r="AN256" s="81" t="str">
        <f t="shared" ca="1" si="77"/>
        <v/>
      </c>
      <c r="AO256" s="81" t="str">
        <f t="shared" ca="1" si="77"/>
        <v/>
      </c>
      <c r="AP256" s="81" t="str">
        <f t="shared" ca="1" si="77"/>
        <v/>
      </c>
      <c r="AQ256" s="81" t="str">
        <f t="shared" ca="1" si="77"/>
        <v/>
      </c>
    </row>
    <row r="257" spans="1:43" x14ac:dyDescent="0.2">
      <c r="A257" s="22" t="str">
        <f t="shared" si="71"/>
        <v/>
      </c>
      <c r="B257" s="34" t="str">
        <f t="shared" si="72"/>
        <v/>
      </c>
      <c r="C257" s="24" t="str">
        <f ca="1">IF(B257&gt;datum_obracuna,"",VLOOKUP(B257,'HNB tečaj'!A:D,2))</f>
        <v/>
      </c>
      <c r="D257" s="24" t="str">
        <f ca="1">IF(B257&gt;datum_obracuna,"",VLOOKUP(B257,'HNB tečaj'!A:D,3+(Podaci!$B$11="ne")))</f>
        <v/>
      </c>
      <c r="F257" s="68" t="str">
        <f>IF($A256&gt;=rok*12,"",VLOOKUP($B257,Podaci!$F:$G,2,TRUE))</f>
        <v/>
      </c>
      <c r="G257" s="28" t="str">
        <f>IF($A256&gt;=rok*12,"",VLOOKUP($B257,Podaci!$F:$H,3,TRUE))</f>
        <v/>
      </c>
      <c r="H257" s="33" t="str">
        <f>IF(A256&gt;=rok*12,"",VLOOKUP(B257,Podaci!F:J,5,TRUE))</f>
        <v/>
      </c>
      <c r="I257" s="33" t="str">
        <f t="shared" si="63"/>
        <v/>
      </c>
      <c r="J257" s="102" t="str">
        <f t="shared" ca="1" si="64"/>
        <v/>
      </c>
      <c r="K257" s="71" t="str">
        <f t="shared" si="65"/>
        <v/>
      </c>
      <c r="L257" s="73" t="str">
        <f t="shared" ca="1" si="66"/>
        <v/>
      </c>
      <c r="M257" s="71" t="str">
        <f t="shared" si="67"/>
        <v/>
      </c>
      <c r="N257" s="73" t="str">
        <f t="shared" ca="1" si="68"/>
        <v/>
      </c>
      <c r="O257" s="71" t="str">
        <f t="shared" si="69"/>
        <v/>
      </c>
      <c r="P257" s="72" t="str">
        <f>IF($A256&gt;=rok*12,"",P256*H257-K257-SUMPRODUCT(--(MONTH(Podaci!$L$5:$L$25)=MONTH($B257)),--(YEAR(Podaci!$L$5:$L$25)=YEAR($B257)),Podaci!$M$5:$M$25))</f>
        <v/>
      </c>
      <c r="R257" s="108" t="str">
        <f t="shared" ca="1" si="70"/>
        <v/>
      </c>
      <c r="T257" s="81" t="str">
        <f t="shared" ca="1" si="78"/>
        <v/>
      </c>
      <c r="U257" s="81" t="str">
        <f t="shared" ca="1" si="78"/>
        <v/>
      </c>
      <c r="V257" s="81" t="str">
        <f t="shared" ca="1" si="78"/>
        <v/>
      </c>
      <c r="W257" s="81" t="str">
        <f t="shared" ca="1" si="78"/>
        <v/>
      </c>
      <c r="X257" s="81" t="str">
        <f t="shared" ca="1" si="78"/>
        <v/>
      </c>
      <c r="Y257" s="81" t="str">
        <f t="shared" ca="1" si="78"/>
        <v/>
      </c>
      <c r="Z257" s="81" t="str">
        <f t="shared" ca="1" si="78"/>
        <v/>
      </c>
      <c r="AA257" s="81" t="str">
        <f t="shared" ca="1" si="78"/>
        <v/>
      </c>
      <c r="AB257" s="81" t="str">
        <f t="shared" ca="1" si="78"/>
        <v/>
      </c>
      <c r="AC257" s="81" t="str">
        <f t="shared" ca="1" si="78"/>
        <v/>
      </c>
      <c r="AD257" s="81" t="str">
        <f t="shared" ca="1" si="78"/>
        <v/>
      </c>
      <c r="AE257" s="81" t="str">
        <f t="shared" ca="1" si="78"/>
        <v/>
      </c>
      <c r="AF257" s="81" t="str">
        <f t="shared" ca="1" si="78"/>
        <v/>
      </c>
      <c r="AG257" s="81" t="str">
        <f t="shared" ca="1" si="78"/>
        <v/>
      </c>
      <c r="AH257" s="81" t="str">
        <f t="shared" ca="1" si="78"/>
        <v/>
      </c>
      <c r="AI257" s="81" t="str">
        <f t="shared" ca="1" si="78"/>
        <v/>
      </c>
      <c r="AJ257" s="81" t="str">
        <f t="shared" ca="1" si="77"/>
        <v/>
      </c>
      <c r="AK257" s="81" t="str">
        <f t="shared" ca="1" si="77"/>
        <v/>
      </c>
      <c r="AL257" s="81" t="str">
        <f t="shared" ca="1" si="77"/>
        <v/>
      </c>
      <c r="AM257" s="81" t="str">
        <f t="shared" ca="1" si="77"/>
        <v/>
      </c>
      <c r="AN257" s="81" t="str">
        <f t="shared" ca="1" si="77"/>
        <v/>
      </c>
      <c r="AO257" s="81" t="str">
        <f t="shared" ca="1" si="77"/>
        <v/>
      </c>
      <c r="AP257" s="81" t="str">
        <f t="shared" ca="1" si="77"/>
        <v/>
      </c>
      <c r="AQ257" s="81" t="str">
        <f t="shared" ca="1" si="77"/>
        <v/>
      </c>
    </row>
    <row r="258" spans="1:43" x14ac:dyDescent="0.2">
      <c r="A258" s="22" t="str">
        <f t="shared" si="71"/>
        <v/>
      </c>
      <c r="B258" s="34" t="str">
        <f t="shared" si="72"/>
        <v/>
      </c>
      <c r="C258" s="24" t="str">
        <f ca="1">IF(B258&gt;datum_obracuna,"",VLOOKUP(B258,'HNB tečaj'!A:D,2))</f>
        <v/>
      </c>
      <c r="D258" s="24" t="str">
        <f ca="1">IF(B258&gt;datum_obracuna,"",VLOOKUP(B258,'HNB tečaj'!A:D,3+(Podaci!$B$11="ne")))</f>
        <v/>
      </c>
      <c r="F258" s="68" t="str">
        <f>IF($A257&gt;=rok*12,"",VLOOKUP($B258,Podaci!$F:$G,2,TRUE))</f>
        <v/>
      </c>
      <c r="G258" s="28" t="str">
        <f>IF($A257&gt;=rok*12,"",VLOOKUP($B258,Podaci!$F:$H,3,TRUE))</f>
        <v/>
      </c>
      <c r="H258" s="33" t="str">
        <f>IF(A257&gt;=rok*12,"",VLOOKUP(B258,Podaci!F:J,5,TRUE))</f>
        <v/>
      </c>
      <c r="I258" s="33" t="str">
        <f t="shared" si="63"/>
        <v/>
      </c>
      <c r="J258" s="102" t="str">
        <f t="shared" ca="1" si="64"/>
        <v/>
      </c>
      <c r="K258" s="71" t="str">
        <f t="shared" si="65"/>
        <v/>
      </c>
      <c r="L258" s="73" t="str">
        <f t="shared" ca="1" si="66"/>
        <v/>
      </c>
      <c r="M258" s="71" t="str">
        <f t="shared" si="67"/>
        <v/>
      </c>
      <c r="N258" s="73" t="str">
        <f t="shared" ca="1" si="68"/>
        <v/>
      </c>
      <c r="O258" s="71" t="str">
        <f t="shared" si="69"/>
        <v/>
      </c>
      <c r="P258" s="72" t="str">
        <f>IF($A257&gt;=rok*12,"",P257*H258-K258-SUMPRODUCT(--(MONTH(Podaci!$L$5:$L$25)=MONTH($B258)),--(YEAR(Podaci!$L$5:$L$25)=YEAR($B258)),Podaci!$M$5:$M$25))</f>
        <v/>
      </c>
      <c r="R258" s="108" t="str">
        <f t="shared" ca="1" si="70"/>
        <v/>
      </c>
      <c r="T258" s="81" t="str">
        <f t="shared" ca="1" si="78"/>
        <v/>
      </c>
      <c r="U258" s="81" t="str">
        <f t="shared" ca="1" si="78"/>
        <v/>
      </c>
      <c r="V258" s="81" t="str">
        <f t="shared" ca="1" si="78"/>
        <v/>
      </c>
      <c r="W258" s="81" t="str">
        <f t="shared" ca="1" si="78"/>
        <v/>
      </c>
      <c r="X258" s="81" t="str">
        <f t="shared" ca="1" si="78"/>
        <v/>
      </c>
      <c r="Y258" s="81" t="str">
        <f t="shared" ca="1" si="78"/>
        <v/>
      </c>
      <c r="Z258" s="81" t="str">
        <f t="shared" ca="1" si="78"/>
        <v/>
      </c>
      <c r="AA258" s="81" t="str">
        <f t="shared" ca="1" si="78"/>
        <v/>
      </c>
      <c r="AB258" s="81" t="str">
        <f t="shared" ca="1" si="78"/>
        <v/>
      </c>
      <c r="AC258" s="81" t="str">
        <f t="shared" ca="1" si="78"/>
        <v/>
      </c>
      <c r="AD258" s="81" t="str">
        <f t="shared" ca="1" si="78"/>
        <v/>
      </c>
      <c r="AE258" s="81" t="str">
        <f t="shared" ca="1" si="78"/>
        <v/>
      </c>
      <c r="AF258" s="81" t="str">
        <f t="shared" ca="1" si="78"/>
        <v/>
      </c>
      <c r="AG258" s="81" t="str">
        <f t="shared" ca="1" si="78"/>
        <v/>
      </c>
      <c r="AH258" s="81" t="str">
        <f t="shared" ca="1" si="78"/>
        <v/>
      </c>
      <c r="AI258" s="81" t="str">
        <f t="shared" ca="1" si="78"/>
        <v/>
      </c>
      <c r="AJ258" s="81" t="str">
        <f t="shared" ca="1" si="77"/>
        <v/>
      </c>
      <c r="AK258" s="81" t="str">
        <f t="shared" ca="1" si="77"/>
        <v/>
      </c>
      <c r="AL258" s="81" t="str">
        <f t="shared" ca="1" si="77"/>
        <v/>
      </c>
      <c r="AM258" s="81" t="str">
        <f t="shared" ca="1" si="77"/>
        <v/>
      </c>
      <c r="AN258" s="81" t="str">
        <f t="shared" ca="1" si="77"/>
        <v/>
      </c>
      <c r="AO258" s="81" t="str">
        <f t="shared" ca="1" si="77"/>
        <v/>
      </c>
      <c r="AP258" s="81" t="str">
        <f t="shared" ca="1" si="77"/>
        <v/>
      </c>
      <c r="AQ258" s="81" t="str">
        <f t="shared" ca="1" si="77"/>
        <v/>
      </c>
    </row>
    <row r="259" spans="1:43" x14ac:dyDescent="0.2">
      <c r="A259" s="22" t="str">
        <f t="shared" si="71"/>
        <v/>
      </c>
      <c r="B259" s="34" t="str">
        <f t="shared" si="72"/>
        <v/>
      </c>
      <c r="C259" s="24" t="str">
        <f ca="1">IF(B259&gt;datum_obracuna,"",VLOOKUP(B259,'HNB tečaj'!A:D,2))</f>
        <v/>
      </c>
      <c r="D259" s="24" t="str">
        <f ca="1">IF(B259&gt;datum_obracuna,"",VLOOKUP(B259,'HNB tečaj'!A:D,3+(Podaci!$B$11="ne")))</f>
        <v/>
      </c>
      <c r="F259" s="68" t="str">
        <f>IF($A258&gt;=rok*12,"",VLOOKUP($B259,Podaci!$F:$G,2,TRUE))</f>
        <v/>
      </c>
      <c r="G259" s="28" t="str">
        <f>IF($A258&gt;=rok*12,"",VLOOKUP($B259,Podaci!$F:$H,3,TRUE))</f>
        <v/>
      </c>
      <c r="H259" s="33" t="str">
        <f>IF(A258&gt;=rok*12,"",VLOOKUP(B259,Podaci!F:J,5,TRUE))</f>
        <v/>
      </c>
      <c r="I259" s="33" t="str">
        <f t="shared" si="63"/>
        <v/>
      </c>
      <c r="J259" s="102" t="str">
        <f t="shared" ca="1" si="64"/>
        <v/>
      </c>
      <c r="K259" s="71" t="str">
        <f t="shared" si="65"/>
        <v/>
      </c>
      <c r="L259" s="73" t="str">
        <f t="shared" ca="1" si="66"/>
        <v/>
      </c>
      <c r="M259" s="71" t="str">
        <f t="shared" si="67"/>
        <v/>
      </c>
      <c r="N259" s="73" t="str">
        <f t="shared" ca="1" si="68"/>
        <v/>
      </c>
      <c r="O259" s="71" t="str">
        <f t="shared" si="69"/>
        <v/>
      </c>
      <c r="P259" s="72" t="str">
        <f>IF($A258&gt;=rok*12,"",P258*H259-K259-SUMPRODUCT(--(MONTH(Podaci!$L$5:$L$25)=MONTH($B259)),--(YEAR(Podaci!$L$5:$L$25)=YEAR($B259)),Podaci!$M$5:$M$25))</f>
        <v/>
      </c>
      <c r="R259" s="108" t="str">
        <f t="shared" ca="1" si="70"/>
        <v/>
      </c>
      <c r="T259" s="81" t="str">
        <f t="shared" ca="1" si="78"/>
        <v/>
      </c>
      <c r="U259" s="81" t="str">
        <f t="shared" ca="1" si="78"/>
        <v/>
      </c>
      <c r="V259" s="81" t="str">
        <f t="shared" ca="1" si="78"/>
        <v/>
      </c>
      <c r="W259" s="81" t="str">
        <f t="shared" ca="1" si="78"/>
        <v/>
      </c>
      <c r="X259" s="81" t="str">
        <f t="shared" ca="1" si="78"/>
        <v/>
      </c>
      <c r="Y259" s="81" t="str">
        <f t="shared" ca="1" si="78"/>
        <v/>
      </c>
      <c r="Z259" s="81" t="str">
        <f t="shared" ca="1" si="78"/>
        <v/>
      </c>
      <c r="AA259" s="81" t="str">
        <f t="shared" ca="1" si="78"/>
        <v/>
      </c>
      <c r="AB259" s="81" t="str">
        <f t="shared" ca="1" si="78"/>
        <v/>
      </c>
      <c r="AC259" s="81" t="str">
        <f t="shared" ca="1" si="78"/>
        <v/>
      </c>
      <c r="AD259" s="81" t="str">
        <f t="shared" ca="1" si="78"/>
        <v/>
      </c>
      <c r="AE259" s="81" t="str">
        <f t="shared" ca="1" si="78"/>
        <v/>
      </c>
      <c r="AF259" s="81" t="str">
        <f t="shared" ca="1" si="78"/>
        <v/>
      </c>
      <c r="AG259" s="81" t="str">
        <f t="shared" ca="1" si="78"/>
        <v/>
      </c>
      <c r="AH259" s="81" t="str">
        <f t="shared" ca="1" si="78"/>
        <v/>
      </c>
      <c r="AI259" s="81" t="str">
        <f t="shared" ca="1" si="78"/>
        <v/>
      </c>
      <c r="AJ259" s="81" t="str">
        <f t="shared" ca="1" si="77"/>
        <v/>
      </c>
      <c r="AK259" s="81" t="str">
        <f t="shared" ca="1" si="77"/>
        <v/>
      </c>
      <c r="AL259" s="81" t="str">
        <f t="shared" ca="1" si="77"/>
        <v/>
      </c>
      <c r="AM259" s="81" t="str">
        <f t="shared" ca="1" si="77"/>
        <v/>
      </c>
      <c r="AN259" s="81" t="str">
        <f t="shared" ca="1" si="77"/>
        <v/>
      </c>
      <c r="AO259" s="81" t="str">
        <f t="shared" ca="1" si="77"/>
        <v/>
      </c>
      <c r="AP259" s="81" t="str">
        <f t="shared" ca="1" si="77"/>
        <v/>
      </c>
      <c r="AQ259" s="81" t="str">
        <f t="shared" ca="1" si="77"/>
        <v/>
      </c>
    </row>
    <row r="260" spans="1:43" x14ac:dyDescent="0.2">
      <c r="A260" s="22" t="str">
        <f t="shared" si="71"/>
        <v/>
      </c>
      <c r="B260" s="34" t="str">
        <f t="shared" si="72"/>
        <v/>
      </c>
      <c r="C260" s="24" t="str">
        <f ca="1">IF(B260&gt;datum_obracuna,"",VLOOKUP(B260,'HNB tečaj'!A:D,2))</f>
        <v/>
      </c>
      <c r="D260" s="24" t="str">
        <f ca="1">IF(B260&gt;datum_obracuna,"",VLOOKUP(B260,'HNB tečaj'!A:D,3+(Podaci!$B$11="ne")))</f>
        <v/>
      </c>
      <c r="F260" s="68" t="str">
        <f>IF($A259&gt;=rok*12,"",VLOOKUP($B260,Podaci!$F:$G,2,TRUE))</f>
        <v/>
      </c>
      <c r="G260" s="28" t="str">
        <f>IF($A259&gt;=rok*12,"",VLOOKUP($B260,Podaci!$F:$H,3,TRUE))</f>
        <v/>
      </c>
      <c r="H260" s="33" t="str">
        <f>IF(A259&gt;=rok*12,"",VLOOKUP(B260,Podaci!F:J,5,TRUE))</f>
        <v/>
      </c>
      <c r="I260" s="33" t="str">
        <f t="shared" si="63"/>
        <v/>
      </c>
      <c r="J260" s="102" t="str">
        <f t="shared" ca="1" si="64"/>
        <v/>
      </c>
      <c r="K260" s="71" t="str">
        <f t="shared" si="65"/>
        <v/>
      </c>
      <c r="L260" s="73" t="str">
        <f t="shared" ca="1" si="66"/>
        <v/>
      </c>
      <c r="M260" s="71" t="str">
        <f t="shared" si="67"/>
        <v/>
      </c>
      <c r="N260" s="73" t="str">
        <f t="shared" ca="1" si="68"/>
        <v/>
      </c>
      <c r="O260" s="71" t="str">
        <f t="shared" si="69"/>
        <v/>
      </c>
      <c r="P260" s="72" t="str">
        <f>IF($A259&gt;=rok*12,"",P259*H260-K260-SUMPRODUCT(--(MONTH(Podaci!$L$5:$L$25)=MONTH($B260)),--(YEAR(Podaci!$L$5:$L$25)=YEAR($B260)),Podaci!$M$5:$M$25))</f>
        <v/>
      </c>
      <c r="R260" s="108" t="str">
        <f t="shared" ca="1" si="70"/>
        <v/>
      </c>
      <c r="T260" s="81" t="str">
        <f t="shared" ca="1" si="78"/>
        <v/>
      </c>
      <c r="U260" s="81" t="str">
        <f t="shared" ca="1" si="78"/>
        <v/>
      </c>
      <c r="V260" s="81" t="str">
        <f t="shared" ca="1" si="78"/>
        <v/>
      </c>
      <c r="W260" s="81" t="str">
        <f t="shared" ca="1" si="78"/>
        <v/>
      </c>
      <c r="X260" s="81" t="str">
        <f t="shared" ca="1" si="78"/>
        <v/>
      </c>
      <c r="Y260" s="81" t="str">
        <f t="shared" ca="1" si="78"/>
        <v/>
      </c>
      <c r="Z260" s="81" t="str">
        <f t="shared" ca="1" si="78"/>
        <v/>
      </c>
      <c r="AA260" s="81" t="str">
        <f t="shared" ca="1" si="78"/>
        <v/>
      </c>
      <c r="AB260" s="81" t="str">
        <f t="shared" ca="1" si="78"/>
        <v/>
      </c>
      <c r="AC260" s="81" t="str">
        <f t="shared" ca="1" si="78"/>
        <v/>
      </c>
      <c r="AD260" s="81" t="str">
        <f t="shared" ca="1" si="78"/>
        <v/>
      </c>
      <c r="AE260" s="81" t="str">
        <f t="shared" ca="1" si="78"/>
        <v/>
      </c>
      <c r="AF260" s="81" t="str">
        <f t="shared" ca="1" si="78"/>
        <v/>
      </c>
      <c r="AG260" s="81" t="str">
        <f t="shared" ca="1" si="78"/>
        <v/>
      </c>
      <c r="AH260" s="81" t="str">
        <f t="shared" ca="1" si="78"/>
        <v/>
      </c>
      <c r="AI260" s="81" t="str">
        <f t="shared" ref="AI260:AQ275" ca="1" si="79">IF($B260&gt;AI$3,"",MAX(0,(AI$3-MAX(AI$2,$B260+1)+1)/AI$6*AI$7*MAX($J260,0)))</f>
        <v/>
      </c>
      <c r="AJ260" s="81" t="str">
        <f t="shared" ca="1" si="79"/>
        <v/>
      </c>
      <c r="AK260" s="81" t="str">
        <f t="shared" ca="1" si="79"/>
        <v/>
      </c>
      <c r="AL260" s="81" t="str">
        <f t="shared" ca="1" si="79"/>
        <v/>
      </c>
      <c r="AM260" s="81" t="str">
        <f t="shared" ca="1" si="79"/>
        <v/>
      </c>
      <c r="AN260" s="81" t="str">
        <f t="shared" ca="1" si="79"/>
        <v/>
      </c>
      <c r="AO260" s="81" t="str">
        <f t="shared" ca="1" si="79"/>
        <v/>
      </c>
      <c r="AP260" s="81" t="str">
        <f t="shared" ca="1" si="79"/>
        <v/>
      </c>
      <c r="AQ260" s="81" t="str">
        <f t="shared" ca="1" si="79"/>
        <v/>
      </c>
    </row>
    <row r="261" spans="1:43" x14ac:dyDescent="0.2">
      <c r="A261" s="22" t="str">
        <f t="shared" si="71"/>
        <v/>
      </c>
      <c r="B261" s="34" t="str">
        <f t="shared" si="72"/>
        <v/>
      </c>
      <c r="C261" s="24" t="str">
        <f ca="1">IF(B261&gt;datum_obracuna,"",VLOOKUP(B261,'HNB tečaj'!A:D,2))</f>
        <v/>
      </c>
      <c r="D261" s="24" t="str">
        <f ca="1">IF(B261&gt;datum_obracuna,"",VLOOKUP(B261,'HNB tečaj'!A:D,3+(Podaci!$B$11="ne")))</f>
        <v/>
      </c>
      <c r="F261" s="68" t="str">
        <f>IF($A260&gt;=rok*12,"",VLOOKUP($B261,Podaci!$F:$G,2,TRUE))</f>
        <v/>
      </c>
      <c r="G261" s="28" t="str">
        <f>IF($A260&gt;=rok*12,"",VLOOKUP($B261,Podaci!$F:$H,3,TRUE))</f>
        <v/>
      </c>
      <c r="H261" s="33" t="str">
        <f>IF(A260&gt;=rok*12,"",VLOOKUP(B261,Podaci!F:J,5,TRUE))</f>
        <v/>
      </c>
      <c r="I261" s="33" t="str">
        <f t="shared" si="63"/>
        <v/>
      </c>
      <c r="J261" s="102" t="str">
        <f t="shared" ca="1" si="64"/>
        <v/>
      </c>
      <c r="K261" s="71" t="str">
        <f t="shared" si="65"/>
        <v/>
      </c>
      <c r="L261" s="73" t="str">
        <f t="shared" ca="1" si="66"/>
        <v/>
      </c>
      <c r="M261" s="71" t="str">
        <f t="shared" si="67"/>
        <v/>
      </c>
      <c r="N261" s="73" t="str">
        <f t="shared" ca="1" si="68"/>
        <v/>
      </c>
      <c r="O261" s="71" t="str">
        <f t="shared" si="69"/>
        <v/>
      </c>
      <c r="P261" s="72" t="str">
        <f>IF($A260&gt;=rok*12,"",P260*H261-K261-SUMPRODUCT(--(MONTH(Podaci!$L$5:$L$25)=MONTH($B261)),--(YEAR(Podaci!$L$5:$L$25)=YEAR($B261)),Podaci!$M$5:$M$25))</f>
        <v/>
      </c>
      <c r="R261" s="108" t="str">
        <f t="shared" ca="1" si="70"/>
        <v/>
      </c>
      <c r="T261" s="81" t="str">
        <f t="shared" ref="T261:AI276" ca="1" si="80">IF($B261&gt;T$3,"",MAX(0,(T$3-MAX(T$2,$B261+1)+1)/T$6*T$7*MAX($J261,0)))</f>
        <v/>
      </c>
      <c r="U261" s="81" t="str">
        <f t="shared" ca="1" si="80"/>
        <v/>
      </c>
      <c r="V261" s="81" t="str">
        <f t="shared" ca="1" si="80"/>
        <v/>
      </c>
      <c r="W261" s="81" t="str">
        <f t="shared" ca="1" si="80"/>
        <v/>
      </c>
      <c r="X261" s="81" t="str">
        <f t="shared" ca="1" si="80"/>
        <v/>
      </c>
      <c r="Y261" s="81" t="str">
        <f t="shared" ca="1" si="80"/>
        <v/>
      </c>
      <c r="Z261" s="81" t="str">
        <f t="shared" ca="1" si="80"/>
        <v/>
      </c>
      <c r="AA261" s="81" t="str">
        <f t="shared" ca="1" si="80"/>
        <v/>
      </c>
      <c r="AB261" s="81" t="str">
        <f t="shared" ca="1" si="80"/>
        <v/>
      </c>
      <c r="AC261" s="81" t="str">
        <f t="shared" ca="1" si="80"/>
        <v/>
      </c>
      <c r="AD261" s="81" t="str">
        <f t="shared" ca="1" si="80"/>
        <v/>
      </c>
      <c r="AE261" s="81" t="str">
        <f t="shared" ca="1" si="80"/>
        <v/>
      </c>
      <c r="AF261" s="81" t="str">
        <f t="shared" ca="1" si="80"/>
        <v/>
      </c>
      <c r="AG261" s="81" t="str">
        <f t="shared" ca="1" si="80"/>
        <v/>
      </c>
      <c r="AH261" s="81" t="str">
        <f t="shared" ca="1" si="80"/>
        <v/>
      </c>
      <c r="AI261" s="81" t="str">
        <f t="shared" ca="1" si="80"/>
        <v/>
      </c>
      <c r="AJ261" s="81" t="str">
        <f t="shared" ca="1" si="79"/>
        <v/>
      </c>
      <c r="AK261" s="81" t="str">
        <f t="shared" ca="1" si="79"/>
        <v/>
      </c>
      <c r="AL261" s="81" t="str">
        <f t="shared" ca="1" si="79"/>
        <v/>
      </c>
      <c r="AM261" s="81" t="str">
        <f t="shared" ca="1" si="79"/>
        <v/>
      </c>
      <c r="AN261" s="81" t="str">
        <f t="shared" ca="1" si="79"/>
        <v/>
      </c>
      <c r="AO261" s="81" t="str">
        <f t="shared" ca="1" si="79"/>
        <v/>
      </c>
      <c r="AP261" s="81" t="str">
        <f t="shared" ca="1" si="79"/>
        <v/>
      </c>
      <c r="AQ261" s="81" t="str">
        <f t="shared" ca="1" si="79"/>
        <v/>
      </c>
    </row>
    <row r="262" spans="1:43" x14ac:dyDescent="0.2">
      <c r="A262" s="22" t="str">
        <f t="shared" si="71"/>
        <v/>
      </c>
      <c r="B262" s="34" t="str">
        <f t="shared" si="72"/>
        <v/>
      </c>
      <c r="C262" s="24" t="str">
        <f ca="1">IF(B262&gt;datum_obracuna,"",VLOOKUP(B262,'HNB tečaj'!A:D,2))</f>
        <v/>
      </c>
      <c r="D262" s="24" t="str">
        <f ca="1">IF(B262&gt;datum_obracuna,"",VLOOKUP(B262,'HNB tečaj'!A:D,3+(Podaci!$B$11="ne")))</f>
        <v/>
      </c>
      <c r="F262" s="68" t="str">
        <f>IF($A261&gt;=rok*12,"",VLOOKUP($B262,Podaci!$F:$G,2,TRUE))</f>
        <v/>
      </c>
      <c r="G262" s="28" t="str">
        <f>IF($A261&gt;=rok*12,"",VLOOKUP($B262,Podaci!$F:$H,3,TRUE))</f>
        <v/>
      </c>
      <c r="H262" s="33" t="str">
        <f>IF(A261&gt;=rok*12,"",VLOOKUP(B262,Podaci!F:J,5,TRUE))</f>
        <v/>
      </c>
      <c r="I262" s="33" t="str">
        <f t="shared" si="63"/>
        <v/>
      </c>
      <c r="J262" s="102" t="str">
        <f t="shared" ca="1" si="64"/>
        <v/>
      </c>
      <c r="K262" s="71" t="str">
        <f t="shared" si="65"/>
        <v/>
      </c>
      <c r="L262" s="73" t="str">
        <f t="shared" ca="1" si="66"/>
        <v/>
      </c>
      <c r="M262" s="71" t="str">
        <f t="shared" si="67"/>
        <v/>
      </c>
      <c r="N262" s="73" t="str">
        <f t="shared" ca="1" si="68"/>
        <v/>
      </c>
      <c r="O262" s="71" t="str">
        <f t="shared" si="69"/>
        <v/>
      </c>
      <c r="P262" s="72" t="str">
        <f>IF($A261&gt;=rok*12,"",P261*H262-K262-SUMPRODUCT(--(MONTH(Podaci!$L$5:$L$25)=MONTH($B262)),--(YEAR(Podaci!$L$5:$L$25)=YEAR($B262)),Podaci!$M$5:$M$25))</f>
        <v/>
      </c>
      <c r="R262" s="108" t="str">
        <f t="shared" ca="1" si="70"/>
        <v/>
      </c>
      <c r="T262" s="81" t="str">
        <f t="shared" ca="1" si="80"/>
        <v/>
      </c>
      <c r="U262" s="81" t="str">
        <f t="shared" ca="1" si="80"/>
        <v/>
      </c>
      <c r="V262" s="81" t="str">
        <f t="shared" ca="1" si="80"/>
        <v/>
      </c>
      <c r="W262" s="81" t="str">
        <f t="shared" ca="1" si="80"/>
        <v/>
      </c>
      <c r="X262" s="81" t="str">
        <f t="shared" ca="1" si="80"/>
        <v/>
      </c>
      <c r="Y262" s="81" t="str">
        <f t="shared" ca="1" si="80"/>
        <v/>
      </c>
      <c r="Z262" s="81" t="str">
        <f t="shared" ca="1" si="80"/>
        <v/>
      </c>
      <c r="AA262" s="81" t="str">
        <f t="shared" ca="1" si="80"/>
        <v/>
      </c>
      <c r="AB262" s="81" t="str">
        <f t="shared" ca="1" si="80"/>
        <v/>
      </c>
      <c r="AC262" s="81" t="str">
        <f t="shared" ca="1" si="80"/>
        <v/>
      </c>
      <c r="AD262" s="81" t="str">
        <f t="shared" ca="1" si="80"/>
        <v/>
      </c>
      <c r="AE262" s="81" t="str">
        <f t="shared" ca="1" si="80"/>
        <v/>
      </c>
      <c r="AF262" s="81" t="str">
        <f t="shared" ca="1" si="80"/>
        <v/>
      </c>
      <c r="AG262" s="81" t="str">
        <f t="shared" ca="1" si="80"/>
        <v/>
      </c>
      <c r="AH262" s="81" t="str">
        <f t="shared" ca="1" si="80"/>
        <v/>
      </c>
      <c r="AI262" s="81" t="str">
        <f t="shared" ca="1" si="80"/>
        <v/>
      </c>
      <c r="AJ262" s="81" t="str">
        <f t="shared" ca="1" si="79"/>
        <v/>
      </c>
      <c r="AK262" s="81" t="str">
        <f t="shared" ca="1" si="79"/>
        <v/>
      </c>
      <c r="AL262" s="81" t="str">
        <f t="shared" ca="1" si="79"/>
        <v/>
      </c>
      <c r="AM262" s="81" t="str">
        <f t="shared" ca="1" si="79"/>
        <v/>
      </c>
      <c r="AN262" s="81" t="str">
        <f t="shared" ca="1" si="79"/>
        <v/>
      </c>
      <c r="AO262" s="81" t="str">
        <f t="shared" ca="1" si="79"/>
        <v/>
      </c>
      <c r="AP262" s="81" t="str">
        <f t="shared" ca="1" si="79"/>
        <v/>
      </c>
      <c r="AQ262" s="81" t="str">
        <f t="shared" ca="1" si="79"/>
        <v/>
      </c>
    </row>
    <row r="263" spans="1:43" x14ac:dyDescent="0.2">
      <c r="A263" s="22" t="str">
        <f t="shared" si="71"/>
        <v/>
      </c>
      <c r="B263" s="34" t="str">
        <f t="shared" si="72"/>
        <v/>
      </c>
      <c r="C263" s="24" t="str">
        <f ca="1">IF(B263&gt;datum_obracuna,"",VLOOKUP(B263,'HNB tečaj'!A:D,2))</f>
        <v/>
      </c>
      <c r="D263" s="24" t="str">
        <f ca="1">IF(B263&gt;datum_obracuna,"",VLOOKUP(B263,'HNB tečaj'!A:D,3+(Podaci!$B$11="ne")))</f>
        <v/>
      </c>
      <c r="F263" s="68" t="str">
        <f>IF($A262&gt;=rok*12,"",VLOOKUP($B263,Podaci!$F:$G,2,TRUE))</f>
        <v/>
      </c>
      <c r="G263" s="28" t="str">
        <f>IF($A262&gt;=rok*12,"",VLOOKUP($B263,Podaci!$F:$H,3,TRUE))</f>
        <v/>
      </c>
      <c r="H263" s="33" t="str">
        <f>IF(A262&gt;=rok*12,"",VLOOKUP(B263,Podaci!F:J,5,TRUE))</f>
        <v/>
      </c>
      <c r="I263" s="33" t="str">
        <f t="shared" si="63"/>
        <v/>
      </c>
      <c r="J263" s="102" t="str">
        <f t="shared" ca="1" si="64"/>
        <v/>
      </c>
      <c r="K263" s="71" t="str">
        <f t="shared" si="65"/>
        <v/>
      </c>
      <c r="L263" s="73" t="str">
        <f t="shared" ca="1" si="66"/>
        <v/>
      </c>
      <c r="M263" s="71" t="str">
        <f t="shared" si="67"/>
        <v/>
      </c>
      <c r="N263" s="73" t="str">
        <f t="shared" ca="1" si="68"/>
        <v/>
      </c>
      <c r="O263" s="71" t="str">
        <f t="shared" si="69"/>
        <v/>
      </c>
      <c r="P263" s="72" t="str">
        <f>IF($A262&gt;=rok*12,"",P262*H263-K263-SUMPRODUCT(--(MONTH(Podaci!$L$5:$L$25)=MONTH($B263)),--(YEAR(Podaci!$L$5:$L$25)=YEAR($B263)),Podaci!$M$5:$M$25))</f>
        <v/>
      </c>
      <c r="R263" s="108" t="str">
        <f t="shared" ca="1" si="70"/>
        <v/>
      </c>
      <c r="T263" s="81" t="str">
        <f t="shared" ca="1" si="80"/>
        <v/>
      </c>
      <c r="U263" s="81" t="str">
        <f t="shared" ca="1" si="80"/>
        <v/>
      </c>
      <c r="V263" s="81" t="str">
        <f t="shared" ca="1" si="80"/>
        <v/>
      </c>
      <c r="W263" s="81" t="str">
        <f t="shared" ca="1" si="80"/>
        <v/>
      </c>
      <c r="X263" s="81" t="str">
        <f t="shared" ca="1" si="80"/>
        <v/>
      </c>
      <c r="Y263" s="81" t="str">
        <f t="shared" ca="1" si="80"/>
        <v/>
      </c>
      <c r="Z263" s="81" t="str">
        <f t="shared" ca="1" si="80"/>
        <v/>
      </c>
      <c r="AA263" s="81" t="str">
        <f t="shared" ca="1" si="80"/>
        <v/>
      </c>
      <c r="AB263" s="81" t="str">
        <f t="shared" ca="1" si="80"/>
        <v/>
      </c>
      <c r="AC263" s="81" t="str">
        <f t="shared" ca="1" si="80"/>
        <v/>
      </c>
      <c r="AD263" s="81" t="str">
        <f t="shared" ca="1" si="80"/>
        <v/>
      </c>
      <c r="AE263" s="81" t="str">
        <f t="shared" ca="1" si="80"/>
        <v/>
      </c>
      <c r="AF263" s="81" t="str">
        <f t="shared" ca="1" si="80"/>
        <v/>
      </c>
      <c r="AG263" s="81" t="str">
        <f t="shared" ca="1" si="80"/>
        <v/>
      </c>
      <c r="AH263" s="81" t="str">
        <f t="shared" ca="1" si="80"/>
        <v/>
      </c>
      <c r="AI263" s="81" t="str">
        <f t="shared" ca="1" si="80"/>
        <v/>
      </c>
      <c r="AJ263" s="81" t="str">
        <f t="shared" ca="1" si="79"/>
        <v/>
      </c>
      <c r="AK263" s="81" t="str">
        <f t="shared" ca="1" si="79"/>
        <v/>
      </c>
      <c r="AL263" s="81" t="str">
        <f t="shared" ca="1" si="79"/>
        <v/>
      </c>
      <c r="AM263" s="81" t="str">
        <f t="shared" ca="1" si="79"/>
        <v/>
      </c>
      <c r="AN263" s="81" t="str">
        <f t="shared" ca="1" si="79"/>
        <v/>
      </c>
      <c r="AO263" s="81" t="str">
        <f t="shared" ca="1" si="79"/>
        <v/>
      </c>
      <c r="AP263" s="81" t="str">
        <f t="shared" ca="1" si="79"/>
        <v/>
      </c>
      <c r="AQ263" s="81" t="str">
        <f t="shared" ca="1" si="79"/>
        <v/>
      </c>
    </row>
    <row r="264" spans="1:43" x14ac:dyDescent="0.2">
      <c r="A264" s="22" t="str">
        <f t="shared" si="71"/>
        <v/>
      </c>
      <c r="B264" s="34" t="str">
        <f t="shared" si="72"/>
        <v/>
      </c>
      <c r="C264" s="24" t="str">
        <f ca="1">IF(B264&gt;datum_obracuna,"",VLOOKUP(B264,'HNB tečaj'!A:D,2))</f>
        <v/>
      </c>
      <c r="D264" s="24" t="str">
        <f ca="1">IF(B264&gt;datum_obracuna,"",VLOOKUP(B264,'HNB tečaj'!A:D,3+(Podaci!$B$11="ne")))</f>
        <v/>
      </c>
      <c r="F264" s="68" t="str">
        <f>IF($A263&gt;=rok*12,"",VLOOKUP($B264,Podaci!$F:$G,2,TRUE))</f>
        <v/>
      </c>
      <c r="G264" s="28" t="str">
        <f>IF($A263&gt;=rok*12,"",VLOOKUP($B264,Podaci!$F:$H,3,TRUE))</f>
        <v/>
      </c>
      <c r="H264" s="33" t="str">
        <f>IF(A263&gt;=rok*12,"",VLOOKUP(B264,Podaci!F:J,5,TRUE))</f>
        <v/>
      </c>
      <c r="I264" s="33" t="str">
        <f t="shared" si="63"/>
        <v/>
      </c>
      <c r="J264" s="102" t="str">
        <f t="shared" ca="1" si="64"/>
        <v/>
      </c>
      <c r="K264" s="71" t="str">
        <f t="shared" si="65"/>
        <v/>
      </c>
      <c r="L264" s="73" t="str">
        <f t="shared" ca="1" si="66"/>
        <v/>
      </c>
      <c r="M264" s="71" t="str">
        <f t="shared" si="67"/>
        <v/>
      </c>
      <c r="N264" s="73" t="str">
        <f t="shared" ca="1" si="68"/>
        <v/>
      </c>
      <c r="O264" s="71" t="str">
        <f t="shared" si="69"/>
        <v/>
      </c>
      <c r="P264" s="72" t="str">
        <f>IF($A263&gt;=rok*12,"",P263*H264-K264-SUMPRODUCT(--(MONTH(Podaci!$L$5:$L$25)=MONTH($B264)),--(YEAR(Podaci!$L$5:$L$25)=YEAR($B264)),Podaci!$M$5:$M$25))</f>
        <v/>
      </c>
      <c r="R264" s="108" t="str">
        <f t="shared" ca="1" si="70"/>
        <v/>
      </c>
      <c r="T264" s="81" t="str">
        <f t="shared" ca="1" si="80"/>
        <v/>
      </c>
      <c r="U264" s="81" t="str">
        <f t="shared" ca="1" si="80"/>
        <v/>
      </c>
      <c r="V264" s="81" t="str">
        <f t="shared" ca="1" si="80"/>
        <v/>
      </c>
      <c r="W264" s="81" t="str">
        <f t="shared" ca="1" si="80"/>
        <v/>
      </c>
      <c r="X264" s="81" t="str">
        <f t="shared" ca="1" si="80"/>
        <v/>
      </c>
      <c r="Y264" s="81" t="str">
        <f t="shared" ca="1" si="80"/>
        <v/>
      </c>
      <c r="Z264" s="81" t="str">
        <f t="shared" ca="1" si="80"/>
        <v/>
      </c>
      <c r="AA264" s="81" t="str">
        <f t="shared" ca="1" si="80"/>
        <v/>
      </c>
      <c r="AB264" s="81" t="str">
        <f t="shared" ca="1" si="80"/>
        <v/>
      </c>
      <c r="AC264" s="81" t="str">
        <f t="shared" ca="1" si="80"/>
        <v/>
      </c>
      <c r="AD264" s="81" t="str">
        <f t="shared" ca="1" si="80"/>
        <v/>
      </c>
      <c r="AE264" s="81" t="str">
        <f t="shared" ca="1" si="80"/>
        <v/>
      </c>
      <c r="AF264" s="81" t="str">
        <f t="shared" ca="1" si="80"/>
        <v/>
      </c>
      <c r="AG264" s="81" t="str">
        <f t="shared" ca="1" si="80"/>
        <v/>
      </c>
      <c r="AH264" s="81" t="str">
        <f t="shared" ca="1" si="80"/>
        <v/>
      </c>
      <c r="AI264" s="81" t="str">
        <f t="shared" ca="1" si="80"/>
        <v/>
      </c>
      <c r="AJ264" s="81" t="str">
        <f t="shared" ca="1" si="79"/>
        <v/>
      </c>
      <c r="AK264" s="81" t="str">
        <f t="shared" ca="1" si="79"/>
        <v/>
      </c>
      <c r="AL264" s="81" t="str">
        <f t="shared" ca="1" si="79"/>
        <v/>
      </c>
      <c r="AM264" s="81" t="str">
        <f t="shared" ca="1" si="79"/>
        <v/>
      </c>
      <c r="AN264" s="81" t="str">
        <f t="shared" ca="1" si="79"/>
        <v/>
      </c>
      <c r="AO264" s="81" t="str">
        <f t="shared" ca="1" si="79"/>
        <v/>
      </c>
      <c r="AP264" s="81" t="str">
        <f t="shared" ca="1" si="79"/>
        <v/>
      </c>
      <c r="AQ264" s="81" t="str">
        <f t="shared" ca="1" si="79"/>
        <v/>
      </c>
    </row>
    <row r="265" spans="1:43" x14ac:dyDescent="0.2">
      <c r="A265" s="22" t="str">
        <f t="shared" si="71"/>
        <v/>
      </c>
      <c r="B265" s="34" t="str">
        <f t="shared" si="72"/>
        <v/>
      </c>
      <c r="C265" s="24" t="str">
        <f ca="1">IF(B265&gt;datum_obracuna,"",VLOOKUP(B265,'HNB tečaj'!A:D,2))</f>
        <v/>
      </c>
      <c r="D265" s="24" t="str">
        <f ca="1">IF(B265&gt;datum_obracuna,"",VLOOKUP(B265,'HNB tečaj'!A:D,3+(Podaci!$B$11="ne")))</f>
        <v/>
      </c>
      <c r="F265" s="68" t="str">
        <f>IF($A264&gt;=rok*12,"",VLOOKUP($B265,Podaci!$F:$G,2,TRUE))</f>
        <v/>
      </c>
      <c r="G265" s="28" t="str">
        <f>IF($A264&gt;=rok*12,"",VLOOKUP($B265,Podaci!$F:$H,3,TRUE))</f>
        <v/>
      </c>
      <c r="H265" s="33" t="str">
        <f>IF(A264&gt;=rok*12,"",VLOOKUP(B265,Podaci!F:J,5,TRUE))</f>
        <v/>
      </c>
      <c r="I265" s="33" t="str">
        <f t="shared" ref="I265:I328" si="81">IF(A264&gt;=rok*12,"",POWER(H265,rok*12+1-A265))</f>
        <v/>
      </c>
      <c r="J265" s="102" t="str">
        <f t="shared" ref="J265:J328" ca="1" si="82">IF(B265&gt;datum_obracuna,"",CHOOSE(valuta,K265*$D265,$C265*K265,K265))</f>
        <v/>
      </c>
      <c r="K265" s="71" t="str">
        <f t="shared" ref="K265:K328" si="83">IF($A264&gt;=rok*12,"",(P264-ostatak_iznos)*I265*(H265-1)/(I265-1)+ostatak_iznos*(H265-1))</f>
        <v/>
      </c>
      <c r="L265" s="73" t="str">
        <f t="shared" ref="L265:L328" ca="1" si="84">IF(B265&gt;datum_obracuna,"",CHOOSE(valuta,M265*$D265,$C265*M265,M265))</f>
        <v/>
      </c>
      <c r="M265" s="71" t="str">
        <f t="shared" ref="M265:M328" si="85">IF($A264&gt;=rok*12,"",K265-O265)</f>
        <v/>
      </c>
      <c r="N265" s="73" t="str">
        <f t="shared" ref="N265:N328" ca="1" si="86">IF(B265&gt;datum_obracuna,"",CHOOSE(valuta,O265*$D265,$C265*O265,O265))</f>
        <v/>
      </c>
      <c r="O265" s="71" t="str">
        <f t="shared" ref="O265:O328" si="87">IF($A264&gt;=rok*12,"",P264*(H265-1))</f>
        <v/>
      </c>
      <c r="P265" s="72" t="str">
        <f>IF($A264&gt;=rok*12,"",P264*H265-K265-SUMPRODUCT(--(MONTH(Podaci!$L$5:$L$25)=MONTH($B265)),--(YEAR(Podaci!$L$5:$L$25)=YEAR($B265)),Podaci!$M$5:$M$25))</f>
        <v/>
      </c>
      <c r="R265" s="108" t="str">
        <f t="shared" ref="R265:R328" ca="1" si="88">IF((datum_isplate&lt;=$B265)*($B265&lt;=datum_obracuna),SUM(T265:AQ265),"")</f>
        <v/>
      </c>
      <c r="T265" s="81" t="str">
        <f t="shared" ca="1" si="80"/>
        <v/>
      </c>
      <c r="U265" s="81" t="str">
        <f t="shared" ca="1" si="80"/>
        <v/>
      </c>
      <c r="V265" s="81" t="str">
        <f t="shared" ca="1" si="80"/>
        <v/>
      </c>
      <c r="W265" s="81" t="str">
        <f t="shared" ca="1" si="80"/>
        <v/>
      </c>
      <c r="X265" s="81" t="str">
        <f t="shared" ca="1" si="80"/>
        <v/>
      </c>
      <c r="Y265" s="81" t="str">
        <f t="shared" ca="1" si="80"/>
        <v/>
      </c>
      <c r="Z265" s="81" t="str">
        <f t="shared" ca="1" si="80"/>
        <v/>
      </c>
      <c r="AA265" s="81" t="str">
        <f t="shared" ca="1" si="80"/>
        <v/>
      </c>
      <c r="AB265" s="81" t="str">
        <f t="shared" ca="1" si="80"/>
        <v/>
      </c>
      <c r="AC265" s="81" t="str">
        <f t="shared" ca="1" si="80"/>
        <v/>
      </c>
      <c r="AD265" s="81" t="str">
        <f t="shared" ca="1" si="80"/>
        <v/>
      </c>
      <c r="AE265" s="81" t="str">
        <f t="shared" ca="1" si="80"/>
        <v/>
      </c>
      <c r="AF265" s="81" t="str">
        <f t="shared" ca="1" si="80"/>
        <v/>
      </c>
      <c r="AG265" s="81" t="str">
        <f t="shared" ca="1" si="80"/>
        <v/>
      </c>
      <c r="AH265" s="81" t="str">
        <f t="shared" ca="1" si="80"/>
        <v/>
      </c>
      <c r="AI265" s="81" t="str">
        <f t="shared" ca="1" si="80"/>
        <v/>
      </c>
      <c r="AJ265" s="81" t="str">
        <f t="shared" ca="1" si="79"/>
        <v/>
      </c>
      <c r="AK265" s="81" t="str">
        <f t="shared" ca="1" si="79"/>
        <v/>
      </c>
      <c r="AL265" s="81" t="str">
        <f t="shared" ca="1" si="79"/>
        <v/>
      </c>
      <c r="AM265" s="81" t="str">
        <f t="shared" ca="1" si="79"/>
        <v/>
      </c>
      <c r="AN265" s="81" t="str">
        <f t="shared" ca="1" si="79"/>
        <v/>
      </c>
      <c r="AO265" s="81" t="str">
        <f t="shared" ca="1" si="79"/>
        <v/>
      </c>
      <c r="AP265" s="81" t="str">
        <f t="shared" ca="1" si="79"/>
        <v/>
      </c>
      <c r="AQ265" s="81" t="str">
        <f t="shared" ca="1" si="79"/>
        <v/>
      </c>
    </row>
    <row r="266" spans="1:43" x14ac:dyDescent="0.2">
      <c r="A266" s="22" t="str">
        <f t="shared" ref="A266:A329" si="89">IF(A265&gt;=rok*12,"",A265+1)</f>
        <v/>
      </c>
      <c r="B266" s="34" t="str">
        <f t="shared" ref="B266:B329" si="90">IF(A265&gt;=rok*12,"",DATE(YEAR(B$9),MONTH(B$9)+A265,MIN(DAY(B$9),DAY(DATE(YEAR(B$9),MONTH(B$9)+A265+1,0)))))</f>
        <v/>
      </c>
      <c r="C266" s="24" t="str">
        <f ca="1">IF(B266&gt;datum_obracuna,"",VLOOKUP(B266,'HNB tečaj'!A:D,2))</f>
        <v/>
      </c>
      <c r="D266" s="24" t="str">
        <f ca="1">IF(B266&gt;datum_obracuna,"",VLOOKUP(B266,'HNB tečaj'!A:D,3+(Podaci!$B$11="ne")))</f>
        <v/>
      </c>
      <c r="F266" s="68" t="str">
        <f>IF($A265&gt;=rok*12,"",VLOOKUP($B266,Podaci!$F:$G,2,TRUE))</f>
        <v/>
      </c>
      <c r="G266" s="28" t="str">
        <f>IF($A265&gt;=rok*12,"",VLOOKUP($B266,Podaci!$F:$H,3,TRUE))</f>
        <v/>
      </c>
      <c r="H266" s="33" t="str">
        <f>IF(A265&gt;=rok*12,"",VLOOKUP(B266,Podaci!F:J,5,TRUE))</f>
        <v/>
      </c>
      <c r="I266" s="33" t="str">
        <f t="shared" si="81"/>
        <v/>
      </c>
      <c r="J266" s="102" t="str">
        <f t="shared" ca="1" si="82"/>
        <v/>
      </c>
      <c r="K266" s="71" t="str">
        <f t="shared" si="83"/>
        <v/>
      </c>
      <c r="L266" s="73" t="str">
        <f t="shared" ca="1" si="84"/>
        <v/>
      </c>
      <c r="M266" s="71" t="str">
        <f t="shared" si="85"/>
        <v/>
      </c>
      <c r="N266" s="73" t="str">
        <f t="shared" ca="1" si="86"/>
        <v/>
      </c>
      <c r="O266" s="71" t="str">
        <f t="shared" si="87"/>
        <v/>
      </c>
      <c r="P266" s="72" t="str">
        <f>IF($A265&gt;=rok*12,"",P265*H266-K266-SUMPRODUCT(--(MONTH(Podaci!$L$5:$L$25)=MONTH($B266)),--(YEAR(Podaci!$L$5:$L$25)=YEAR($B266)),Podaci!$M$5:$M$25))</f>
        <v/>
      </c>
      <c r="R266" s="108" t="str">
        <f t="shared" ca="1" si="88"/>
        <v/>
      </c>
      <c r="T266" s="81" t="str">
        <f t="shared" ca="1" si="80"/>
        <v/>
      </c>
      <c r="U266" s="81" t="str">
        <f t="shared" ca="1" si="80"/>
        <v/>
      </c>
      <c r="V266" s="81" t="str">
        <f t="shared" ca="1" si="80"/>
        <v/>
      </c>
      <c r="W266" s="81" t="str">
        <f t="shared" ca="1" si="80"/>
        <v/>
      </c>
      <c r="X266" s="81" t="str">
        <f t="shared" ca="1" si="80"/>
        <v/>
      </c>
      <c r="Y266" s="81" t="str">
        <f t="shared" ca="1" si="80"/>
        <v/>
      </c>
      <c r="Z266" s="81" t="str">
        <f t="shared" ca="1" si="80"/>
        <v/>
      </c>
      <c r="AA266" s="81" t="str">
        <f t="shared" ca="1" si="80"/>
        <v/>
      </c>
      <c r="AB266" s="81" t="str">
        <f t="shared" ca="1" si="80"/>
        <v/>
      </c>
      <c r="AC266" s="81" t="str">
        <f t="shared" ca="1" si="80"/>
        <v/>
      </c>
      <c r="AD266" s="81" t="str">
        <f t="shared" ca="1" si="80"/>
        <v/>
      </c>
      <c r="AE266" s="81" t="str">
        <f t="shared" ca="1" si="80"/>
        <v/>
      </c>
      <c r="AF266" s="81" t="str">
        <f t="shared" ca="1" si="80"/>
        <v/>
      </c>
      <c r="AG266" s="81" t="str">
        <f t="shared" ca="1" si="80"/>
        <v/>
      </c>
      <c r="AH266" s="81" t="str">
        <f t="shared" ca="1" si="80"/>
        <v/>
      </c>
      <c r="AI266" s="81" t="str">
        <f t="shared" ca="1" si="80"/>
        <v/>
      </c>
      <c r="AJ266" s="81" t="str">
        <f t="shared" ca="1" si="79"/>
        <v/>
      </c>
      <c r="AK266" s="81" t="str">
        <f t="shared" ca="1" si="79"/>
        <v/>
      </c>
      <c r="AL266" s="81" t="str">
        <f t="shared" ca="1" si="79"/>
        <v/>
      </c>
      <c r="AM266" s="81" t="str">
        <f t="shared" ca="1" si="79"/>
        <v/>
      </c>
      <c r="AN266" s="81" t="str">
        <f t="shared" ca="1" si="79"/>
        <v/>
      </c>
      <c r="AO266" s="81" t="str">
        <f t="shared" ca="1" si="79"/>
        <v/>
      </c>
      <c r="AP266" s="81" t="str">
        <f t="shared" ca="1" si="79"/>
        <v/>
      </c>
      <c r="AQ266" s="81" t="str">
        <f t="shared" ca="1" si="79"/>
        <v/>
      </c>
    </row>
    <row r="267" spans="1:43" x14ac:dyDescent="0.2">
      <c r="A267" s="22" t="str">
        <f t="shared" si="89"/>
        <v/>
      </c>
      <c r="B267" s="34" t="str">
        <f t="shared" si="90"/>
        <v/>
      </c>
      <c r="C267" s="24" t="str">
        <f ca="1">IF(B267&gt;datum_obracuna,"",VLOOKUP(B267,'HNB tečaj'!A:D,2))</f>
        <v/>
      </c>
      <c r="D267" s="24" t="str">
        <f ca="1">IF(B267&gt;datum_obracuna,"",VLOOKUP(B267,'HNB tečaj'!A:D,3+(Podaci!$B$11="ne")))</f>
        <v/>
      </c>
      <c r="F267" s="68" t="str">
        <f>IF($A266&gt;=rok*12,"",VLOOKUP($B267,Podaci!$F:$G,2,TRUE))</f>
        <v/>
      </c>
      <c r="G267" s="28" t="str">
        <f>IF($A266&gt;=rok*12,"",VLOOKUP($B267,Podaci!$F:$H,3,TRUE))</f>
        <v/>
      </c>
      <c r="H267" s="33" t="str">
        <f>IF(A266&gt;=rok*12,"",VLOOKUP(B267,Podaci!F:J,5,TRUE))</f>
        <v/>
      </c>
      <c r="I267" s="33" t="str">
        <f t="shared" si="81"/>
        <v/>
      </c>
      <c r="J267" s="102" t="str">
        <f t="shared" ca="1" si="82"/>
        <v/>
      </c>
      <c r="K267" s="71" t="str">
        <f t="shared" si="83"/>
        <v/>
      </c>
      <c r="L267" s="73" t="str">
        <f t="shared" ca="1" si="84"/>
        <v/>
      </c>
      <c r="M267" s="71" t="str">
        <f t="shared" si="85"/>
        <v/>
      </c>
      <c r="N267" s="73" t="str">
        <f t="shared" ca="1" si="86"/>
        <v/>
      </c>
      <c r="O267" s="71" t="str">
        <f t="shared" si="87"/>
        <v/>
      </c>
      <c r="P267" s="72" t="str">
        <f>IF($A266&gt;=rok*12,"",P266*H267-K267-SUMPRODUCT(--(MONTH(Podaci!$L$5:$L$25)=MONTH($B267)),--(YEAR(Podaci!$L$5:$L$25)=YEAR($B267)),Podaci!$M$5:$M$25))</f>
        <v/>
      </c>
      <c r="R267" s="108" t="str">
        <f t="shared" ca="1" si="88"/>
        <v/>
      </c>
      <c r="T267" s="81" t="str">
        <f t="shared" ca="1" si="80"/>
        <v/>
      </c>
      <c r="U267" s="81" t="str">
        <f t="shared" ca="1" si="80"/>
        <v/>
      </c>
      <c r="V267" s="81" t="str">
        <f t="shared" ca="1" si="80"/>
        <v/>
      </c>
      <c r="W267" s="81" t="str">
        <f t="shared" ca="1" si="80"/>
        <v/>
      </c>
      <c r="X267" s="81" t="str">
        <f t="shared" ca="1" si="80"/>
        <v/>
      </c>
      <c r="Y267" s="81" t="str">
        <f t="shared" ca="1" si="80"/>
        <v/>
      </c>
      <c r="Z267" s="81" t="str">
        <f t="shared" ca="1" si="80"/>
        <v/>
      </c>
      <c r="AA267" s="81" t="str">
        <f t="shared" ca="1" si="80"/>
        <v/>
      </c>
      <c r="AB267" s="81" t="str">
        <f t="shared" ca="1" si="80"/>
        <v/>
      </c>
      <c r="AC267" s="81" t="str">
        <f t="shared" ca="1" si="80"/>
        <v/>
      </c>
      <c r="AD267" s="81" t="str">
        <f t="shared" ca="1" si="80"/>
        <v/>
      </c>
      <c r="AE267" s="81" t="str">
        <f t="shared" ca="1" si="80"/>
        <v/>
      </c>
      <c r="AF267" s="81" t="str">
        <f t="shared" ca="1" si="80"/>
        <v/>
      </c>
      <c r="AG267" s="81" t="str">
        <f t="shared" ca="1" si="80"/>
        <v/>
      </c>
      <c r="AH267" s="81" t="str">
        <f t="shared" ca="1" si="80"/>
        <v/>
      </c>
      <c r="AI267" s="81" t="str">
        <f t="shared" ca="1" si="80"/>
        <v/>
      </c>
      <c r="AJ267" s="81" t="str">
        <f t="shared" ca="1" si="79"/>
        <v/>
      </c>
      <c r="AK267" s="81" t="str">
        <f t="shared" ca="1" si="79"/>
        <v/>
      </c>
      <c r="AL267" s="81" t="str">
        <f t="shared" ca="1" si="79"/>
        <v/>
      </c>
      <c r="AM267" s="81" t="str">
        <f t="shared" ca="1" si="79"/>
        <v/>
      </c>
      <c r="AN267" s="81" t="str">
        <f t="shared" ca="1" si="79"/>
        <v/>
      </c>
      <c r="AO267" s="81" t="str">
        <f t="shared" ca="1" si="79"/>
        <v/>
      </c>
      <c r="AP267" s="81" t="str">
        <f t="shared" ca="1" si="79"/>
        <v/>
      </c>
      <c r="AQ267" s="81" t="str">
        <f t="shared" ca="1" si="79"/>
        <v/>
      </c>
    </row>
    <row r="268" spans="1:43" x14ac:dyDescent="0.2">
      <c r="A268" s="22" t="str">
        <f t="shared" si="89"/>
        <v/>
      </c>
      <c r="B268" s="34" t="str">
        <f t="shared" si="90"/>
        <v/>
      </c>
      <c r="C268" s="24" t="str">
        <f ca="1">IF(B268&gt;datum_obracuna,"",VLOOKUP(B268,'HNB tečaj'!A:D,2))</f>
        <v/>
      </c>
      <c r="D268" s="24" t="str">
        <f ca="1">IF(B268&gt;datum_obracuna,"",VLOOKUP(B268,'HNB tečaj'!A:D,3+(Podaci!$B$11="ne")))</f>
        <v/>
      </c>
      <c r="F268" s="68" t="str">
        <f>IF($A267&gt;=rok*12,"",VLOOKUP($B268,Podaci!$F:$G,2,TRUE))</f>
        <v/>
      </c>
      <c r="G268" s="28" t="str">
        <f>IF($A267&gt;=rok*12,"",VLOOKUP($B268,Podaci!$F:$H,3,TRUE))</f>
        <v/>
      </c>
      <c r="H268" s="33" t="str">
        <f>IF(A267&gt;=rok*12,"",VLOOKUP(B268,Podaci!F:J,5,TRUE))</f>
        <v/>
      </c>
      <c r="I268" s="33" t="str">
        <f t="shared" si="81"/>
        <v/>
      </c>
      <c r="J268" s="102" t="str">
        <f t="shared" ca="1" si="82"/>
        <v/>
      </c>
      <c r="K268" s="71" t="str">
        <f t="shared" si="83"/>
        <v/>
      </c>
      <c r="L268" s="73" t="str">
        <f t="shared" ca="1" si="84"/>
        <v/>
      </c>
      <c r="M268" s="71" t="str">
        <f t="shared" si="85"/>
        <v/>
      </c>
      <c r="N268" s="73" t="str">
        <f t="shared" ca="1" si="86"/>
        <v/>
      </c>
      <c r="O268" s="71" t="str">
        <f t="shared" si="87"/>
        <v/>
      </c>
      <c r="P268" s="72" t="str">
        <f>IF($A267&gt;=rok*12,"",P267*H268-K268-SUMPRODUCT(--(MONTH(Podaci!$L$5:$L$25)=MONTH($B268)),--(YEAR(Podaci!$L$5:$L$25)=YEAR($B268)),Podaci!$M$5:$M$25))</f>
        <v/>
      </c>
      <c r="R268" s="108" t="str">
        <f t="shared" ca="1" si="88"/>
        <v/>
      </c>
      <c r="T268" s="81" t="str">
        <f t="shared" ca="1" si="80"/>
        <v/>
      </c>
      <c r="U268" s="81" t="str">
        <f t="shared" ca="1" si="80"/>
        <v/>
      </c>
      <c r="V268" s="81" t="str">
        <f t="shared" ca="1" si="80"/>
        <v/>
      </c>
      <c r="W268" s="81" t="str">
        <f t="shared" ca="1" si="80"/>
        <v/>
      </c>
      <c r="X268" s="81" t="str">
        <f t="shared" ca="1" si="80"/>
        <v/>
      </c>
      <c r="Y268" s="81" t="str">
        <f t="shared" ca="1" si="80"/>
        <v/>
      </c>
      <c r="Z268" s="81" t="str">
        <f t="shared" ca="1" si="80"/>
        <v/>
      </c>
      <c r="AA268" s="81" t="str">
        <f t="shared" ca="1" si="80"/>
        <v/>
      </c>
      <c r="AB268" s="81" t="str">
        <f t="shared" ca="1" si="80"/>
        <v/>
      </c>
      <c r="AC268" s="81" t="str">
        <f t="shared" ca="1" si="80"/>
        <v/>
      </c>
      <c r="AD268" s="81" t="str">
        <f t="shared" ca="1" si="80"/>
        <v/>
      </c>
      <c r="AE268" s="81" t="str">
        <f t="shared" ca="1" si="80"/>
        <v/>
      </c>
      <c r="AF268" s="81" t="str">
        <f t="shared" ca="1" si="80"/>
        <v/>
      </c>
      <c r="AG268" s="81" t="str">
        <f t="shared" ca="1" si="80"/>
        <v/>
      </c>
      <c r="AH268" s="81" t="str">
        <f t="shared" ca="1" si="80"/>
        <v/>
      </c>
      <c r="AI268" s="81" t="str">
        <f t="shared" ca="1" si="80"/>
        <v/>
      </c>
      <c r="AJ268" s="81" t="str">
        <f t="shared" ca="1" si="79"/>
        <v/>
      </c>
      <c r="AK268" s="81" t="str">
        <f t="shared" ca="1" si="79"/>
        <v/>
      </c>
      <c r="AL268" s="81" t="str">
        <f t="shared" ca="1" si="79"/>
        <v/>
      </c>
      <c r="AM268" s="81" t="str">
        <f t="shared" ca="1" si="79"/>
        <v/>
      </c>
      <c r="AN268" s="81" t="str">
        <f t="shared" ca="1" si="79"/>
        <v/>
      </c>
      <c r="AO268" s="81" t="str">
        <f t="shared" ca="1" si="79"/>
        <v/>
      </c>
      <c r="AP268" s="81" t="str">
        <f t="shared" ca="1" si="79"/>
        <v/>
      </c>
      <c r="AQ268" s="81" t="str">
        <f t="shared" ca="1" si="79"/>
        <v/>
      </c>
    </row>
    <row r="269" spans="1:43" x14ac:dyDescent="0.2">
      <c r="A269" s="22" t="str">
        <f t="shared" si="89"/>
        <v/>
      </c>
      <c r="B269" s="34" t="str">
        <f t="shared" si="90"/>
        <v/>
      </c>
      <c r="C269" s="24" t="str">
        <f ca="1">IF(B269&gt;datum_obracuna,"",VLOOKUP(B269,'HNB tečaj'!A:D,2))</f>
        <v/>
      </c>
      <c r="D269" s="24" t="str">
        <f ca="1">IF(B269&gt;datum_obracuna,"",VLOOKUP(B269,'HNB tečaj'!A:D,3+(Podaci!$B$11="ne")))</f>
        <v/>
      </c>
      <c r="F269" s="68" t="str">
        <f>IF($A268&gt;=rok*12,"",VLOOKUP($B269,Podaci!$F:$G,2,TRUE))</f>
        <v/>
      </c>
      <c r="G269" s="28" t="str">
        <f>IF($A268&gt;=rok*12,"",VLOOKUP($B269,Podaci!$F:$H,3,TRUE))</f>
        <v/>
      </c>
      <c r="H269" s="33" t="str">
        <f>IF(A268&gt;=rok*12,"",VLOOKUP(B269,Podaci!F:J,5,TRUE))</f>
        <v/>
      </c>
      <c r="I269" s="33" t="str">
        <f t="shared" si="81"/>
        <v/>
      </c>
      <c r="J269" s="102" t="str">
        <f t="shared" ca="1" si="82"/>
        <v/>
      </c>
      <c r="K269" s="71" t="str">
        <f t="shared" si="83"/>
        <v/>
      </c>
      <c r="L269" s="73" t="str">
        <f t="shared" ca="1" si="84"/>
        <v/>
      </c>
      <c r="M269" s="71" t="str">
        <f t="shared" si="85"/>
        <v/>
      </c>
      <c r="N269" s="73" t="str">
        <f t="shared" ca="1" si="86"/>
        <v/>
      </c>
      <c r="O269" s="71" t="str">
        <f t="shared" si="87"/>
        <v/>
      </c>
      <c r="P269" s="72" t="str">
        <f>IF($A268&gt;=rok*12,"",P268*H269-K269-SUMPRODUCT(--(MONTH(Podaci!$L$5:$L$25)=MONTH($B269)),--(YEAR(Podaci!$L$5:$L$25)=YEAR($B269)),Podaci!$M$5:$M$25))</f>
        <v/>
      </c>
      <c r="R269" s="108" t="str">
        <f t="shared" ca="1" si="88"/>
        <v/>
      </c>
      <c r="T269" s="81" t="str">
        <f t="shared" ca="1" si="80"/>
        <v/>
      </c>
      <c r="U269" s="81" t="str">
        <f t="shared" ca="1" si="80"/>
        <v/>
      </c>
      <c r="V269" s="81" t="str">
        <f t="shared" ca="1" si="80"/>
        <v/>
      </c>
      <c r="W269" s="81" t="str">
        <f t="shared" ca="1" si="80"/>
        <v/>
      </c>
      <c r="X269" s="81" t="str">
        <f t="shared" ca="1" si="80"/>
        <v/>
      </c>
      <c r="Y269" s="81" t="str">
        <f t="shared" ca="1" si="80"/>
        <v/>
      </c>
      <c r="Z269" s="81" t="str">
        <f t="shared" ca="1" si="80"/>
        <v/>
      </c>
      <c r="AA269" s="81" t="str">
        <f t="shared" ca="1" si="80"/>
        <v/>
      </c>
      <c r="AB269" s="81" t="str">
        <f t="shared" ca="1" si="80"/>
        <v/>
      </c>
      <c r="AC269" s="81" t="str">
        <f t="shared" ca="1" si="80"/>
        <v/>
      </c>
      <c r="AD269" s="81" t="str">
        <f t="shared" ca="1" si="80"/>
        <v/>
      </c>
      <c r="AE269" s="81" t="str">
        <f t="shared" ca="1" si="80"/>
        <v/>
      </c>
      <c r="AF269" s="81" t="str">
        <f t="shared" ca="1" si="80"/>
        <v/>
      </c>
      <c r="AG269" s="81" t="str">
        <f t="shared" ca="1" si="80"/>
        <v/>
      </c>
      <c r="AH269" s="81" t="str">
        <f t="shared" ca="1" si="80"/>
        <v/>
      </c>
      <c r="AI269" s="81" t="str">
        <f t="shared" ca="1" si="80"/>
        <v/>
      </c>
      <c r="AJ269" s="81" t="str">
        <f t="shared" ca="1" si="79"/>
        <v/>
      </c>
      <c r="AK269" s="81" t="str">
        <f t="shared" ca="1" si="79"/>
        <v/>
      </c>
      <c r="AL269" s="81" t="str">
        <f t="shared" ca="1" si="79"/>
        <v/>
      </c>
      <c r="AM269" s="81" t="str">
        <f t="shared" ca="1" si="79"/>
        <v/>
      </c>
      <c r="AN269" s="81" t="str">
        <f t="shared" ca="1" si="79"/>
        <v/>
      </c>
      <c r="AO269" s="81" t="str">
        <f t="shared" ca="1" si="79"/>
        <v/>
      </c>
      <c r="AP269" s="81" t="str">
        <f t="shared" ca="1" si="79"/>
        <v/>
      </c>
      <c r="AQ269" s="81" t="str">
        <f t="shared" ca="1" si="79"/>
        <v/>
      </c>
    </row>
    <row r="270" spans="1:43" x14ac:dyDescent="0.2">
      <c r="A270" s="22" t="str">
        <f t="shared" si="89"/>
        <v/>
      </c>
      <c r="B270" s="34" t="str">
        <f t="shared" si="90"/>
        <v/>
      </c>
      <c r="C270" s="24" t="str">
        <f ca="1">IF(B270&gt;datum_obracuna,"",VLOOKUP(B270,'HNB tečaj'!A:D,2))</f>
        <v/>
      </c>
      <c r="D270" s="24" t="str">
        <f ca="1">IF(B270&gt;datum_obracuna,"",VLOOKUP(B270,'HNB tečaj'!A:D,3+(Podaci!$B$11="ne")))</f>
        <v/>
      </c>
      <c r="F270" s="68" t="str">
        <f>IF($A269&gt;=rok*12,"",VLOOKUP($B270,Podaci!$F:$G,2,TRUE))</f>
        <v/>
      </c>
      <c r="G270" s="28" t="str">
        <f>IF($A269&gt;=rok*12,"",VLOOKUP($B270,Podaci!$F:$H,3,TRUE))</f>
        <v/>
      </c>
      <c r="H270" s="33" t="str">
        <f>IF(A269&gt;=rok*12,"",VLOOKUP(B270,Podaci!F:J,5,TRUE))</f>
        <v/>
      </c>
      <c r="I270" s="33" t="str">
        <f t="shared" si="81"/>
        <v/>
      </c>
      <c r="J270" s="102" t="str">
        <f t="shared" ca="1" si="82"/>
        <v/>
      </c>
      <c r="K270" s="71" t="str">
        <f t="shared" si="83"/>
        <v/>
      </c>
      <c r="L270" s="73" t="str">
        <f t="shared" ca="1" si="84"/>
        <v/>
      </c>
      <c r="M270" s="71" t="str">
        <f t="shared" si="85"/>
        <v/>
      </c>
      <c r="N270" s="73" t="str">
        <f t="shared" ca="1" si="86"/>
        <v/>
      </c>
      <c r="O270" s="71" t="str">
        <f t="shared" si="87"/>
        <v/>
      </c>
      <c r="P270" s="72" t="str">
        <f>IF($A269&gt;=rok*12,"",P269*H270-K270-SUMPRODUCT(--(MONTH(Podaci!$L$5:$L$25)=MONTH($B270)),--(YEAR(Podaci!$L$5:$L$25)=YEAR($B270)),Podaci!$M$5:$M$25))</f>
        <v/>
      </c>
      <c r="R270" s="108" t="str">
        <f t="shared" ca="1" si="88"/>
        <v/>
      </c>
      <c r="T270" s="81" t="str">
        <f t="shared" ca="1" si="80"/>
        <v/>
      </c>
      <c r="U270" s="81" t="str">
        <f t="shared" ca="1" si="80"/>
        <v/>
      </c>
      <c r="V270" s="81" t="str">
        <f t="shared" ca="1" si="80"/>
        <v/>
      </c>
      <c r="W270" s="81" t="str">
        <f t="shared" ca="1" si="80"/>
        <v/>
      </c>
      <c r="X270" s="81" t="str">
        <f t="shared" ca="1" si="80"/>
        <v/>
      </c>
      <c r="Y270" s="81" t="str">
        <f t="shared" ca="1" si="80"/>
        <v/>
      </c>
      <c r="Z270" s="81" t="str">
        <f t="shared" ca="1" si="80"/>
        <v/>
      </c>
      <c r="AA270" s="81" t="str">
        <f t="shared" ca="1" si="80"/>
        <v/>
      </c>
      <c r="AB270" s="81" t="str">
        <f t="shared" ca="1" si="80"/>
        <v/>
      </c>
      <c r="AC270" s="81" t="str">
        <f t="shared" ca="1" si="80"/>
        <v/>
      </c>
      <c r="AD270" s="81" t="str">
        <f t="shared" ca="1" si="80"/>
        <v/>
      </c>
      <c r="AE270" s="81" t="str">
        <f t="shared" ca="1" si="80"/>
        <v/>
      </c>
      <c r="AF270" s="81" t="str">
        <f t="shared" ca="1" si="80"/>
        <v/>
      </c>
      <c r="AG270" s="81" t="str">
        <f t="shared" ca="1" si="80"/>
        <v/>
      </c>
      <c r="AH270" s="81" t="str">
        <f t="shared" ca="1" si="80"/>
        <v/>
      </c>
      <c r="AI270" s="81" t="str">
        <f t="shared" ca="1" si="80"/>
        <v/>
      </c>
      <c r="AJ270" s="81" t="str">
        <f t="shared" ca="1" si="79"/>
        <v/>
      </c>
      <c r="AK270" s="81" t="str">
        <f t="shared" ca="1" si="79"/>
        <v/>
      </c>
      <c r="AL270" s="81" t="str">
        <f t="shared" ca="1" si="79"/>
        <v/>
      </c>
      <c r="AM270" s="81" t="str">
        <f t="shared" ca="1" si="79"/>
        <v/>
      </c>
      <c r="AN270" s="81" t="str">
        <f t="shared" ca="1" si="79"/>
        <v/>
      </c>
      <c r="AO270" s="81" t="str">
        <f t="shared" ca="1" si="79"/>
        <v/>
      </c>
      <c r="AP270" s="81" t="str">
        <f t="shared" ca="1" si="79"/>
        <v/>
      </c>
      <c r="AQ270" s="81" t="str">
        <f t="shared" ca="1" si="79"/>
        <v/>
      </c>
    </row>
    <row r="271" spans="1:43" x14ac:dyDescent="0.2">
      <c r="A271" s="22" t="str">
        <f t="shared" si="89"/>
        <v/>
      </c>
      <c r="B271" s="34" t="str">
        <f t="shared" si="90"/>
        <v/>
      </c>
      <c r="C271" s="24" t="str">
        <f ca="1">IF(B271&gt;datum_obracuna,"",VLOOKUP(B271,'HNB tečaj'!A:D,2))</f>
        <v/>
      </c>
      <c r="D271" s="24" t="str">
        <f ca="1">IF(B271&gt;datum_obracuna,"",VLOOKUP(B271,'HNB tečaj'!A:D,3+(Podaci!$B$11="ne")))</f>
        <v/>
      </c>
      <c r="F271" s="68" t="str">
        <f>IF($A270&gt;=rok*12,"",VLOOKUP($B271,Podaci!$F:$G,2,TRUE))</f>
        <v/>
      </c>
      <c r="G271" s="28" t="str">
        <f>IF($A270&gt;=rok*12,"",VLOOKUP($B271,Podaci!$F:$H,3,TRUE))</f>
        <v/>
      </c>
      <c r="H271" s="33" t="str">
        <f>IF(A270&gt;=rok*12,"",VLOOKUP(B271,Podaci!F:J,5,TRUE))</f>
        <v/>
      </c>
      <c r="I271" s="33" t="str">
        <f t="shared" si="81"/>
        <v/>
      </c>
      <c r="J271" s="102" t="str">
        <f t="shared" ca="1" si="82"/>
        <v/>
      </c>
      <c r="K271" s="71" t="str">
        <f t="shared" si="83"/>
        <v/>
      </c>
      <c r="L271" s="73" t="str">
        <f t="shared" ca="1" si="84"/>
        <v/>
      </c>
      <c r="M271" s="71" t="str">
        <f t="shared" si="85"/>
        <v/>
      </c>
      <c r="N271" s="73" t="str">
        <f t="shared" ca="1" si="86"/>
        <v/>
      </c>
      <c r="O271" s="71" t="str">
        <f t="shared" si="87"/>
        <v/>
      </c>
      <c r="P271" s="72" t="str">
        <f>IF($A270&gt;=rok*12,"",P270*H271-K271-SUMPRODUCT(--(MONTH(Podaci!$L$5:$L$25)=MONTH($B271)),--(YEAR(Podaci!$L$5:$L$25)=YEAR($B271)),Podaci!$M$5:$M$25))</f>
        <v/>
      </c>
      <c r="R271" s="108" t="str">
        <f t="shared" ca="1" si="88"/>
        <v/>
      </c>
      <c r="T271" s="81" t="str">
        <f t="shared" ca="1" si="80"/>
        <v/>
      </c>
      <c r="U271" s="81" t="str">
        <f t="shared" ca="1" si="80"/>
        <v/>
      </c>
      <c r="V271" s="81" t="str">
        <f t="shared" ca="1" si="80"/>
        <v/>
      </c>
      <c r="W271" s="81" t="str">
        <f t="shared" ca="1" si="80"/>
        <v/>
      </c>
      <c r="X271" s="81" t="str">
        <f t="shared" ca="1" si="80"/>
        <v/>
      </c>
      <c r="Y271" s="81" t="str">
        <f t="shared" ca="1" si="80"/>
        <v/>
      </c>
      <c r="Z271" s="81" t="str">
        <f t="shared" ca="1" si="80"/>
        <v/>
      </c>
      <c r="AA271" s="81" t="str">
        <f t="shared" ca="1" si="80"/>
        <v/>
      </c>
      <c r="AB271" s="81" t="str">
        <f t="shared" ca="1" si="80"/>
        <v/>
      </c>
      <c r="AC271" s="81" t="str">
        <f t="shared" ca="1" si="80"/>
        <v/>
      </c>
      <c r="AD271" s="81" t="str">
        <f t="shared" ca="1" si="80"/>
        <v/>
      </c>
      <c r="AE271" s="81" t="str">
        <f t="shared" ca="1" si="80"/>
        <v/>
      </c>
      <c r="AF271" s="81" t="str">
        <f t="shared" ca="1" si="80"/>
        <v/>
      </c>
      <c r="AG271" s="81" t="str">
        <f t="shared" ca="1" si="80"/>
        <v/>
      </c>
      <c r="AH271" s="81" t="str">
        <f t="shared" ca="1" si="80"/>
        <v/>
      </c>
      <c r="AI271" s="81" t="str">
        <f t="shared" ca="1" si="80"/>
        <v/>
      </c>
      <c r="AJ271" s="81" t="str">
        <f t="shared" ca="1" si="79"/>
        <v/>
      </c>
      <c r="AK271" s="81" t="str">
        <f t="shared" ca="1" si="79"/>
        <v/>
      </c>
      <c r="AL271" s="81" t="str">
        <f t="shared" ca="1" si="79"/>
        <v/>
      </c>
      <c r="AM271" s="81" t="str">
        <f t="shared" ca="1" si="79"/>
        <v/>
      </c>
      <c r="AN271" s="81" t="str">
        <f t="shared" ca="1" si="79"/>
        <v/>
      </c>
      <c r="AO271" s="81" t="str">
        <f t="shared" ca="1" si="79"/>
        <v/>
      </c>
      <c r="AP271" s="81" t="str">
        <f t="shared" ca="1" si="79"/>
        <v/>
      </c>
      <c r="AQ271" s="81" t="str">
        <f t="shared" ca="1" si="79"/>
        <v/>
      </c>
    </row>
    <row r="272" spans="1:43" x14ac:dyDescent="0.2">
      <c r="A272" s="22" t="str">
        <f t="shared" si="89"/>
        <v/>
      </c>
      <c r="B272" s="34" t="str">
        <f t="shared" si="90"/>
        <v/>
      </c>
      <c r="C272" s="24" t="str">
        <f ca="1">IF(B272&gt;datum_obracuna,"",VLOOKUP(B272,'HNB tečaj'!A:D,2))</f>
        <v/>
      </c>
      <c r="D272" s="24" t="str">
        <f ca="1">IF(B272&gt;datum_obracuna,"",VLOOKUP(B272,'HNB tečaj'!A:D,3+(Podaci!$B$11="ne")))</f>
        <v/>
      </c>
      <c r="F272" s="68" t="str">
        <f>IF($A271&gt;=rok*12,"",VLOOKUP($B272,Podaci!$F:$G,2,TRUE))</f>
        <v/>
      </c>
      <c r="G272" s="28" t="str">
        <f>IF($A271&gt;=rok*12,"",VLOOKUP($B272,Podaci!$F:$H,3,TRUE))</f>
        <v/>
      </c>
      <c r="H272" s="33" t="str">
        <f>IF(A271&gt;=rok*12,"",VLOOKUP(B272,Podaci!F:J,5,TRUE))</f>
        <v/>
      </c>
      <c r="I272" s="33" t="str">
        <f t="shared" si="81"/>
        <v/>
      </c>
      <c r="J272" s="102" t="str">
        <f t="shared" ca="1" si="82"/>
        <v/>
      </c>
      <c r="K272" s="71" t="str">
        <f t="shared" si="83"/>
        <v/>
      </c>
      <c r="L272" s="73" t="str">
        <f t="shared" ca="1" si="84"/>
        <v/>
      </c>
      <c r="M272" s="71" t="str">
        <f t="shared" si="85"/>
        <v/>
      </c>
      <c r="N272" s="73" t="str">
        <f t="shared" ca="1" si="86"/>
        <v/>
      </c>
      <c r="O272" s="71" t="str">
        <f t="shared" si="87"/>
        <v/>
      </c>
      <c r="P272" s="72" t="str">
        <f>IF($A271&gt;=rok*12,"",P271*H272-K272-SUMPRODUCT(--(MONTH(Podaci!$L$5:$L$25)=MONTH($B272)),--(YEAR(Podaci!$L$5:$L$25)=YEAR($B272)),Podaci!$M$5:$M$25))</f>
        <v/>
      </c>
      <c r="R272" s="108" t="str">
        <f t="shared" ca="1" si="88"/>
        <v/>
      </c>
      <c r="T272" s="81" t="str">
        <f t="shared" ca="1" si="80"/>
        <v/>
      </c>
      <c r="U272" s="81" t="str">
        <f t="shared" ca="1" si="80"/>
        <v/>
      </c>
      <c r="V272" s="81" t="str">
        <f t="shared" ca="1" si="80"/>
        <v/>
      </c>
      <c r="W272" s="81" t="str">
        <f t="shared" ca="1" si="80"/>
        <v/>
      </c>
      <c r="X272" s="81" t="str">
        <f t="shared" ca="1" si="80"/>
        <v/>
      </c>
      <c r="Y272" s="81" t="str">
        <f t="shared" ca="1" si="80"/>
        <v/>
      </c>
      <c r="Z272" s="81" t="str">
        <f t="shared" ca="1" si="80"/>
        <v/>
      </c>
      <c r="AA272" s="81" t="str">
        <f t="shared" ca="1" si="80"/>
        <v/>
      </c>
      <c r="AB272" s="81" t="str">
        <f t="shared" ca="1" si="80"/>
        <v/>
      </c>
      <c r="AC272" s="81" t="str">
        <f t="shared" ca="1" si="80"/>
        <v/>
      </c>
      <c r="AD272" s="81" t="str">
        <f t="shared" ca="1" si="80"/>
        <v/>
      </c>
      <c r="AE272" s="81" t="str">
        <f t="shared" ca="1" si="80"/>
        <v/>
      </c>
      <c r="AF272" s="81" t="str">
        <f t="shared" ca="1" si="80"/>
        <v/>
      </c>
      <c r="AG272" s="81" t="str">
        <f t="shared" ca="1" si="80"/>
        <v/>
      </c>
      <c r="AH272" s="81" t="str">
        <f t="shared" ca="1" si="80"/>
        <v/>
      </c>
      <c r="AI272" s="81" t="str">
        <f t="shared" ca="1" si="80"/>
        <v/>
      </c>
      <c r="AJ272" s="81" t="str">
        <f t="shared" ca="1" si="79"/>
        <v/>
      </c>
      <c r="AK272" s="81" t="str">
        <f t="shared" ca="1" si="79"/>
        <v/>
      </c>
      <c r="AL272" s="81" t="str">
        <f t="shared" ca="1" si="79"/>
        <v/>
      </c>
      <c r="AM272" s="81" t="str">
        <f t="shared" ca="1" si="79"/>
        <v/>
      </c>
      <c r="AN272" s="81" t="str">
        <f t="shared" ca="1" si="79"/>
        <v/>
      </c>
      <c r="AO272" s="81" t="str">
        <f t="shared" ca="1" si="79"/>
        <v/>
      </c>
      <c r="AP272" s="81" t="str">
        <f t="shared" ca="1" si="79"/>
        <v/>
      </c>
      <c r="AQ272" s="81" t="str">
        <f t="shared" ca="1" si="79"/>
        <v/>
      </c>
    </row>
    <row r="273" spans="1:43" x14ac:dyDescent="0.2">
      <c r="A273" s="22" t="str">
        <f t="shared" si="89"/>
        <v/>
      </c>
      <c r="B273" s="34" t="str">
        <f t="shared" si="90"/>
        <v/>
      </c>
      <c r="C273" s="24" t="str">
        <f ca="1">IF(B273&gt;datum_obracuna,"",VLOOKUP(B273,'HNB tečaj'!A:D,2))</f>
        <v/>
      </c>
      <c r="D273" s="24" t="str">
        <f ca="1">IF(B273&gt;datum_obracuna,"",VLOOKUP(B273,'HNB tečaj'!A:D,3+(Podaci!$B$11="ne")))</f>
        <v/>
      </c>
      <c r="F273" s="68" t="str">
        <f>IF($A272&gt;=rok*12,"",VLOOKUP($B273,Podaci!$F:$G,2,TRUE))</f>
        <v/>
      </c>
      <c r="G273" s="28" t="str">
        <f>IF($A272&gt;=rok*12,"",VLOOKUP($B273,Podaci!$F:$H,3,TRUE))</f>
        <v/>
      </c>
      <c r="H273" s="33" t="str">
        <f>IF(A272&gt;=rok*12,"",VLOOKUP(B273,Podaci!F:J,5,TRUE))</f>
        <v/>
      </c>
      <c r="I273" s="33" t="str">
        <f t="shared" si="81"/>
        <v/>
      </c>
      <c r="J273" s="102" t="str">
        <f t="shared" ca="1" si="82"/>
        <v/>
      </c>
      <c r="K273" s="71" t="str">
        <f t="shared" si="83"/>
        <v/>
      </c>
      <c r="L273" s="73" t="str">
        <f t="shared" ca="1" si="84"/>
        <v/>
      </c>
      <c r="M273" s="71" t="str">
        <f t="shared" si="85"/>
        <v/>
      </c>
      <c r="N273" s="73" t="str">
        <f t="shared" ca="1" si="86"/>
        <v/>
      </c>
      <c r="O273" s="71" t="str">
        <f t="shared" si="87"/>
        <v/>
      </c>
      <c r="P273" s="72" t="str">
        <f>IF($A272&gt;=rok*12,"",P272*H273-K273-SUMPRODUCT(--(MONTH(Podaci!$L$5:$L$25)=MONTH($B273)),--(YEAR(Podaci!$L$5:$L$25)=YEAR($B273)),Podaci!$M$5:$M$25))</f>
        <v/>
      </c>
      <c r="R273" s="108" t="str">
        <f t="shared" ca="1" si="88"/>
        <v/>
      </c>
      <c r="T273" s="81" t="str">
        <f t="shared" ca="1" si="80"/>
        <v/>
      </c>
      <c r="U273" s="81" t="str">
        <f t="shared" ca="1" si="80"/>
        <v/>
      </c>
      <c r="V273" s="81" t="str">
        <f t="shared" ca="1" si="80"/>
        <v/>
      </c>
      <c r="W273" s="81" t="str">
        <f t="shared" ca="1" si="80"/>
        <v/>
      </c>
      <c r="X273" s="81" t="str">
        <f t="shared" ca="1" si="80"/>
        <v/>
      </c>
      <c r="Y273" s="81" t="str">
        <f t="shared" ca="1" si="80"/>
        <v/>
      </c>
      <c r="Z273" s="81" t="str">
        <f t="shared" ca="1" si="80"/>
        <v/>
      </c>
      <c r="AA273" s="81" t="str">
        <f t="shared" ca="1" si="80"/>
        <v/>
      </c>
      <c r="AB273" s="81" t="str">
        <f t="shared" ca="1" si="80"/>
        <v/>
      </c>
      <c r="AC273" s="81" t="str">
        <f t="shared" ca="1" si="80"/>
        <v/>
      </c>
      <c r="AD273" s="81" t="str">
        <f t="shared" ca="1" si="80"/>
        <v/>
      </c>
      <c r="AE273" s="81" t="str">
        <f t="shared" ca="1" si="80"/>
        <v/>
      </c>
      <c r="AF273" s="81" t="str">
        <f t="shared" ca="1" si="80"/>
        <v/>
      </c>
      <c r="AG273" s="81" t="str">
        <f t="shared" ca="1" si="80"/>
        <v/>
      </c>
      <c r="AH273" s="81" t="str">
        <f t="shared" ca="1" si="80"/>
        <v/>
      </c>
      <c r="AI273" s="81" t="str">
        <f t="shared" ca="1" si="80"/>
        <v/>
      </c>
      <c r="AJ273" s="81" t="str">
        <f t="shared" ca="1" si="79"/>
        <v/>
      </c>
      <c r="AK273" s="81" t="str">
        <f t="shared" ca="1" si="79"/>
        <v/>
      </c>
      <c r="AL273" s="81" t="str">
        <f t="shared" ca="1" si="79"/>
        <v/>
      </c>
      <c r="AM273" s="81" t="str">
        <f t="shared" ca="1" si="79"/>
        <v/>
      </c>
      <c r="AN273" s="81" t="str">
        <f t="shared" ca="1" si="79"/>
        <v/>
      </c>
      <c r="AO273" s="81" t="str">
        <f t="shared" ca="1" si="79"/>
        <v/>
      </c>
      <c r="AP273" s="81" t="str">
        <f t="shared" ca="1" si="79"/>
        <v/>
      </c>
      <c r="AQ273" s="81" t="str">
        <f t="shared" ca="1" si="79"/>
        <v/>
      </c>
    </row>
    <row r="274" spans="1:43" x14ac:dyDescent="0.2">
      <c r="A274" s="22" t="str">
        <f t="shared" si="89"/>
        <v/>
      </c>
      <c r="B274" s="34" t="str">
        <f t="shared" si="90"/>
        <v/>
      </c>
      <c r="C274" s="24" t="str">
        <f ca="1">IF(B274&gt;datum_obracuna,"",VLOOKUP(B274,'HNB tečaj'!A:D,2))</f>
        <v/>
      </c>
      <c r="D274" s="24" t="str">
        <f ca="1">IF(B274&gt;datum_obracuna,"",VLOOKUP(B274,'HNB tečaj'!A:D,3+(Podaci!$B$11="ne")))</f>
        <v/>
      </c>
      <c r="F274" s="68" t="str">
        <f>IF($A273&gt;=rok*12,"",VLOOKUP($B274,Podaci!$F:$G,2,TRUE))</f>
        <v/>
      </c>
      <c r="G274" s="28" t="str">
        <f>IF($A273&gt;=rok*12,"",VLOOKUP($B274,Podaci!$F:$H,3,TRUE))</f>
        <v/>
      </c>
      <c r="H274" s="33" t="str">
        <f>IF(A273&gt;=rok*12,"",VLOOKUP(B274,Podaci!F:J,5,TRUE))</f>
        <v/>
      </c>
      <c r="I274" s="33" t="str">
        <f t="shared" si="81"/>
        <v/>
      </c>
      <c r="J274" s="102" t="str">
        <f t="shared" ca="1" si="82"/>
        <v/>
      </c>
      <c r="K274" s="71" t="str">
        <f t="shared" si="83"/>
        <v/>
      </c>
      <c r="L274" s="73" t="str">
        <f t="shared" ca="1" si="84"/>
        <v/>
      </c>
      <c r="M274" s="71" t="str">
        <f t="shared" si="85"/>
        <v/>
      </c>
      <c r="N274" s="73" t="str">
        <f t="shared" ca="1" si="86"/>
        <v/>
      </c>
      <c r="O274" s="71" t="str">
        <f t="shared" si="87"/>
        <v/>
      </c>
      <c r="P274" s="72" t="str">
        <f>IF($A273&gt;=rok*12,"",P273*H274-K274-SUMPRODUCT(--(MONTH(Podaci!$L$5:$L$25)=MONTH($B274)),--(YEAR(Podaci!$L$5:$L$25)=YEAR($B274)),Podaci!$M$5:$M$25))</f>
        <v/>
      </c>
      <c r="R274" s="108" t="str">
        <f t="shared" ca="1" si="88"/>
        <v/>
      </c>
      <c r="T274" s="81" t="str">
        <f t="shared" ca="1" si="80"/>
        <v/>
      </c>
      <c r="U274" s="81" t="str">
        <f t="shared" ca="1" si="80"/>
        <v/>
      </c>
      <c r="V274" s="81" t="str">
        <f t="shared" ca="1" si="80"/>
        <v/>
      </c>
      <c r="W274" s="81" t="str">
        <f t="shared" ca="1" si="80"/>
        <v/>
      </c>
      <c r="X274" s="81" t="str">
        <f t="shared" ca="1" si="80"/>
        <v/>
      </c>
      <c r="Y274" s="81" t="str">
        <f t="shared" ca="1" si="80"/>
        <v/>
      </c>
      <c r="Z274" s="81" t="str">
        <f t="shared" ca="1" si="80"/>
        <v/>
      </c>
      <c r="AA274" s="81" t="str">
        <f t="shared" ca="1" si="80"/>
        <v/>
      </c>
      <c r="AB274" s="81" t="str">
        <f t="shared" ca="1" si="80"/>
        <v/>
      </c>
      <c r="AC274" s="81" t="str">
        <f t="shared" ca="1" si="80"/>
        <v/>
      </c>
      <c r="AD274" s="81" t="str">
        <f t="shared" ca="1" si="80"/>
        <v/>
      </c>
      <c r="AE274" s="81" t="str">
        <f t="shared" ca="1" si="80"/>
        <v/>
      </c>
      <c r="AF274" s="81" t="str">
        <f t="shared" ca="1" si="80"/>
        <v/>
      </c>
      <c r="AG274" s="81" t="str">
        <f t="shared" ca="1" si="80"/>
        <v/>
      </c>
      <c r="AH274" s="81" t="str">
        <f t="shared" ca="1" si="80"/>
        <v/>
      </c>
      <c r="AI274" s="81" t="str">
        <f t="shared" ca="1" si="80"/>
        <v/>
      </c>
      <c r="AJ274" s="81" t="str">
        <f t="shared" ca="1" si="79"/>
        <v/>
      </c>
      <c r="AK274" s="81" t="str">
        <f t="shared" ca="1" si="79"/>
        <v/>
      </c>
      <c r="AL274" s="81" t="str">
        <f t="shared" ca="1" si="79"/>
        <v/>
      </c>
      <c r="AM274" s="81" t="str">
        <f t="shared" ca="1" si="79"/>
        <v/>
      </c>
      <c r="AN274" s="81" t="str">
        <f t="shared" ca="1" si="79"/>
        <v/>
      </c>
      <c r="AO274" s="81" t="str">
        <f t="shared" ca="1" si="79"/>
        <v/>
      </c>
      <c r="AP274" s="81" t="str">
        <f t="shared" ca="1" si="79"/>
        <v/>
      </c>
      <c r="AQ274" s="81" t="str">
        <f t="shared" ca="1" si="79"/>
        <v/>
      </c>
    </row>
    <row r="275" spans="1:43" x14ac:dyDescent="0.2">
      <c r="A275" s="22" t="str">
        <f t="shared" si="89"/>
        <v/>
      </c>
      <c r="B275" s="34" t="str">
        <f t="shared" si="90"/>
        <v/>
      </c>
      <c r="C275" s="24" t="str">
        <f ca="1">IF(B275&gt;datum_obracuna,"",VLOOKUP(B275,'HNB tečaj'!A:D,2))</f>
        <v/>
      </c>
      <c r="D275" s="24" t="str">
        <f ca="1">IF(B275&gt;datum_obracuna,"",VLOOKUP(B275,'HNB tečaj'!A:D,3+(Podaci!$B$11="ne")))</f>
        <v/>
      </c>
      <c r="F275" s="68" t="str">
        <f>IF($A274&gt;=rok*12,"",VLOOKUP($B275,Podaci!$F:$G,2,TRUE))</f>
        <v/>
      </c>
      <c r="G275" s="28" t="str">
        <f>IF($A274&gt;=rok*12,"",VLOOKUP($B275,Podaci!$F:$H,3,TRUE))</f>
        <v/>
      </c>
      <c r="H275" s="33" t="str">
        <f>IF(A274&gt;=rok*12,"",VLOOKUP(B275,Podaci!F:J,5,TRUE))</f>
        <v/>
      </c>
      <c r="I275" s="33" t="str">
        <f t="shared" si="81"/>
        <v/>
      </c>
      <c r="J275" s="102" t="str">
        <f t="shared" ca="1" si="82"/>
        <v/>
      </c>
      <c r="K275" s="71" t="str">
        <f t="shared" si="83"/>
        <v/>
      </c>
      <c r="L275" s="73" t="str">
        <f t="shared" ca="1" si="84"/>
        <v/>
      </c>
      <c r="M275" s="71" t="str">
        <f t="shared" si="85"/>
        <v/>
      </c>
      <c r="N275" s="73" t="str">
        <f t="shared" ca="1" si="86"/>
        <v/>
      </c>
      <c r="O275" s="71" t="str">
        <f t="shared" si="87"/>
        <v/>
      </c>
      <c r="P275" s="72" t="str">
        <f>IF($A274&gt;=rok*12,"",P274*H275-K275-SUMPRODUCT(--(MONTH(Podaci!$L$5:$L$25)=MONTH($B275)),--(YEAR(Podaci!$L$5:$L$25)=YEAR($B275)),Podaci!$M$5:$M$25))</f>
        <v/>
      </c>
      <c r="R275" s="108" t="str">
        <f t="shared" ca="1" si="88"/>
        <v/>
      </c>
      <c r="T275" s="81" t="str">
        <f t="shared" ca="1" si="80"/>
        <v/>
      </c>
      <c r="U275" s="81" t="str">
        <f t="shared" ca="1" si="80"/>
        <v/>
      </c>
      <c r="V275" s="81" t="str">
        <f t="shared" ca="1" si="80"/>
        <v/>
      </c>
      <c r="W275" s="81" t="str">
        <f t="shared" ca="1" si="80"/>
        <v/>
      </c>
      <c r="X275" s="81" t="str">
        <f t="shared" ca="1" si="80"/>
        <v/>
      </c>
      <c r="Y275" s="81" t="str">
        <f t="shared" ca="1" si="80"/>
        <v/>
      </c>
      <c r="Z275" s="81" t="str">
        <f t="shared" ca="1" si="80"/>
        <v/>
      </c>
      <c r="AA275" s="81" t="str">
        <f t="shared" ca="1" si="80"/>
        <v/>
      </c>
      <c r="AB275" s="81" t="str">
        <f t="shared" ca="1" si="80"/>
        <v/>
      </c>
      <c r="AC275" s="81" t="str">
        <f t="shared" ca="1" si="80"/>
        <v/>
      </c>
      <c r="AD275" s="81" t="str">
        <f t="shared" ca="1" si="80"/>
        <v/>
      </c>
      <c r="AE275" s="81" t="str">
        <f t="shared" ca="1" si="80"/>
        <v/>
      </c>
      <c r="AF275" s="81" t="str">
        <f t="shared" ca="1" si="80"/>
        <v/>
      </c>
      <c r="AG275" s="81" t="str">
        <f t="shared" ca="1" si="80"/>
        <v/>
      </c>
      <c r="AH275" s="81" t="str">
        <f t="shared" ca="1" si="80"/>
        <v/>
      </c>
      <c r="AI275" s="81" t="str">
        <f t="shared" ca="1" si="80"/>
        <v/>
      </c>
      <c r="AJ275" s="81" t="str">
        <f t="shared" ca="1" si="79"/>
        <v/>
      </c>
      <c r="AK275" s="81" t="str">
        <f t="shared" ca="1" si="79"/>
        <v/>
      </c>
      <c r="AL275" s="81" t="str">
        <f t="shared" ca="1" si="79"/>
        <v/>
      </c>
      <c r="AM275" s="81" t="str">
        <f t="shared" ca="1" si="79"/>
        <v/>
      </c>
      <c r="AN275" s="81" t="str">
        <f t="shared" ca="1" si="79"/>
        <v/>
      </c>
      <c r="AO275" s="81" t="str">
        <f t="shared" ca="1" si="79"/>
        <v/>
      </c>
      <c r="AP275" s="81" t="str">
        <f t="shared" ca="1" si="79"/>
        <v/>
      </c>
      <c r="AQ275" s="81" t="str">
        <f t="shared" ca="1" si="79"/>
        <v/>
      </c>
    </row>
    <row r="276" spans="1:43" x14ac:dyDescent="0.2">
      <c r="A276" s="22" t="str">
        <f t="shared" si="89"/>
        <v/>
      </c>
      <c r="B276" s="34" t="str">
        <f t="shared" si="90"/>
        <v/>
      </c>
      <c r="C276" s="24" t="str">
        <f ca="1">IF(B276&gt;datum_obracuna,"",VLOOKUP(B276,'HNB tečaj'!A:D,2))</f>
        <v/>
      </c>
      <c r="D276" s="24" t="str">
        <f ca="1">IF(B276&gt;datum_obracuna,"",VLOOKUP(B276,'HNB tečaj'!A:D,3+(Podaci!$B$11="ne")))</f>
        <v/>
      </c>
      <c r="F276" s="68" t="str">
        <f>IF($A275&gt;=rok*12,"",VLOOKUP($B276,Podaci!$F:$G,2,TRUE))</f>
        <v/>
      </c>
      <c r="G276" s="28" t="str">
        <f>IF($A275&gt;=rok*12,"",VLOOKUP($B276,Podaci!$F:$H,3,TRUE))</f>
        <v/>
      </c>
      <c r="H276" s="33" t="str">
        <f>IF(A275&gt;=rok*12,"",VLOOKUP(B276,Podaci!F:J,5,TRUE))</f>
        <v/>
      </c>
      <c r="I276" s="33" t="str">
        <f t="shared" si="81"/>
        <v/>
      </c>
      <c r="J276" s="102" t="str">
        <f t="shared" ca="1" si="82"/>
        <v/>
      </c>
      <c r="K276" s="71" t="str">
        <f t="shared" si="83"/>
        <v/>
      </c>
      <c r="L276" s="73" t="str">
        <f t="shared" ca="1" si="84"/>
        <v/>
      </c>
      <c r="M276" s="71" t="str">
        <f t="shared" si="85"/>
        <v/>
      </c>
      <c r="N276" s="73" t="str">
        <f t="shared" ca="1" si="86"/>
        <v/>
      </c>
      <c r="O276" s="71" t="str">
        <f t="shared" si="87"/>
        <v/>
      </c>
      <c r="P276" s="72" t="str">
        <f>IF($A275&gt;=rok*12,"",P275*H276-K276-SUMPRODUCT(--(MONTH(Podaci!$L$5:$L$25)=MONTH($B276)),--(YEAR(Podaci!$L$5:$L$25)=YEAR($B276)),Podaci!$M$5:$M$25))</f>
        <v/>
      </c>
      <c r="R276" s="108" t="str">
        <f t="shared" ca="1" si="88"/>
        <v/>
      </c>
      <c r="T276" s="81" t="str">
        <f t="shared" ca="1" si="80"/>
        <v/>
      </c>
      <c r="U276" s="81" t="str">
        <f t="shared" ca="1" si="80"/>
        <v/>
      </c>
      <c r="V276" s="81" t="str">
        <f t="shared" ca="1" si="80"/>
        <v/>
      </c>
      <c r="W276" s="81" t="str">
        <f t="shared" ca="1" si="80"/>
        <v/>
      </c>
      <c r="X276" s="81" t="str">
        <f t="shared" ca="1" si="80"/>
        <v/>
      </c>
      <c r="Y276" s="81" t="str">
        <f t="shared" ca="1" si="80"/>
        <v/>
      </c>
      <c r="Z276" s="81" t="str">
        <f t="shared" ca="1" si="80"/>
        <v/>
      </c>
      <c r="AA276" s="81" t="str">
        <f t="shared" ca="1" si="80"/>
        <v/>
      </c>
      <c r="AB276" s="81" t="str">
        <f t="shared" ca="1" si="80"/>
        <v/>
      </c>
      <c r="AC276" s="81" t="str">
        <f t="shared" ca="1" si="80"/>
        <v/>
      </c>
      <c r="AD276" s="81" t="str">
        <f t="shared" ca="1" si="80"/>
        <v/>
      </c>
      <c r="AE276" s="81" t="str">
        <f t="shared" ca="1" si="80"/>
        <v/>
      </c>
      <c r="AF276" s="81" t="str">
        <f t="shared" ca="1" si="80"/>
        <v/>
      </c>
      <c r="AG276" s="81" t="str">
        <f t="shared" ca="1" si="80"/>
        <v/>
      </c>
      <c r="AH276" s="81" t="str">
        <f t="shared" ca="1" si="80"/>
        <v/>
      </c>
      <c r="AI276" s="81" t="str">
        <f t="shared" ref="AI276:AQ291" ca="1" si="91">IF($B276&gt;AI$3,"",MAX(0,(AI$3-MAX(AI$2,$B276+1)+1)/AI$6*AI$7*MAX($J276,0)))</f>
        <v/>
      </c>
      <c r="AJ276" s="81" t="str">
        <f t="shared" ca="1" si="91"/>
        <v/>
      </c>
      <c r="AK276" s="81" t="str">
        <f t="shared" ca="1" si="91"/>
        <v/>
      </c>
      <c r="AL276" s="81" t="str">
        <f t="shared" ca="1" si="91"/>
        <v/>
      </c>
      <c r="AM276" s="81" t="str">
        <f t="shared" ca="1" si="91"/>
        <v/>
      </c>
      <c r="AN276" s="81" t="str">
        <f t="shared" ca="1" si="91"/>
        <v/>
      </c>
      <c r="AO276" s="81" t="str">
        <f t="shared" ca="1" si="91"/>
        <v/>
      </c>
      <c r="AP276" s="81" t="str">
        <f t="shared" ca="1" si="91"/>
        <v/>
      </c>
      <c r="AQ276" s="81" t="str">
        <f t="shared" ca="1" si="91"/>
        <v/>
      </c>
    </row>
    <row r="277" spans="1:43" x14ac:dyDescent="0.2">
      <c r="A277" s="22" t="str">
        <f t="shared" si="89"/>
        <v/>
      </c>
      <c r="B277" s="34" t="str">
        <f t="shared" si="90"/>
        <v/>
      </c>
      <c r="C277" s="24" t="str">
        <f ca="1">IF(B277&gt;datum_obracuna,"",VLOOKUP(B277,'HNB tečaj'!A:D,2))</f>
        <v/>
      </c>
      <c r="D277" s="24" t="str">
        <f ca="1">IF(B277&gt;datum_obracuna,"",VLOOKUP(B277,'HNB tečaj'!A:D,3+(Podaci!$B$11="ne")))</f>
        <v/>
      </c>
      <c r="F277" s="68" t="str">
        <f>IF($A276&gt;=rok*12,"",VLOOKUP($B277,Podaci!$F:$G,2,TRUE))</f>
        <v/>
      </c>
      <c r="G277" s="28" t="str">
        <f>IF($A276&gt;=rok*12,"",VLOOKUP($B277,Podaci!$F:$H,3,TRUE))</f>
        <v/>
      </c>
      <c r="H277" s="33" t="str">
        <f>IF(A276&gt;=rok*12,"",VLOOKUP(B277,Podaci!F:J,5,TRUE))</f>
        <v/>
      </c>
      <c r="I277" s="33" t="str">
        <f t="shared" si="81"/>
        <v/>
      </c>
      <c r="J277" s="102" t="str">
        <f t="shared" ca="1" si="82"/>
        <v/>
      </c>
      <c r="K277" s="71" t="str">
        <f t="shared" si="83"/>
        <v/>
      </c>
      <c r="L277" s="73" t="str">
        <f t="shared" ca="1" si="84"/>
        <v/>
      </c>
      <c r="M277" s="71" t="str">
        <f t="shared" si="85"/>
        <v/>
      </c>
      <c r="N277" s="73" t="str">
        <f t="shared" ca="1" si="86"/>
        <v/>
      </c>
      <c r="O277" s="71" t="str">
        <f t="shared" si="87"/>
        <v/>
      </c>
      <c r="P277" s="72" t="str">
        <f>IF($A276&gt;=rok*12,"",P276*H277-K277-SUMPRODUCT(--(MONTH(Podaci!$L$5:$L$25)=MONTH($B277)),--(YEAR(Podaci!$L$5:$L$25)=YEAR($B277)),Podaci!$M$5:$M$25))</f>
        <v/>
      </c>
      <c r="R277" s="108" t="str">
        <f t="shared" ca="1" si="88"/>
        <v/>
      </c>
      <c r="T277" s="81" t="str">
        <f t="shared" ref="T277:AI292" ca="1" si="92">IF($B277&gt;T$3,"",MAX(0,(T$3-MAX(T$2,$B277+1)+1)/T$6*T$7*MAX($J277,0)))</f>
        <v/>
      </c>
      <c r="U277" s="81" t="str">
        <f t="shared" ca="1" si="92"/>
        <v/>
      </c>
      <c r="V277" s="81" t="str">
        <f t="shared" ca="1" si="92"/>
        <v/>
      </c>
      <c r="W277" s="81" t="str">
        <f t="shared" ca="1" si="92"/>
        <v/>
      </c>
      <c r="X277" s="81" t="str">
        <f t="shared" ca="1" si="92"/>
        <v/>
      </c>
      <c r="Y277" s="81" t="str">
        <f t="shared" ca="1" si="92"/>
        <v/>
      </c>
      <c r="Z277" s="81" t="str">
        <f t="shared" ca="1" si="92"/>
        <v/>
      </c>
      <c r="AA277" s="81" t="str">
        <f t="shared" ca="1" si="92"/>
        <v/>
      </c>
      <c r="AB277" s="81" t="str">
        <f t="shared" ca="1" si="92"/>
        <v/>
      </c>
      <c r="AC277" s="81" t="str">
        <f t="shared" ca="1" si="92"/>
        <v/>
      </c>
      <c r="AD277" s="81" t="str">
        <f t="shared" ca="1" si="92"/>
        <v/>
      </c>
      <c r="AE277" s="81" t="str">
        <f t="shared" ca="1" si="92"/>
        <v/>
      </c>
      <c r="AF277" s="81" t="str">
        <f t="shared" ca="1" si="92"/>
        <v/>
      </c>
      <c r="AG277" s="81" t="str">
        <f t="shared" ca="1" si="92"/>
        <v/>
      </c>
      <c r="AH277" s="81" t="str">
        <f t="shared" ca="1" si="92"/>
        <v/>
      </c>
      <c r="AI277" s="81" t="str">
        <f t="shared" ca="1" si="92"/>
        <v/>
      </c>
      <c r="AJ277" s="81" t="str">
        <f t="shared" ca="1" si="91"/>
        <v/>
      </c>
      <c r="AK277" s="81" t="str">
        <f t="shared" ca="1" si="91"/>
        <v/>
      </c>
      <c r="AL277" s="81" t="str">
        <f t="shared" ca="1" si="91"/>
        <v/>
      </c>
      <c r="AM277" s="81" t="str">
        <f t="shared" ca="1" si="91"/>
        <v/>
      </c>
      <c r="AN277" s="81" t="str">
        <f t="shared" ca="1" si="91"/>
        <v/>
      </c>
      <c r="AO277" s="81" t="str">
        <f t="shared" ca="1" si="91"/>
        <v/>
      </c>
      <c r="AP277" s="81" t="str">
        <f t="shared" ca="1" si="91"/>
        <v/>
      </c>
      <c r="AQ277" s="81" t="str">
        <f t="shared" ca="1" si="91"/>
        <v/>
      </c>
    </row>
    <row r="278" spans="1:43" x14ac:dyDescent="0.2">
      <c r="A278" s="22" t="str">
        <f t="shared" si="89"/>
        <v/>
      </c>
      <c r="B278" s="34" t="str">
        <f t="shared" si="90"/>
        <v/>
      </c>
      <c r="C278" s="24" t="str">
        <f ca="1">IF(B278&gt;datum_obracuna,"",VLOOKUP(B278,'HNB tečaj'!A:D,2))</f>
        <v/>
      </c>
      <c r="D278" s="24" t="str">
        <f ca="1">IF(B278&gt;datum_obracuna,"",VLOOKUP(B278,'HNB tečaj'!A:D,3+(Podaci!$B$11="ne")))</f>
        <v/>
      </c>
      <c r="F278" s="68" t="str">
        <f>IF($A277&gt;=rok*12,"",VLOOKUP($B278,Podaci!$F:$G,2,TRUE))</f>
        <v/>
      </c>
      <c r="G278" s="28" t="str">
        <f>IF($A277&gt;=rok*12,"",VLOOKUP($B278,Podaci!$F:$H,3,TRUE))</f>
        <v/>
      </c>
      <c r="H278" s="33" t="str">
        <f>IF(A277&gt;=rok*12,"",VLOOKUP(B278,Podaci!F:J,5,TRUE))</f>
        <v/>
      </c>
      <c r="I278" s="33" t="str">
        <f t="shared" si="81"/>
        <v/>
      </c>
      <c r="J278" s="102" t="str">
        <f t="shared" ca="1" si="82"/>
        <v/>
      </c>
      <c r="K278" s="71" t="str">
        <f t="shared" si="83"/>
        <v/>
      </c>
      <c r="L278" s="73" t="str">
        <f t="shared" ca="1" si="84"/>
        <v/>
      </c>
      <c r="M278" s="71" t="str">
        <f t="shared" si="85"/>
        <v/>
      </c>
      <c r="N278" s="73" t="str">
        <f t="shared" ca="1" si="86"/>
        <v/>
      </c>
      <c r="O278" s="71" t="str">
        <f t="shared" si="87"/>
        <v/>
      </c>
      <c r="P278" s="72" t="str">
        <f>IF($A277&gt;=rok*12,"",P277*H278-K278-SUMPRODUCT(--(MONTH(Podaci!$L$5:$L$25)=MONTH($B278)),--(YEAR(Podaci!$L$5:$L$25)=YEAR($B278)),Podaci!$M$5:$M$25))</f>
        <v/>
      </c>
      <c r="R278" s="108" t="str">
        <f t="shared" ca="1" si="88"/>
        <v/>
      </c>
      <c r="T278" s="81" t="str">
        <f t="shared" ca="1" si="92"/>
        <v/>
      </c>
      <c r="U278" s="81" t="str">
        <f t="shared" ca="1" si="92"/>
        <v/>
      </c>
      <c r="V278" s="81" t="str">
        <f t="shared" ca="1" si="92"/>
        <v/>
      </c>
      <c r="W278" s="81" t="str">
        <f t="shared" ca="1" si="92"/>
        <v/>
      </c>
      <c r="X278" s="81" t="str">
        <f t="shared" ca="1" si="92"/>
        <v/>
      </c>
      <c r="Y278" s="81" t="str">
        <f t="shared" ca="1" si="92"/>
        <v/>
      </c>
      <c r="Z278" s="81" t="str">
        <f t="shared" ca="1" si="92"/>
        <v/>
      </c>
      <c r="AA278" s="81" t="str">
        <f t="shared" ca="1" si="92"/>
        <v/>
      </c>
      <c r="AB278" s="81" t="str">
        <f t="shared" ca="1" si="92"/>
        <v/>
      </c>
      <c r="AC278" s="81" t="str">
        <f t="shared" ca="1" si="92"/>
        <v/>
      </c>
      <c r="AD278" s="81" t="str">
        <f t="shared" ca="1" si="92"/>
        <v/>
      </c>
      <c r="AE278" s="81" t="str">
        <f t="shared" ca="1" si="92"/>
        <v/>
      </c>
      <c r="AF278" s="81" t="str">
        <f t="shared" ca="1" si="92"/>
        <v/>
      </c>
      <c r="AG278" s="81" t="str">
        <f t="shared" ca="1" si="92"/>
        <v/>
      </c>
      <c r="AH278" s="81" t="str">
        <f t="shared" ca="1" si="92"/>
        <v/>
      </c>
      <c r="AI278" s="81" t="str">
        <f t="shared" ca="1" si="92"/>
        <v/>
      </c>
      <c r="AJ278" s="81" t="str">
        <f t="shared" ca="1" si="91"/>
        <v/>
      </c>
      <c r="AK278" s="81" t="str">
        <f t="shared" ca="1" si="91"/>
        <v/>
      </c>
      <c r="AL278" s="81" t="str">
        <f t="shared" ca="1" si="91"/>
        <v/>
      </c>
      <c r="AM278" s="81" t="str">
        <f t="shared" ca="1" si="91"/>
        <v/>
      </c>
      <c r="AN278" s="81" t="str">
        <f t="shared" ca="1" si="91"/>
        <v/>
      </c>
      <c r="AO278" s="81" t="str">
        <f t="shared" ca="1" si="91"/>
        <v/>
      </c>
      <c r="AP278" s="81" t="str">
        <f t="shared" ca="1" si="91"/>
        <v/>
      </c>
      <c r="AQ278" s="81" t="str">
        <f t="shared" ca="1" si="91"/>
        <v/>
      </c>
    </row>
    <row r="279" spans="1:43" x14ac:dyDescent="0.2">
      <c r="A279" s="22" t="str">
        <f t="shared" si="89"/>
        <v/>
      </c>
      <c r="B279" s="34" t="str">
        <f t="shared" si="90"/>
        <v/>
      </c>
      <c r="C279" s="24" t="str">
        <f ca="1">IF(B279&gt;datum_obracuna,"",VLOOKUP(B279,'HNB tečaj'!A:D,2))</f>
        <v/>
      </c>
      <c r="D279" s="24" t="str">
        <f ca="1">IF(B279&gt;datum_obracuna,"",VLOOKUP(B279,'HNB tečaj'!A:D,3+(Podaci!$B$11="ne")))</f>
        <v/>
      </c>
      <c r="F279" s="68" t="str">
        <f>IF($A278&gt;=rok*12,"",VLOOKUP($B279,Podaci!$F:$G,2,TRUE))</f>
        <v/>
      </c>
      <c r="G279" s="28" t="str">
        <f>IF($A278&gt;=rok*12,"",VLOOKUP($B279,Podaci!$F:$H,3,TRUE))</f>
        <v/>
      </c>
      <c r="H279" s="33" t="str">
        <f>IF(A278&gt;=rok*12,"",VLOOKUP(B279,Podaci!F:J,5,TRUE))</f>
        <v/>
      </c>
      <c r="I279" s="33" t="str">
        <f t="shared" si="81"/>
        <v/>
      </c>
      <c r="J279" s="102" t="str">
        <f t="shared" ca="1" si="82"/>
        <v/>
      </c>
      <c r="K279" s="71" t="str">
        <f t="shared" si="83"/>
        <v/>
      </c>
      <c r="L279" s="73" t="str">
        <f t="shared" ca="1" si="84"/>
        <v/>
      </c>
      <c r="M279" s="71" t="str">
        <f t="shared" si="85"/>
        <v/>
      </c>
      <c r="N279" s="73" t="str">
        <f t="shared" ca="1" si="86"/>
        <v/>
      </c>
      <c r="O279" s="71" t="str">
        <f t="shared" si="87"/>
        <v/>
      </c>
      <c r="P279" s="72" t="str">
        <f>IF($A278&gt;=rok*12,"",P278*H279-K279-SUMPRODUCT(--(MONTH(Podaci!$L$5:$L$25)=MONTH($B279)),--(YEAR(Podaci!$L$5:$L$25)=YEAR($B279)),Podaci!$M$5:$M$25))</f>
        <v/>
      </c>
      <c r="R279" s="108" t="str">
        <f t="shared" ca="1" si="88"/>
        <v/>
      </c>
      <c r="T279" s="81" t="str">
        <f t="shared" ca="1" si="92"/>
        <v/>
      </c>
      <c r="U279" s="81" t="str">
        <f t="shared" ca="1" si="92"/>
        <v/>
      </c>
      <c r="V279" s="81" t="str">
        <f t="shared" ca="1" si="92"/>
        <v/>
      </c>
      <c r="W279" s="81" t="str">
        <f t="shared" ca="1" si="92"/>
        <v/>
      </c>
      <c r="X279" s="81" t="str">
        <f t="shared" ca="1" si="92"/>
        <v/>
      </c>
      <c r="Y279" s="81" t="str">
        <f t="shared" ca="1" si="92"/>
        <v/>
      </c>
      <c r="Z279" s="81" t="str">
        <f t="shared" ca="1" si="92"/>
        <v/>
      </c>
      <c r="AA279" s="81" t="str">
        <f t="shared" ca="1" si="92"/>
        <v/>
      </c>
      <c r="AB279" s="81" t="str">
        <f t="shared" ca="1" si="92"/>
        <v/>
      </c>
      <c r="AC279" s="81" t="str">
        <f t="shared" ca="1" si="92"/>
        <v/>
      </c>
      <c r="AD279" s="81" t="str">
        <f t="shared" ca="1" si="92"/>
        <v/>
      </c>
      <c r="AE279" s="81" t="str">
        <f t="shared" ca="1" si="92"/>
        <v/>
      </c>
      <c r="AF279" s="81" t="str">
        <f t="shared" ca="1" si="92"/>
        <v/>
      </c>
      <c r="AG279" s="81" t="str">
        <f t="shared" ca="1" si="92"/>
        <v/>
      </c>
      <c r="AH279" s="81" t="str">
        <f t="shared" ca="1" si="92"/>
        <v/>
      </c>
      <c r="AI279" s="81" t="str">
        <f t="shared" ca="1" si="92"/>
        <v/>
      </c>
      <c r="AJ279" s="81" t="str">
        <f t="shared" ca="1" si="91"/>
        <v/>
      </c>
      <c r="AK279" s="81" t="str">
        <f t="shared" ca="1" si="91"/>
        <v/>
      </c>
      <c r="AL279" s="81" t="str">
        <f t="shared" ca="1" si="91"/>
        <v/>
      </c>
      <c r="AM279" s="81" t="str">
        <f t="shared" ca="1" si="91"/>
        <v/>
      </c>
      <c r="AN279" s="81" t="str">
        <f t="shared" ca="1" si="91"/>
        <v/>
      </c>
      <c r="AO279" s="81" t="str">
        <f t="shared" ca="1" si="91"/>
        <v/>
      </c>
      <c r="AP279" s="81" t="str">
        <f t="shared" ca="1" si="91"/>
        <v/>
      </c>
      <c r="AQ279" s="81" t="str">
        <f t="shared" ca="1" si="91"/>
        <v/>
      </c>
    </row>
    <row r="280" spans="1:43" x14ac:dyDescent="0.2">
      <c r="A280" s="22" t="str">
        <f t="shared" si="89"/>
        <v/>
      </c>
      <c r="B280" s="34" t="str">
        <f t="shared" si="90"/>
        <v/>
      </c>
      <c r="C280" s="24" t="str">
        <f ca="1">IF(B280&gt;datum_obracuna,"",VLOOKUP(B280,'HNB tečaj'!A:D,2))</f>
        <v/>
      </c>
      <c r="D280" s="24" t="str">
        <f ca="1">IF(B280&gt;datum_obracuna,"",VLOOKUP(B280,'HNB tečaj'!A:D,3+(Podaci!$B$11="ne")))</f>
        <v/>
      </c>
      <c r="F280" s="68" t="str">
        <f>IF($A279&gt;=rok*12,"",VLOOKUP($B280,Podaci!$F:$G,2,TRUE))</f>
        <v/>
      </c>
      <c r="G280" s="28" t="str">
        <f>IF($A279&gt;=rok*12,"",VLOOKUP($B280,Podaci!$F:$H,3,TRUE))</f>
        <v/>
      </c>
      <c r="H280" s="33" t="str">
        <f>IF(A279&gt;=rok*12,"",VLOOKUP(B280,Podaci!F:J,5,TRUE))</f>
        <v/>
      </c>
      <c r="I280" s="33" t="str">
        <f t="shared" si="81"/>
        <v/>
      </c>
      <c r="J280" s="102" t="str">
        <f t="shared" ca="1" si="82"/>
        <v/>
      </c>
      <c r="K280" s="71" t="str">
        <f t="shared" si="83"/>
        <v/>
      </c>
      <c r="L280" s="73" t="str">
        <f t="shared" ca="1" si="84"/>
        <v/>
      </c>
      <c r="M280" s="71" t="str">
        <f t="shared" si="85"/>
        <v/>
      </c>
      <c r="N280" s="73" t="str">
        <f t="shared" ca="1" si="86"/>
        <v/>
      </c>
      <c r="O280" s="71" t="str">
        <f t="shared" si="87"/>
        <v/>
      </c>
      <c r="P280" s="72" t="str">
        <f>IF($A279&gt;=rok*12,"",P279*H280-K280-SUMPRODUCT(--(MONTH(Podaci!$L$5:$L$25)=MONTH($B280)),--(YEAR(Podaci!$L$5:$L$25)=YEAR($B280)),Podaci!$M$5:$M$25))</f>
        <v/>
      </c>
      <c r="R280" s="108" t="str">
        <f t="shared" ca="1" si="88"/>
        <v/>
      </c>
      <c r="T280" s="81" t="str">
        <f t="shared" ca="1" si="92"/>
        <v/>
      </c>
      <c r="U280" s="81" t="str">
        <f t="shared" ca="1" si="92"/>
        <v/>
      </c>
      <c r="V280" s="81" t="str">
        <f t="shared" ca="1" si="92"/>
        <v/>
      </c>
      <c r="W280" s="81" t="str">
        <f t="shared" ca="1" si="92"/>
        <v/>
      </c>
      <c r="X280" s="81" t="str">
        <f t="shared" ca="1" si="92"/>
        <v/>
      </c>
      <c r="Y280" s="81" t="str">
        <f t="shared" ca="1" si="92"/>
        <v/>
      </c>
      <c r="Z280" s="81" t="str">
        <f t="shared" ca="1" si="92"/>
        <v/>
      </c>
      <c r="AA280" s="81" t="str">
        <f t="shared" ca="1" si="92"/>
        <v/>
      </c>
      <c r="AB280" s="81" t="str">
        <f t="shared" ca="1" si="92"/>
        <v/>
      </c>
      <c r="AC280" s="81" t="str">
        <f t="shared" ca="1" si="92"/>
        <v/>
      </c>
      <c r="AD280" s="81" t="str">
        <f t="shared" ca="1" si="92"/>
        <v/>
      </c>
      <c r="AE280" s="81" t="str">
        <f t="shared" ca="1" si="92"/>
        <v/>
      </c>
      <c r="AF280" s="81" t="str">
        <f t="shared" ca="1" si="92"/>
        <v/>
      </c>
      <c r="AG280" s="81" t="str">
        <f t="shared" ca="1" si="92"/>
        <v/>
      </c>
      <c r="AH280" s="81" t="str">
        <f t="shared" ca="1" si="92"/>
        <v/>
      </c>
      <c r="AI280" s="81" t="str">
        <f t="shared" ca="1" si="92"/>
        <v/>
      </c>
      <c r="AJ280" s="81" t="str">
        <f t="shared" ca="1" si="91"/>
        <v/>
      </c>
      <c r="AK280" s="81" t="str">
        <f t="shared" ca="1" si="91"/>
        <v/>
      </c>
      <c r="AL280" s="81" t="str">
        <f t="shared" ca="1" si="91"/>
        <v/>
      </c>
      <c r="AM280" s="81" t="str">
        <f t="shared" ca="1" si="91"/>
        <v/>
      </c>
      <c r="AN280" s="81" t="str">
        <f t="shared" ca="1" si="91"/>
        <v/>
      </c>
      <c r="AO280" s="81" t="str">
        <f t="shared" ca="1" si="91"/>
        <v/>
      </c>
      <c r="AP280" s="81" t="str">
        <f t="shared" ca="1" si="91"/>
        <v/>
      </c>
      <c r="AQ280" s="81" t="str">
        <f t="shared" ca="1" si="91"/>
        <v/>
      </c>
    </row>
    <row r="281" spans="1:43" x14ac:dyDescent="0.2">
      <c r="A281" s="22" t="str">
        <f t="shared" si="89"/>
        <v/>
      </c>
      <c r="B281" s="34" t="str">
        <f t="shared" si="90"/>
        <v/>
      </c>
      <c r="C281" s="24" t="str">
        <f ca="1">IF(B281&gt;datum_obracuna,"",VLOOKUP(B281,'HNB tečaj'!A:D,2))</f>
        <v/>
      </c>
      <c r="D281" s="24" t="str">
        <f ca="1">IF(B281&gt;datum_obracuna,"",VLOOKUP(B281,'HNB tečaj'!A:D,3+(Podaci!$B$11="ne")))</f>
        <v/>
      </c>
      <c r="F281" s="68" t="str">
        <f>IF($A280&gt;=rok*12,"",VLOOKUP($B281,Podaci!$F:$G,2,TRUE))</f>
        <v/>
      </c>
      <c r="G281" s="28" t="str">
        <f>IF($A280&gt;=rok*12,"",VLOOKUP($B281,Podaci!$F:$H,3,TRUE))</f>
        <v/>
      </c>
      <c r="H281" s="33" t="str">
        <f>IF(A280&gt;=rok*12,"",VLOOKUP(B281,Podaci!F:J,5,TRUE))</f>
        <v/>
      </c>
      <c r="I281" s="33" t="str">
        <f t="shared" si="81"/>
        <v/>
      </c>
      <c r="J281" s="102" t="str">
        <f t="shared" ca="1" si="82"/>
        <v/>
      </c>
      <c r="K281" s="71" t="str">
        <f t="shared" si="83"/>
        <v/>
      </c>
      <c r="L281" s="73" t="str">
        <f t="shared" ca="1" si="84"/>
        <v/>
      </c>
      <c r="M281" s="71" t="str">
        <f t="shared" si="85"/>
        <v/>
      </c>
      <c r="N281" s="73" t="str">
        <f t="shared" ca="1" si="86"/>
        <v/>
      </c>
      <c r="O281" s="71" t="str">
        <f t="shared" si="87"/>
        <v/>
      </c>
      <c r="P281" s="72" t="str">
        <f>IF($A280&gt;=rok*12,"",P280*H281-K281-SUMPRODUCT(--(MONTH(Podaci!$L$5:$L$25)=MONTH($B281)),--(YEAR(Podaci!$L$5:$L$25)=YEAR($B281)),Podaci!$M$5:$M$25))</f>
        <v/>
      </c>
      <c r="R281" s="108" t="str">
        <f t="shared" ca="1" si="88"/>
        <v/>
      </c>
      <c r="T281" s="81" t="str">
        <f t="shared" ca="1" si="92"/>
        <v/>
      </c>
      <c r="U281" s="81" t="str">
        <f t="shared" ca="1" si="92"/>
        <v/>
      </c>
      <c r="V281" s="81" t="str">
        <f t="shared" ca="1" si="92"/>
        <v/>
      </c>
      <c r="W281" s="81" t="str">
        <f t="shared" ca="1" si="92"/>
        <v/>
      </c>
      <c r="X281" s="81" t="str">
        <f t="shared" ca="1" si="92"/>
        <v/>
      </c>
      <c r="Y281" s="81" t="str">
        <f t="shared" ca="1" si="92"/>
        <v/>
      </c>
      <c r="Z281" s="81" t="str">
        <f t="shared" ca="1" si="92"/>
        <v/>
      </c>
      <c r="AA281" s="81" t="str">
        <f t="shared" ca="1" si="92"/>
        <v/>
      </c>
      <c r="AB281" s="81" t="str">
        <f t="shared" ca="1" si="92"/>
        <v/>
      </c>
      <c r="AC281" s="81" t="str">
        <f t="shared" ca="1" si="92"/>
        <v/>
      </c>
      <c r="AD281" s="81" t="str">
        <f t="shared" ca="1" si="92"/>
        <v/>
      </c>
      <c r="AE281" s="81" t="str">
        <f t="shared" ca="1" si="92"/>
        <v/>
      </c>
      <c r="AF281" s="81" t="str">
        <f t="shared" ca="1" si="92"/>
        <v/>
      </c>
      <c r="AG281" s="81" t="str">
        <f t="shared" ca="1" si="92"/>
        <v/>
      </c>
      <c r="AH281" s="81" t="str">
        <f t="shared" ca="1" si="92"/>
        <v/>
      </c>
      <c r="AI281" s="81" t="str">
        <f t="shared" ca="1" si="92"/>
        <v/>
      </c>
      <c r="AJ281" s="81" t="str">
        <f t="shared" ca="1" si="91"/>
        <v/>
      </c>
      <c r="AK281" s="81" t="str">
        <f t="shared" ca="1" si="91"/>
        <v/>
      </c>
      <c r="AL281" s="81" t="str">
        <f t="shared" ca="1" si="91"/>
        <v/>
      </c>
      <c r="AM281" s="81" t="str">
        <f t="shared" ca="1" si="91"/>
        <v/>
      </c>
      <c r="AN281" s="81" t="str">
        <f t="shared" ca="1" si="91"/>
        <v/>
      </c>
      <c r="AO281" s="81" t="str">
        <f t="shared" ca="1" si="91"/>
        <v/>
      </c>
      <c r="AP281" s="81" t="str">
        <f t="shared" ca="1" si="91"/>
        <v/>
      </c>
      <c r="AQ281" s="81" t="str">
        <f t="shared" ca="1" si="91"/>
        <v/>
      </c>
    </row>
    <row r="282" spans="1:43" x14ac:dyDescent="0.2">
      <c r="A282" s="22" t="str">
        <f t="shared" si="89"/>
        <v/>
      </c>
      <c r="B282" s="34" t="str">
        <f t="shared" si="90"/>
        <v/>
      </c>
      <c r="C282" s="24" t="str">
        <f ca="1">IF(B282&gt;datum_obracuna,"",VLOOKUP(B282,'HNB tečaj'!A:D,2))</f>
        <v/>
      </c>
      <c r="D282" s="24" t="str">
        <f ca="1">IF(B282&gt;datum_obracuna,"",VLOOKUP(B282,'HNB tečaj'!A:D,3+(Podaci!$B$11="ne")))</f>
        <v/>
      </c>
      <c r="F282" s="68" t="str">
        <f>IF($A281&gt;=rok*12,"",VLOOKUP($B282,Podaci!$F:$G,2,TRUE))</f>
        <v/>
      </c>
      <c r="G282" s="28" t="str">
        <f>IF($A281&gt;=rok*12,"",VLOOKUP($B282,Podaci!$F:$H,3,TRUE))</f>
        <v/>
      </c>
      <c r="H282" s="33" t="str">
        <f>IF(A281&gt;=rok*12,"",VLOOKUP(B282,Podaci!F:J,5,TRUE))</f>
        <v/>
      </c>
      <c r="I282" s="33" t="str">
        <f t="shared" si="81"/>
        <v/>
      </c>
      <c r="J282" s="102" t="str">
        <f t="shared" ca="1" si="82"/>
        <v/>
      </c>
      <c r="K282" s="71" t="str">
        <f t="shared" si="83"/>
        <v/>
      </c>
      <c r="L282" s="73" t="str">
        <f t="shared" ca="1" si="84"/>
        <v/>
      </c>
      <c r="M282" s="71" t="str">
        <f t="shared" si="85"/>
        <v/>
      </c>
      <c r="N282" s="73" t="str">
        <f t="shared" ca="1" si="86"/>
        <v/>
      </c>
      <c r="O282" s="71" t="str">
        <f t="shared" si="87"/>
        <v/>
      </c>
      <c r="P282" s="72" t="str">
        <f>IF($A281&gt;=rok*12,"",P281*H282-K282-SUMPRODUCT(--(MONTH(Podaci!$L$5:$L$25)=MONTH($B282)),--(YEAR(Podaci!$L$5:$L$25)=YEAR($B282)),Podaci!$M$5:$M$25))</f>
        <v/>
      </c>
      <c r="R282" s="108" t="str">
        <f t="shared" ca="1" si="88"/>
        <v/>
      </c>
      <c r="T282" s="81" t="str">
        <f t="shared" ca="1" si="92"/>
        <v/>
      </c>
      <c r="U282" s="81" t="str">
        <f t="shared" ca="1" si="92"/>
        <v/>
      </c>
      <c r="V282" s="81" t="str">
        <f t="shared" ca="1" si="92"/>
        <v/>
      </c>
      <c r="W282" s="81" t="str">
        <f t="shared" ca="1" si="92"/>
        <v/>
      </c>
      <c r="X282" s="81" t="str">
        <f t="shared" ca="1" si="92"/>
        <v/>
      </c>
      <c r="Y282" s="81" t="str">
        <f t="shared" ca="1" si="92"/>
        <v/>
      </c>
      <c r="Z282" s="81" t="str">
        <f t="shared" ca="1" si="92"/>
        <v/>
      </c>
      <c r="AA282" s="81" t="str">
        <f t="shared" ca="1" si="92"/>
        <v/>
      </c>
      <c r="AB282" s="81" t="str">
        <f t="shared" ca="1" si="92"/>
        <v/>
      </c>
      <c r="AC282" s="81" t="str">
        <f t="shared" ca="1" si="92"/>
        <v/>
      </c>
      <c r="AD282" s="81" t="str">
        <f t="shared" ca="1" si="92"/>
        <v/>
      </c>
      <c r="AE282" s="81" t="str">
        <f t="shared" ca="1" si="92"/>
        <v/>
      </c>
      <c r="AF282" s="81" t="str">
        <f t="shared" ca="1" si="92"/>
        <v/>
      </c>
      <c r="AG282" s="81" t="str">
        <f t="shared" ca="1" si="92"/>
        <v/>
      </c>
      <c r="AH282" s="81" t="str">
        <f t="shared" ca="1" si="92"/>
        <v/>
      </c>
      <c r="AI282" s="81" t="str">
        <f t="shared" ca="1" si="92"/>
        <v/>
      </c>
      <c r="AJ282" s="81" t="str">
        <f t="shared" ca="1" si="91"/>
        <v/>
      </c>
      <c r="AK282" s="81" t="str">
        <f t="shared" ca="1" si="91"/>
        <v/>
      </c>
      <c r="AL282" s="81" t="str">
        <f t="shared" ca="1" si="91"/>
        <v/>
      </c>
      <c r="AM282" s="81" t="str">
        <f t="shared" ca="1" si="91"/>
        <v/>
      </c>
      <c r="AN282" s="81" t="str">
        <f t="shared" ca="1" si="91"/>
        <v/>
      </c>
      <c r="AO282" s="81" t="str">
        <f t="shared" ca="1" si="91"/>
        <v/>
      </c>
      <c r="AP282" s="81" t="str">
        <f t="shared" ca="1" si="91"/>
        <v/>
      </c>
      <c r="AQ282" s="81" t="str">
        <f t="shared" ca="1" si="91"/>
        <v/>
      </c>
    </row>
    <row r="283" spans="1:43" x14ac:dyDescent="0.2">
      <c r="A283" s="22" t="str">
        <f t="shared" si="89"/>
        <v/>
      </c>
      <c r="B283" s="34" t="str">
        <f t="shared" si="90"/>
        <v/>
      </c>
      <c r="C283" s="24" t="str">
        <f ca="1">IF(B283&gt;datum_obracuna,"",VLOOKUP(B283,'HNB tečaj'!A:D,2))</f>
        <v/>
      </c>
      <c r="D283" s="24" t="str">
        <f ca="1">IF(B283&gt;datum_obracuna,"",VLOOKUP(B283,'HNB tečaj'!A:D,3+(Podaci!$B$11="ne")))</f>
        <v/>
      </c>
      <c r="F283" s="68" t="str">
        <f>IF($A282&gt;=rok*12,"",VLOOKUP($B283,Podaci!$F:$G,2,TRUE))</f>
        <v/>
      </c>
      <c r="G283" s="28" t="str">
        <f>IF($A282&gt;=rok*12,"",VLOOKUP($B283,Podaci!$F:$H,3,TRUE))</f>
        <v/>
      </c>
      <c r="H283" s="33" t="str">
        <f>IF(A282&gt;=rok*12,"",VLOOKUP(B283,Podaci!F:J,5,TRUE))</f>
        <v/>
      </c>
      <c r="I283" s="33" t="str">
        <f t="shared" si="81"/>
        <v/>
      </c>
      <c r="J283" s="102" t="str">
        <f t="shared" ca="1" si="82"/>
        <v/>
      </c>
      <c r="K283" s="71" t="str">
        <f t="shared" si="83"/>
        <v/>
      </c>
      <c r="L283" s="73" t="str">
        <f t="shared" ca="1" si="84"/>
        <v/>
      </c>
      <c r="M283" s="71" t="str">
        <f t="shared" si="85"/>
        <v/>
      </c>
      <c r="N283" s="73" t="str">
        <f t="shared" ca="1" si="86"/>
        <v/>
      </c>
      <c r="O283" s="71" t="str">
        <f t="shared" si="87"/>
        <v/>
      </c>
      <c r="P283" s="72" t="str">
        <f>IF($A282&gt;=rok*12,"",P282*H283-K283-SUMPRODUCT(--(MONTH(Podaci!$L$5:$L$25)=MONTH($B283)),--(YEAR(Podaci!$L$5:$L$25)=YEAR($B283)),Podaci!$M$5:$M$25))</f>
        <v/>
      </c>
      <c r="R283" s="108" t="str">
        <f t="shared" ca="1" si="88"/>
        <v/>
      </c>
      <c r="T283" s="81" t="str">
        <f t="shared" ca="1" si="92"/>
        <v/>
      </c>
      <c r="U283" s="81" t="str">
        <f t="shared" ca="1" si="92"/>
        <v/>
      </c>
      <c r="V283" s="81" t="str">
        <f t="shared" ca="1" si="92"/>
        <v/>
      </c>
      <c r="W283" s="81" t="str">
        <f t="shared" ca="1" si="92"/>
        <v/>
      </c>
      <c r="X283" s="81" t="str">
        <f t="shared" ca="1" si="92"/>
        <v/>
      </c>
      <c r="Y283" s="81" t="str">
        <f t="shared" ca="1" si="92"/>
        <v/>
      </c>
      <c r="Z283" s="81" t="str">
        <f t="shared" ca="1" si="92"/>
        <v/>
      </c>
      <c r="AA283" s="81" t="str">
        <f t="shared" ca="1" si="92"/>
        <v/>
      </c>
      <c r="AB283" s="81" t="str">
        <f t="shared" ca="1" si="92"/>
        <v/>
      </c>
      <c r="AC283" s="81" t="str">
        <f t="shared" ca="1" si="92"/>
        <v/>
      </c>
      <c r="AD283" s="81" t="str">
        <f t="shared" ca="1" si="92"/>
        <v/>
      </c>
      <c r="AE283" s="81" t="str">
        <f t="shared" ca="1" si="92"/>
        <v/>
      </c>
      <c r="AF283" s="81" t="str">
        <f t="shared" ca="1" si="92"/>
        <v/>
      </c>
      <c r="AG283" s="81" t="str">
        <f t="shared" ca="1" si="92"/>
        <v/>
      </c>
      <c r="AH283" s="81" t="str">
        <f t="shared" ca="1" si="92"/>
        <v/>
      </c>
      <c r="AI283" s="81" t="str">
        <f t="shared" ca="1" si="92"/>
        <v/>
      </c>
      <c r="AJ283" s="81" t="str">
        <f t="shared" ca="1" si="91"/>
        <v/>
      </c>
      <c r="AK283" s="81" t="str">
        <f t="shared" ca="1" si="91"/>
        <v/>
      </c>
      <c r="AL283" s="81" t="str">
        <f t="shared" ca="1" si="91"/>
        <v/>
      </c>
      <c r="AM283" s="81" t="str">
        <f t="shared" ca="1" si="91"/>
        <v/>
      </c>
      <c r="AN283" s="81" t="str">
        <f t="shared" ca="1" si="91"/>
        <v/>
      </c>
      <c r="AO283" s="81" t="str">
        <f t="shared" ca="1" si="91"/>
        <v/>
      </c>
      <c r="AP283" s="81" t="str">
        <f t="shared" ca="1" si="91"/>
        <v/>
      </c>
      <c r="AQ283" s="81" t="str">
        <f t="shared" ca="1" si="91"/>
        <v/>
      </c>
    </row>
    <row r="284" spans="1:43" x14ac:dyDescent="0.2">
      <c r="A284" s="22" t="str">
        <f t="shared" si="89"/>
        <v/>
      </c>
      <c r="B284" s="34" t="str">
        <f t="shared" si="90"/>
        <v/>
      </c>
      <c r="C284" s="24" t="str">
        <f ca="1">IF(B284&gt;datum_obracuna,"",VLOOKUP(B284,'HNB tečaj'!A:D,2))</f>
        <v/>
      </c>
      <c r="D284" s="24" t="str">
        <f ca="1">IF(B284&gt;datum_obracuna,"",VLOOKUP(B284,'HNB tečaj'!A:D,3+(Podaci!$B$11="ne")))</f>
        <v/>
      </c>
      <c r="F284" s="68" t="str">
        <f>IF($A283&gt;=rok*12,"",VLOOKUP($B284,Podaci!$F:$G,2,TRUE))</f>
        <v/>
      </c>
      <c r="G284" s="28" t="str">
        <f>IF($A283&gt;=rok*12,"",VLOOKUP($B284,Podaci!$F:$H,3,TRUE))</f>
        <v/>
      </c>
      <c r="H284" s="33" t="str">
        <f>IF(A283&gt;=rok*12,"",VLOOKUP(B284,Podaci!F:J,5,TRUE))</f>
        <v/>
      </c>
      <c r="I284" s="33" t="str">
        <f t="shared" si="81"/>
        <v/>
      </c>
      <c r="J284" s="102" t="str">
        <f t="shared" ca="1" si="82"/>
        <v/>
      </c>
      <c r="K284" s="71" t="str">
        <f t="shared" si="83"/>
        <v/>
      </c>
      <c r="L284" s="73" t="str">
        <f t="shared" ca="1" si="84"/>
        <v/>
      </c>
      <c r="M284" s="71" t="str">
        <f t="shared" si="85"/>
        <v/>
      </c>
      <c r="N284" s="73" t="str">
        <f t="shared" ca="1" si="86"/>
        <v/>
      </c>
      <c r="O284" s="71" t="str">
        <f t="shared" si="87"/>
        <v/>
      </c>
      <c r="P284" s="72" t="str">
        <f>IF($A283&gt;=rok*12,"",P283*H284-K284-SUMPRODUCT(--(MONTH(Podaci!$L$5:$L$25)=MONTH($B284)),--(YEAR(Podaci!$L$5:$L$25)=YEAR($B284)),Podaci!$M$5:$M$25))</f>
        <v/>
      </c>
      <c r="R284" s="108" t="str">
        <f t="shared" ca="1" si="88"/>
        <v/>
      </c>
      <c r="T284" s="81" t="str">
        <f t="shared" ca="1" si="92"/>
        <v/>
      </c>
      <c r="U284" s="81" t="str">
        <f t="shared" ca="1" si="92"/>
        <v/>
      </c>
      <c r="V284" s="81" t="str">
        <f t="shared" ca="1" si="92"/>
        <v/>
      </c>
      <c r="W284" s="81" t="str">
        <f t="shared" ca="1" si="92"/>
        <v/>
      </c>
      <c r="X284" s="81" t="str">
        <f t="shared" ca="1" si="92"/>
        <v/>
      </c>
      <c r="Y284" s="81" t="str">
        <f t="shared" ca="1" si="92"/>
        <v/>
      </c>
      <c r="Z284" s="81" t="str">
        <f t="shared" ca="1" si="92"/>
        <v/>
      </c>
      <c r="AA284" s="81" t="str">
        <f t="shared" ca="1" si="92"/>
        <v/>
      </c>
      <c r="AB284" s="81" t="str">
        <f t="shared" ca="1" si="92"/>
        <v/>
      </c>
      <c r="AC284" s="81" t="str">
        <f t="shared" ca="1" si="92"/>
        <v/>
      </c>
      <c r="AD284" s="81" t="str">
        <f t="shared" ca="1" si="92"/>
        <v/>
      </c>
      <c r="AE284" s="81" t="str">
        <f t="shared" ca="1" si="92"/>
        <v/>
      </c>
      <c r="AF284" s="81" t="str">
        <f t="shared" ca="1" si="92"/>
        <v/>
      </c>
      <c r="AG284" s="81" t="str">
        <f t="shared" ca="1" si="92"/>
        <v/>
      </c>
      <c r="AH284" s="81" t="str">
        <f t="shared" ca="1" si="92"/>
        <v/>
      </c>
      <c r="AI284" s="81" t="str">
        <f t="shared" ca="1" si="92"/>
        <v/>
      </c>
      <c r="AJ284" s="81" t="str">
        <f t="shared" ca="1" si="91"/>
        <v/>
      </c>
      <c r="AK284" s="81" t="str">
        <f t="shared" ca="1" si="91"/>
        <v/>
      </c>
      <c r="AL284" s="81" t="str">
        <f t="shared" ca="1" si="91"/>
        <v/>
      </c>
      <c r="AM284" s="81" t="str">
        <f t="shared" ca="1" si="91"/>
        <v/>
      </c>
      <c r="AN284" s="81" t="str">
        <f t="shared" ca="1" si="91"/>
        <v/>
      </c>
      <c r="AO284" s="81" t="str">
        <f t="shared" ca="1" si="91"/>
        <v/>
      </c>
      <c r="AP284" s="81" t="str">
        <f t="shared" ca="1" si="91"/>
        <v/>
      </c>
      <c r="AQ284" s="81" t="str">
        <f t="shared" ca="1" si="91"/>
        <v/>
      </c>
    </row>
    <row r="285" spans="1:43" x14ac:dyDescent="0.2">
      <c r="A285" s="22" t="str">
        <f t="shared" si="89"/>
        <v/>
      </c>
      <c r="B285" s="34" t="str">
        <f t="shared" si="90"/>
        <v/>
      </c>
      <c r="C285" s="24" t="str">
        <f ca="1">IF(B285&gt;datum_obracuna,"",VLOOKUP(B285,'HNB tečaj'!A:D,2))</f>
        <v/>
      </c>
      <c r="D285" s="24" t="str">
        <f ca="1">IF(B285&gt;datum_obracuna,"",VLOOKUP(B285,'HNB tečaj'!A:D,3+(Podaci!$B$11="ne")))</f>
        <v/>
      </c>
      <c r="F285" s="68" t="str">
        <f>IF($A284&gt;=rok*12,"",VLOOKUP($B285,Podaci!$F:$G,2,TRUE))</f>
        <v/>
      </c>
      <c r="G285" s="28" t="str">
        <f>IF($A284&gt;=rok*12,"",VLOOKUP($B285,Podaci!$F:$H,3,TRUE))</f>
        <v/>
      </c>
      <c r="H285" s="33" t="str">
        <f>IF(A284&gt;=rok*12,"",VLOOKUP(B285,Podaci!F:J,5,TRUE))</f>
        <v/>
      </c>
      <c r="I285" s="33" t="str">
        <f t="shared" si="81"/>
        <v/>
      </c>
      <c r="J285" s="102" t="str">
        <f t="shared" ca="1" si="82"/>
        <v/>
      </c>
      <c r="K285" s="71" t="str">
        <f t="shared" si="83"/>
        <v/>
      </c>
      <c r="L285" s="73" t="str">
        <f t="shared" ca="1" si="84"/>
        <v/>
      </c>
      <c r="M285" s="71" t="str">
        <f t="shared" si="85"/>
        <v/>
      </c>
      <c r="N285" s="73" t="str">
        <f t="shared" ca="1" si="86"/>
        <v/>
      </c>
      <c r="O285" s="71" t="str">
        <f t="shared" si="87"/>
        <v/>
      </c>
      <c r="P285" s="72" t="str">
        <f>IF($A284&gt;=rok*12,"",P284*H285-K285-SUMPRODUCT(--(MONTH(Podaci!$L$5:$L$25)=MONTH($B285)),--(YEAR(Podaci!$L$5:$L$25)=YEAR($B285)),Podaci!$M$5:$M$25))</f>
        <v/>
      </c>
      <c r="R285" s="108" t="str">
        <f t="shared" ca="1" si="88"/>
        <v/>
      </c>
      <c r="T285" s="81" t="str">
        <f t="shared" ca="1" si="92"/>
        <v/>
      </c>
      <c r="U285" s="81" t="str">
        <f t="shared" ca="1" si="92"/>
        <v/>
      </c>
      <c r="V285" s="81" t="str">
        <f t="shared" ca="1" si="92"/>
        <v/>
      </c>
      <c r="W285" s="81" t="str">
        <f t="shared" ca="1" si="92"/>
        <v/>
      </c>
      <c r="X285" s="81" t="str">
        <f t="shared" ca="1" si="92"/>
        <v/>
      </c>
      <c r="Y285" s="81" t="str">
        <f t="shared" ca="1" si="92"/>
        <v/>
      </c>
      <c r="Z285" s="81" t="str">
        <f t="shared" ca="1" si="92"/>
        <v/>
      </c>
      <c r="AA285" s="81" t="str">
        <f t="shared" ca="1" si="92"/>
        <v/>
      </c>
      <c r="AB285" s="81" t="str">
        <f t="shared" ca="1" si="92"/>
        <v/>
      </c>
      <c r="AC285" s="81" t="str">
        <f t="shared" ca="1" si="92"/>
        <v/>
      </c>
      <c r="AD285" s="81" t="str">
        <f t="shared" ca="1" si="92"/>
        <v/>
      </c>
      <c r="AE285" s="81" t="str">
        <f t="shared" ca="1" si="92"/>
        <v/>
      </c>
      <c r="AF285" s="81" t="str">
        <f t="shared" ca="1" si="92"/>
        <v/>
      </c>
      <c r="AG285" s="81" t="str">
        <f t="shared" ca="1" si="92"/>
        <v/>
      </c>
      <c r="AH285" s="81" t="str">
        <f t="shared" ca="1" si="92"/>
        <v/>
      </c>
      <c r="AI285" s="81" t="str">
        <f t="shared" ca="1" si="92"/>
        <v/>
      </c>
      <c r="AJ285" s="81" t="str">
        <f t="shared" ca="1" si="91"/>
        <v/>
      </c>
      <c r="AK285" s="81" t="str">
        <f t="shared" ca="1" si="91"/>
        <v/>
      </c>
      <c r="AL285" s="81" t="str">
        <f t="shared" ca="1" si="91"/>
        <v/>
      </c>
      <c r="AM285" s="81" t="str">
        <f t="shared" ca="1" si="91"/>
        <v/>
      </c>
      <c r="AN285" s="81" t="str">
        <f t="shared" ca="1" si="91"/>
        <v/>
      </c>
      <c r="AO285" s="81" t="str">
        <f t="shared" ca="1" si="91"/>
        <v/>
      </c>
      <c r="AP285" s="81" t="str">
        <f t="shared" ca="1" si="91"/>
        <v/>
      </c>
      <c r="AQ285" s="81" t="str">
        <f t="shared" ca="1" si="91"/>
        <v/>
      </c>
    </row>
    <row r="286" spans="1:43" x14ac:dyDescent="0.2">
      <c r="A286" s="22" t="str">
        <f t="shared" si="89"/>
        <v/>
      </c>
      <c r="B286" s="34" t="str">
        <f t="shared" si="90"/>
        <v/>
      </c>
      <c r="C286" s="24" t="str">
        <f ca="1">IF(B286&gt;datum_obracuna,"",VLOOKUP(B286,'HNB tečaj'!A:D,2))</f>
        <v/>
      </c>
      <c r="D286" s="24" t="str">
        <f ca="1">IF(B286&gt;datum_obracuna,"",VLOOKUP(B286,'HNB tečaj'!A:D,3+(Podaci!$B$11="ne")))</f>
        <v/>
      </c>
      <c r="F286" s="68" t="str">
        <f>IF($A285&gt;=rok*12,"",VLOOKUP($B286,Podaci!$F:$G,2,TRUE))</f>
        <v/>
      </c>
      <c r="G286" s="28" t="str">
        <f>IF($A285&gt;=rok*12,"",VLOOKUP($B286,Podaci!$F:$H,3,TRUE))</f>
        <v/>
      </c>
      <c r="H286" s="33" t="str">
        <f>IF(A285&gt;=rok*12,"",VLOOKUP(B286,Podaci!F:J,5,TRUE))</f>
        <v/>
      </c>
      <c r="I286" s="33" t="str">
        <f t="shared" si="81"/>
        <v/>
      </c>
      <c r="J286" s="102" t="str">
        <f t="shared" ca="1" si="82"/>
        <v/>
      </c>
      <c r="K286" s="71" t="str">
        <f t="shared" si="83"/>
        <v/>
      </c>
      <c r="L286" s="73" t="str">
        <f t="shared" ca="1" si="84"/>
        <v/>
      </c>
      <c r="M286" s="71" t="str">
        <f t="shared" si="85"/>
        <v/>
      </c>
      <c r="N286" s="73" t="str">
        <f t="shared" ca="1" si="86"/>
        <v/>
      </c>
      <c r="O286" s="71" t="str">
        <f t="shared" si="87"/>
        <v/>
      </c>
      <c r="P286" s="72" t="str">
        <f>IF($A285&gt;=rok*12,"",P285*H286-K286-SUMPRODUCT(--(MONTH(Podaci!$L$5:$L$25)=MONTH($B286)),--(YEAR(Podaci!$L$5:$L$25)=YEAR($B286)),Podaci!$M$5:$M$25))</f>
        <v/>
      </c>
      <c r="R286" s="108" t="str">
        <f t="shared" ca="1" si="88"/>
        <v/>
      </c>
      <c r="T286" s="81" t="str">
        <f t="shared" ca="1" si="92"/>
        <v/>
      </c>
      <c r="U286" s="81" t="str">
        <f t="shared" ca="1" si="92"/>
        <v/>
      </c>
      <c r="V286" s="81" t="str">
        <f t="shared" ca="1" si="92"/>
        <v/>
      </c>
      <c r="W286" s="81" t="str">
        <f t="shared" ca="1" si="92"/>
        <v/>
      </c>
      <c r="X286" s="81" t="str">
        <f t="shared" ca="1" si="92"/>
        <v/>
      </c>
      <c r="Y286" s="81" t="str">
        <f t="shared" ca="1" si="92"/>
        <v/>
      </c>
      <c r="Z286" s="81" t="str">
        <f t="shared" ca="1" si="92"/>
        <v/>
      </c>
      <c r="AA286" s="81" t="str">
        <f t="shared" ca="1" si="92"/>
        <v/>
      </c>
      <c r="AB286" s="81" t="str">
        <f t="shared" ca="1" si="92"/>
        <v/>
      </c>
      <c r="AC286" s="81" t="str">
        <f t="shared" ca="1" si="92"/>
        <v/>
      </c>
      <c r="AD286" s="81" t="str">
        <f t="shared" ca="1" si="92"/>
        <v/>
      </c>
      <c r="AE286" s="81" t="str">
        <f t="shared" ca="1" si="92"/>
        <v/>
      </c>
      <c r="AF286" s="81" t="str">
        <f t="shared" ca="1" si="92"/>
        <v/>
      </c>
      <c r="AG286" s="81" t="str">
        <f t="shared" ca="1" si="92"/>
        <v/>
      </c>
      <c r="AH286" s="81" t="str">
        <f t="shared" ca="1" si="92"/>
        <v/>
      </c>
      <c r="AI286" s="81" t="str">
        <f t="shared" ca="1" si="92"/>
        <v/>
      </c>
      <c r="AJ286" s="81" t="str">
        <f t="shared" ca="1" si="91"/>
        <v/>
      </c>
      <c r="AK286" s="81" t="str">
        <f t="shared" ca="1" si="91"/>
        <v/>
      </c>
      <c r="AL286" s="81" t="str">
        <f t="shared" ca="1" si="91"/>
        <v/>
      </c>
      <c r="AM286" s="81" t="str">
        <f t="shared" ca="1" si="91"/>
        <v/>
      </c>
      <c r="AN286" s="81" t="str">
        <f t="shared" ca="1" si="91"/>
        <v/>
      </c>
      <c r="AO286" s="81" t="str">
        <f t="shared" ca="1" si="91"/>
        <v/>
      </c>
      <c r="AP286" s="81" t="str">
        <f t="shared" ca="1" si="91"/>
        <v/>
      </c>
      <c r="AQ286" s="81" t="str">
        <f t="shared" ca="1" si="91"/>
        <v/>
      </c>
    </row>
    <row r="287" spans="1:43" x14ac:dyDescent="0.2">
      <c r="A287" s="22" t="str">
        <f t="shared" si="89"/>
        <v/>
      </c>
      <c r="B287" s="34" t="str">
        <f t="shared" si="90"/>
        <v/>
      </c>
      <c r="C287" s="24" t="str">
        <f ca="1">IF(B287&gt;datum_obracuna,"",VLOOKUP(B287,'HNB tečaj'!A:D,2))</f>
        <v/>
      </c>
      <c r="D287" s="24" t="str">
        <f ca="1">IF(B287&gt;datum_obracuna,"",VLOOKUP(B287,'HNB tečaj'!A:D,3+(Podaci!$B$11="ne")))</f>
        <v/>
      </c>
      <c r="F287" s="68" t="str">
        <f>IF($A286&gt;=rok*12,"",VLOOKUP($B287,Podaci!$F:$G,2,TRUE))</f>
        <v/>
      </c>
      <c r="G287" s="28" t="str">
        <f>IF($A286&gt;=rok*12,"",VLOOKUP($B287,Podaci!$F:$H,3,TRUE))</f>
        <v/>
      </c>
      <c r="H287" s="33" t="str">
        <f>IF(A286&gt;=rok*12,"",VLOOKUP(B287,Podaci!F:J,5,TRUE))</f>
        <v/>
      </c>
      <c r="I287" s="33" t="str">
        <f t="shared" si="81"/>
        <v/>
      </c>
      <c r="J287" s="102" t="str">
        <f t="shared" ca="1" si="82"/>
        <v/>
      </c>
      <c r="K287" s="71" t="str">
        <f t="shared" si="83"/>
        <v/>
      </c>
      <c r="L287" s="73" t="str">
        <f t="shared" ca="1" si="84"/>
        <v/>
      </c>
      <c r="M287" s="71" t="str">
        <f t="shared" si="85"/>
        <v/>
      </c>
      <c r="N287" s="73" t="str">
        <f t="shared" ca="1" si="86"/>
        <v/>
      </c>
      <c r="O287" s="71" t="str">
        <f t="shared" si="87"/>
        <v/>
      </c>
      <c r="P287" s="72" t="str">
        <f>IF($A286&gt;=rok*12,"",P286*H287-K287-SUMPRODUCT(--(MONTH(Podaci!$L$5:$L$25)=MONTH($B287)),--(YEAR(Podaci!$L$5:$L$25)=YEAR($B287)),Podaci!$M$5:$M$25))</f>
        <v/>
      </c>
      <c r="R287" s="108" t="str">
        <f t="shared" ca="1" si="88"/>
        <v/>
      </c>
      <c r="T287" s="81" t="str">
        <f t="shared" ca="1" si="92"/>
        <v/>
      </c>
      <c r="U287" s="81" t="str">
        <f t="shared" ca="1" si="92"/>
        <v/>
      </c>
      <c r="V287" s="81" t="str">
        <f t="shared" ca="1" si="92"/>
        <v/>
      </c>
      <c r="W287" s="81" t="str">
        <f t="shared" ca="1" si="92"/>
        <v/>
      </c>
      <c r="X287" s="81" t="str">
        <f t="shared" ca="1" si="92"/>
        <v/>
      </c>
      <c r="Y287" s="81" t="str">
        <f t="shared" ca="1" si="92"/>
        <v/>
      </c>
      <c r="Z287" s="81" t="str">
        <f t="shared" ca="1" si="92"/>
        <v/>
      </c>
      <c r="AA287" s="81" t="str">
        <f t="shared" ca="1" si="92"/>
        <v/>
      </c>
      <c r="AB287" s="81" t="str">
        <f t="shared" ca="1" si="92"/>
        <v/>
      </c>
      <c r="AC287" s="81" t="str">
        <f t="shared" ca="1" si="92"/>
        <v/>
      </c>
      <c r="AD287" s="81" t="str">
        <f t="shared" ca="1" si="92"/>
        <v/>
      </c>
      <c r="AE287" s="81" t="str">
        <f t="shared" ca="1" si="92"/>
        <v/>
      </c>
      <c r="AF287" s="81" t="str">
        <f t="shared" ca="1" si="92"/>
        <v/>
      </c>
      <c r="AG287" s="81" t="str">
        <f t="shared" ca="1" si="92"/>
        <v/>
      </c>
      <c r="AH287" s="81" t="str">
        <f t="shared" ca="1" si="92"/>
        <v/>
      </c>
      <c r="AI287" s="81" t="str">
        <f t="shared" ca="1" si="92"/>
        <v/>
      </c>
      <c r="AJ287" s="81" t="str">
        <f t="shared" ca="1" si="91"/>
        <v/>
      </c>
      <c r="AK287" s="81" t="str">
        <f t="shared" ca="1" si="91"/>
        <v/>
      </c>
      <c r="AL287" s="81" t="str">
        <f t="shared" ca="1" si="91"/>
        <v/>
      </c>
      <c r="AM287" s="81" t="str">
        <f t="shared" ca="1" si="91"/>
        <v/>
      </c>
      <c r="AN287" s="81" t="str">
        <f t="shared" ca="1" si="91"/>
        <v/>
      </c>
      <c r="AO287" s="81" t="str">
        <f t="shared" ca="1" si="91"/>
        <v/>
      </c>
      <c r="AP287" s="81" t="str">
        <f t="shared" ca="1" si="91"/>
        <v/>
      </c>
      <c r="AQ287" s="81" t="str">
        <f t="shared" ca="1" si="91"/>
        <v/>
      </c>
    </row>
    <row r="288" spans="1:43" x14ac:dyDescent="0.2">
      <c r="A288" s="22" t="str">
        <f t="shared" si="89"/>
        <v/>
      </c>
      <c r="B288" s="34" t="str">
        <f t="shared" si="90"/>
        <v/>
      </c>
      <c r="C288" s="24" t="str">
        <f ca="1">IF(B288&gt;datum_obracuna,"",VLOOKUP(B288,'HNB tečaj'!A:D,2))</f>
        <v/>
      </c>
      <c r="D288" s="24" t="str">
        <f ca="1">IF(B288&gt;datum_obracuna,"",VLOOKUP(B288,'HNB tečaj'!A:D,3+(Podaci!$B$11="ne")))</f>
        <v/>
      </c>
      <c r="F288" s="68" t="str">
        <f>IF($A287&gt;=rok*12,"",VLOOKUP($B288,Podaci!$F:$G,2,TRUE))</f>
        <v/>
      </c>
      <c r="G288" s="28" t="str">
        <f>IF($A287&gt;=rok*12,"",VLOOKUP($B288,Podaci!$F:$H,3,TRUE))</f>
        <v/>
      </c>
      <c r="H288" s="33" t="str">
        <f>IF(A287&gt;=rok*12,"",VLOOKUP(B288,Podaci!F:J,5,TRUE))</f>
        <v/>
      </c>
      <c r="I288" s="33" t="str">
        <f t="shared" si="81"/>
        <v/>
      </c>
      <c r="J288" s="102" t="str">
        <f t="shared" ca="1" si="82"/>
        <v/>
      </c>
      <c r="K288" s="71" t="str">
        <f t="shared" si="83"/>
        <v/>
      </c>
      <c r="L288" s="73" t="str">
        <f t="shared" ca="1" si="84"/>
        <v/>
      </c>
      <c r="M288" s="71" t="str">
        <f t="shared" si="85"/>
        <v/>
      </c>
      <c r="N288" s="73" t="str">
        <f t="shared" ca="1" si="86"/>
        <v/>
      </c>
      <c r="O288" s="71" t="str">
        <f t="shared" si="87"/>
        <v/>
      </c>
      <c r="P288" s="72" t="str">
        <f>IF($A287&gt;=rok*12,"",P287*H288-K288-SUMPRODUCT(--(MONTH(Podaci!$L$5:$L$25)=MONTH($B288)),--(YEAR(Podaci!$L$5:$L$25)=YEAR($B288)),Podaci!$M$5:$M$25))</f>
        <v/>
      </c>
      <c r="R288" s="108" t="str">
        <f t="shared" ca="1" si="88"/>
        <v/>
      </c>
      <c r="T288" s="81" t="str">
        <f t="shared" ca="1" si="92"/>
        <v/>
      </c>
      <c r="U288" s="81" t="str">
        <f t="shared" ca="1" si="92"/>
        <v/>
      </c>
      <c r="V288" s="81" t="str">
        <f t="shared" ca="1" si="92"/>
        <v/>
      </c>
      <c r="W288" s="81" t="str">
        <f t="shared" ca="1" si="92"/>
        <v/>
      </c>
      <c r="X288" s="81" t="str">
        <f t="shared" ca="1" si="92"/>
        <v/>
      </c>
      <c r="Y288" s="81" t="str">
        <f t="shared" ca="1" si="92"/>
        <v/>
      </c>
      <c r="Z288" s="81" t="str">
        <f t="shared" ca="1" si="92"/>
        <v/>
      </c>
      <c r="AA288" s="81" t="str">
        <f t="shared" ca="1" si="92"/>
        <v/>
      </c>
      <c r="AB288" s="81" t="str">
        <f t="shared" ca="1" si="92"/>
        <v/>
      </c>
      <c r="AC288" s="81" t="str">
        <f t="shared" ca="1" si="92"/>
        <v/>
      </c>
      <c r="AD288" s="81" t="str">
        <f t="shared" ca="1" si="92"/>
        <v/>
      </c>
      <c r="AE288" s="81" t="str">
        <f t="shared" ca="1" si="92"/>
        <v/>
      </c>
      <c r="AF288" s="81" t="str">
        <f t="shared" ca="1" si="92"/>
        <v/>
      </c>
      <c r="AG288" s="81" t="str">
        <f t="shared" ca="1" si="92"/>
        <v/>
      </c>
      <c r="AH288" s="81" t="str">
        <f t="shared" ca="1" si="92"/>
        <v/>
      </c>
      <c r="AI288" s="81" t="str">
        <f t="shared" ca="1" si="92"/>
        <v/>
      </c>
      <c r="AJ288" s="81" t="str">
        <f t="shared" ca="1" si="91"/>
        <v/>
      </c>
      <c r="AK288" s="81" t="str">
        <f t="shared" ca="1" si="91"/>
        <v/>
      </c>
      <c r="AL288" s="81" t="str">
        <f t="shared" ca="1" si="91"/>
        <v/>
      </c>
      <c r="AM288" s="81" t="str">
        <f t="shared" ca="1" si="91"/>
        <v/>
      </c>
      <c r="AN288" s="81" t="str">
        <f t="shared" ca="1" si="91"/>
        <v/>
      </c>
      <c r="AO288" s="81" t="str">
        <f t="shared" ca="1" si="91"/>
        <v/>
      </c>
      <c r="AP288" s="81" t="str">
        <f t="shared" ca="1" si="91"/>
        <v/>
      </c>
      <c r="AQ288" s="81" t="str">
        <f t="shared" ca="1" si="91"/>
        <v/>
      </c>
    </row>
    <row r="289" spans="1:43" x14ac:dyDescent="0.2">
      <c r="A289" s="22" t="str">
        <f t="shared" si="89"/>
        <v/>
      </c>
      <c r="B289" s="34" t="str">
        <f t="shared" si="90"/>
        <v/>
      </c>
      <c r="C289" s="24" t="str">
        <f ca="1">IF(B289&gt;datum_obracuna,"",VLOOKUP(B289,'HNB tečaj'!A:D,2))</f>
        <v/>
      </c>
      <c r="D289" s="24" t="str">
        <f ca="1">IF(B289&gt;datum_obracuna,"",VLOOKUP(B289,'HNB tečaj'!A:D,3+(Podaci!$B$11="ne")))</f>
        <v/>
      </c>
      <c r="F289" s="68" t="str">
        <f>IF($A288&gt;=rok*12,"",VLOOKUP($B289,Podaci!$F:$G,2,TRUE))</f>
        <v/>
      </c>
      <c r="G289" s="28" t="str">
        <f>IF($A288&gt;=rok*12,"",VLOOKUP($B289,Podaci!$F:$H,3,TRUE))</f>
        <v/>
      </c>
      <c r="H289" s="33" t="str">
        <f>IF(A288&gt;=rok*12,"",VLOOKUP(B289,Podaci!F:J,5,TRUE))</f>
        <v/>
      </c>
      <c r="I289" s="33" t="str">
        <f t="shared" si="81"/>
        <v/>
      </c>
      <c r="J289" s="102" t="str">
        <f t="shared" ca="1" si="82"/>
        <v/>
      </c>
      <c r="K289" s="71" t="str">
        <f t="shared" si="83"/>
        <v/>
      </c>
      <c r="L289" s="73" t="str">
        <f t="shared" ca="1" si="84"/>
        <v/>
      </c>
      <c r="M289" s="71" t="str">
        <f t="shared" si="85"/>
        <v/>
      </c>
      <c r="N289" s="73" t="str">
        <f t="shared" ca="1" si="86"/>
        <v/>
      </c>
      <c r="O289" s="71" t="str">
        <f t="shared" si="87"/>
        <v/>
      </c>
      <c r="P289" s="72" t="str">
        <f>IF($A288&gt;=rok*12,"",P288*H289-K289-SUMPRODUCT(--(MONTH(Podaci!$L$5:$L$25)=MONTH($B289)),--(YEAR(Podaci!$L$5:$L$25)=YEAR($B289)),Podaci!$M$5:$M$25))</f>
        <v/>
      </c>
      <c r="R289" s="108" t="str">
        <f t="shared" ca="1" si="88"/>
        <v/>
      </c>
      <c r="T289" s="81" t="str">
        <f t="shared" ca="1" si="92"/>
        <v/>
      </c>
      <c r="U289" s="81" t="str">
        <f t="shared" ca="1" si="92"/>
        <v/>
      </c>
      <c r="V289" s="81" t="str">
        <f t="shared" ca="1" si="92"/>
        <v/>
      </c>
      <c r="W289" s="81" t="str">
        <f t="shared" ca="1" si="92"/>
        <v/>
      </c>
      <c r="X289" s="81" t="str">
        <f t="shared" ca="1" si="92"/>
        <v/>
      </c>
      <c r="Y289" s="81" t="str">
        <f t="shared" ca="1" si="92"/>
        <v/>
      </c>
      <c r="Z289" s="81" t="str">
        <f t="shared" ca="1" si="92"/>
        <v/>
      </c>
      <c r="AA289" s="81" t="str">
        <f t="shared" ca="1" si="92"/>
        <v/>
      </c>
      <c r="AB289" s="81" t="str">
        <f t="shared" ca="1" si="92"/>
        <v/>
      </c>
      <c r="AC289" s="81" t="str">
        <f t="shared" ca="1" si="92"/>
        <v/>
      </c>
      <c r="AD289" s="81" t="str">
        <f t="shared" ca="1" si="92"/>
        <v/>
      </c>
      <c r="AE289" s="81" t="str">
        <f t="shared" ca="1" si="92"/>
        <v/>
      </c>
      <c r="AF289" s="81" t="str">
        <f t="shared" ca="1" si="92"/>
        <v/>
      </c>
      <c r="AG289" s="81" t="str">
        <f t="shared" ca="1" si="92"/>
        <v/>
      </c>
      <c r="AH289" s="81" t="str">
        <f t="shared" ca="1" si="92"/>
        <v/>
      </c>
      <c r="AI289" s="81" t="str">
        <f t="shared" ca="1" si="92"/>
        <v/>
      </c>
      <c r="AJ289" s="81" t="str">
        <f t="shared" ca="1" si="91"/>
        <v/>
      </c>
      <c r="AK289" s="81" t="str">
        <f t="shared" ca="1" si="91"/>
        <v/>
      </c>
      <c r="AL289" s="81" t="str">
        <f t="shared" ca="1" si="91"/>
        <v/>
      </c>
      <c r="AM289" s="81" t="str">
        <f t="shared" ca="1" si="91"/>
        <v/>
      </c>
      <c r="AN289" s="81" t="str">
        <f t="shared" ca="1" si="91"/>
        <v/>
      </c>
      <c r="AO289" s="81" t="str">
        <f t="shared" ca="1" si="91"/>
        <v/>
      </c>
      <c r="AP289" s="81" t="str">
        <f t="shared" ca="1" si="91"/>
        <v/>
      </c>
      <c r="AQ289" s="81" t="str">
        <f t="shared" ca="1" si="91"/>
        <v/>
      </c>
    </row>
    <row r="290" spans="1:43" x14ac:dyDescent="0.2">
      <c r="A290" s="22" t="str">
        <f t="shared" si="89"/>
        <v/>
      </c>
      <c r="B290" s="34" t="str">
        <f t="shared" si="90"/>
        <v/>
      </c>
      <c r="C290" s="24" t="str">
        <f ca="1">IF(B290&gt;datum_obracuna,"",VLOOKUP(B290,'HNB tečaj'!A:D,2))</f>
        <v/>
      </c>
      <c r="D290" s="24" t="str">
        <f ca="1">IF(B290&gt;datum_obracuna,"",VLOOKUP(B290,'HNB tečaj'!A:D,3+(Podaci!$B$11="ne")))</f>
        <v/>
      </c>
      <c r="F290" s="68" t="str">
        <f>IF($A289&gt;=rok*12,"",VLOOKUP($B290,Podaci!$F:$G,2,TRUE))</f>
        <v/>
      </c>
      <c r="G290" s="28" t="str">
        <f>IF($A289&gt;=rok*12,"",VLOOKUP($B290,Podaci!$F:$H,3,TRUE))</f>
        <v/>
      </c>
      <c r="H290" s="33" t="str">
        <f>IF(A289&gt;=rok*12,"",VLOOKUP(B290,Podaci!F:J,5,TRUE))</f>
        <v/>
      </c>
      <c r="I290" s="33" t="str">
        <f t="shared" si="81"/>
        <v/>
      </c>
      <c r="J290" s="102" t="str">
        <f t="shared" ca="1" si="82"/>
        <v/>
      </c>
      <c r="K290" s="71" t="str">
        <f t="shared" si="83"/>
        <v/>
      </c>
      <c r="L290" s="73" t="str">
        <f t="shared" ca="1" si="84"/>
        <v/>
      </c>
      <c r="M290" s="71" t="str">
        <f t="shared" si="85"/>
        <v/>
      </c>
      <c r="N290" s="73" t="str">
        <f t="shared" ca="1" si="86"/>
        <v/>
      </c>
      <c r="O290" s="71" t="str">
        <f t="shared" si="87"/>
        <v/>
      </c>
      <c r="P290" s="72" t="str">
        <f>IF($A289&gt;=rok*12,"",P289*H290-K290-SUMPRODUCT(--(MONTH(Podaci!$L$5:$L$25)=MONTH($B290)),--(YEAR(Podaci!$L$5:$L$25)=YEAR($B290)),Podaci!$M$5:$M$25))</f>
        <v/>
      </c>
      <c r="R290" s="108" t="str">
        <f t="shared" ca="1" si="88"/>
        <v/>
      </c>
      <c r="T290" s="81" t="str">
        <f t="shared" ca="1" si="92"/>
        <v/>
      </c>
      <c r="U290" s="81" t="str">
        <f t="shared" ca="1" si="92"/>
        <v/>
      </c>
      <c r="V290" s="81" t="str">
        <f t="shared" ca="1" si="92"/>
        <v/>
      </c>
      <c r="W290" s="81" t="str">
        <f t="shared" ca="1" si="92"/>
        <v/>
      </c>
      <c r="X290" s="81" t="str">
        <f t="shared" ca="1" si="92"/>
        <v/>
      </c>
      <c r="Y290" s="81" t="str">
        <f t="shared" ca="1" si="92"/>
        <v/>
      </c>
      <c r="Z290" s="81" t="str">
        <f t="shared" ca="1" si="92"/>
        <v/>
      </c>
      <c r="AA290" s="81" t="str">
        <f t="shared" ca="1" si="92"/>
        <v/>
      </c>
      <c r="AB290" s="81" t="str">
        <f t="shared" ca="1" si="92"/>
        <v/>
      </c>
      <c r="AC290" s="81" t="str">
        <f t="shared" ca="1" si="92"/>
        <v/>
      </c>
      <c r="AD290" s="81" t="str">
        <f t="shared" ca="1" si="92"/>
        <v/>
      </c>
      <c r="AE290" s="81" t="str">
        <f t="shared" ca="1" si="92"/>
        <v/>
      </c>
      <c r="AF290" s="81" t="str">
        <f t="shared" ca="1" si="92"/>
        <v/>
      </c>
      <c r="AG290" s="81" t="str">
        <f t="shared" ca="1" si="92"/>
        <v/>
      </c>
      <c r="AH290" s="81" t="str">
        <f t="shared" ca="1" si="92"/>
        <v/>
      </c>
      <c r="AI290" s="81" t="str">
        <f t="shared" ca="1" si="92"/>
        <v/>
      </c>
      <c r="AJ290" s="81" t="str">
        <f t="shared" ca="1" si="91"/>
        <v/>
      </c>
      <c r="AK290" s="81" t="str">
        <f t="shared" ca="1" si="91"/>
        <v/>
      </c>
      <c r="AL290" s="81" t="str">
        <f t="shared" ca="1" si="91"/>
        <v/>
      </c>
      <c r="AM290" s="81" t="str">
        <f t="shared" ca="1" si="91"/>
        <v/>
      </c>
      <c r="AN290" s="81" t="str">
        <f t="shared" ca="1" si="91"/>
        <v/>
      </c>
      <c r="AO290" s="81" t="str">
        <f t="shared" ca="1" si="91"/>
        <v/>
      </c>
      <c r="AP290" s="81" t="str">
        <f t="shared" ca="1" si="91"/>
        <v/>
      </c>
      <c r="AQ290" s="81" t="str">
        <f t="shared" ca="1" si="91"/>
        <v/>
      </c>
    </row>
    <row r="291" spans="1:43" x14ac:dyDescent="0.2">
      <c r="A291" s="22" t="str">
        <f t="shared" si="89"/>
        <v/>
      </c>
      <c r="B291" s="34" t="str">
        <f t="shared" si="90"/>
        <v/>
      </c>
      <c r="C291" s="24" t="str">
        <f ca="1">IF(B291&gt;datum_obracuna,"",VLOOKUP(B291,'HNB tečaj'!A:D,2))</f>
        <v/>
      </c>
      <c r="D291" s="24" t="str">
        <f ca="1">IF(B291&gt;datum_obracuna,"",VLOOKUP(B291,'HNB tečaj'!A:D,3+(Podaci!$B$11="ne")))</f>
        <v/>
      </c>
      <c r="F291" s="68" t="str">
        <f>IF($A290&gt;=rok*12,"",VLOOKUP($B291,Podaci!$F:$G,2,TRUE))</f>
        <v/>
      </c>
      <c r="G291" s="28" t="str">
        <f>IF($A290&gt;=rok*12,"",VLOOKUP($B291,Podaci!$F:$H,3,TRUE))</f>
        <v/>
      </c>
      <c r="H291" s="33" t="str">
        <f>IF(A290&gt;=rok*12,"",VLOOKUP(B291,Podaci!F:J,5,TRUE))</f>
        <v/>
      </c>
      <c r="I291" s="33" t="str">
        <f t="shared" si="81"/>
        <v/>
      </c>
      <c r="J291" s="102" t="str">
        <f t="shared" ca="1" si="82"/>
        <v/>
      </c>
      <c r="K291" s="71" t="str">
        <f t="shared" si="83"/>
        <v/>
      </c>
      <c r="L291" s="73" t="str">
        <f t="shared" ca="1" si="84"/>
        <v/>
      </c>
      <c r="M291" s="71" t="str">
        <f t="shared" si="85"/>
        <v/>
      </c>
      <c r="N291" s="73" t="str">
        <f t="shared" ca="1" si="86"/>
        <v/>
      </c>
      <c r="O291" s="71" t="str">
        <f t="shared" si="87"/>
        <v/>
      </c>
      <c r="P291" s="72" t="str">
        <f>IF($A290&gt;=rok*12,"",P290*H291-K291-SUMPRODUCT(--(MONTH(Podaci!$L$5:$L$25)=MONTH($B291)),--(YEAR(Podaci!$L$5:$L$25)=YEAR($B291)),Podaci!$M$5:$M$25))</f>
        <v/>
      </c>
      <c r="R291" s="108" t="str">
        <f t="shared" ca="1" si="88"/>
        <v/>
      </c>
      <c r="T291" s="81" t="str">
        <f t="shared" ca="1" si="92"/>
        <v/>
      </c>
      <c r="U291" s="81" t="str">
        <f t="shared" ca="1" si="92"/>
        <v/>
      </c>
      <c r="V291" s="81" t="str">
        <f t="shared" ca="1" si="92"/>
        <v/>
      </c>
      <c r="W291" s="81" t="str">
        <f t="shared" ca="1" si="92"/>
        <v/>
      </c>
      <c r="X291" s="81" t="str">
        <f t="shared" ca="1" si="92"/>
        <v/>
      </c>
      <c r="Y291" s="81" t="str">
        <f t="shared" ca="1" si="92"/>
        <v/>
      </c>
      <c r="Z291" s="81" t="str">
        <f t="shared" ca="1" si="92"/>
        <v/>
      </c>
      <c r="AA291" s="81" t="str">
        <f t="shared" ca="1" si="92"/>
        <v/>
      </c>
      <c r="AB291" s="81" t="str">
        <f t="shared" ca="1" si="92"/>
        <v/>
      </c>
      <c r="AC291" s="81" t="str">
        <f t="shared" ca="1" si="92"/>
        <v/>
      </c>
      <c r="AD291" s="81" t="str">
        <f t="shared" ca="1" si="92"/>
        <v/>
      </c>
      <c r="AE291" s="81" t="str">
        <f t="shared" ca="1" si="92"/>
        <v/>
      </c>
      <c r="AF291" s="81" t="str">
        <f t="shared" ca="1" si="92"/>
        <v/>
      </c>
      <c r="AG291" s="81" t="str">
        <f t="shared" ca="1" si="92"/>
        <v/>
      </c>
      <c r="AH291" s="81" t="str">
        <f t="shared" ca="1" si="92"/>
        <v/>
      </c>
      <c r="AI291" s="81" t="str">
        <f t="shared" ca="1" si="92"/>
        <v/>
      </c>
      <c r="AJ291" s="81" t="str">
        <f t="shared" ca="1" si="91"/>
        <v/>
      </c>
      <c r="AK291" s="81" t="str">
        <f t="shared" ca="1" si="91"/>
        <v/>
      </c>
      <c r="AL291" s="81" t="str">
        <f t="shared" ca="1" si="91"/>
        <v/>
      </c>
      <c r="AM291" s="81" t="str">
        <f t="shared" ca="1" si="91"/>
        <v/>
      </c>
      <c r="AN291" s="81" t="str">
        <f t="shared" ca="1" si="91"/>
        <v/>
      </c>
      <c r="AO291" s="81" t="str">
        <f t="shared" ca="1" si="91"/>
        <v/>
      </c>
      <c r="AP291" s="81" t="str">
        <f t="shared" ca="1" si="91"/>
        <v/>
      </c>
      <c r="AQ291" s="81" t="str">
        <f t="shared" ca="1" si="91"/>
        <v/>
      </c>
    </row>
    <row r="292" spans="1:43" x14ac:dyDescent="0.2">
      <c r="A292" s="22" t="str">
        <f t="shared" si="89"/>
        <v/>
      </c>
      <c r="B292" s="34" t="str">
        <f t="shared" si="90"/>
        <v/>
      </c>
      <c r="C292" s="24" t="str">
        <f ca="1">IF(B292&gt;datum_obracuna,"",VLOOKUP(B292,'HNB tečaj'!A:D,2))</f>
        <v/>
      </c>
      <c r="D292" s="24" t="str">
        <f ca="1">IF(B292&gt;datum_obracuna,"",VLOOKUP(B292,'HNB tečaj'!A:D,3+(Podaci!$B$11="ne")))</f>
        <v/>
      </c>
      <c r="F292" s="68" t="str">
        <f>IF($A291&gt;=rok*12,"",VLOOKUP($B292,Podaci!$F:$G,2,TRUE))</f>
        <v/>
      </c>
      <c r="G292" s="28" t="str">
        <f>IF($A291&gt;=rok*12,"",VLOOKUP($B292,Podaci!$F:$H,3,TRUE))</f>
        <v/>
      </c>
      <c r="H292" s="33" t="str">
        <f>IF(A291&gt;=rok*12,"",VLOOKUP(B292,Podaci!F:J,5,TRUE))</f>
        <v/>
      </c>
      <c r="I292" s="33" t="str">
        <f t="shared" si="81"/>
        <v/>
      </c>
      <c r="J292" s="102" t="str">
        <f t="shared" ca="1" si="82"/>
        <v/>
      </c>
      <c r="K292" s="71" t="str">
        <f t="shared" si="83"/>
        <v/>
      </c>
      <c r="L292" s="73" t="str">
        <f t="shared" ca="1" si="84"/>
        <v/>
      </c>
      <c r="M292" s="71" t="str">
        <f t="shared" si="85"/>
        <v/>
      </c>
      <c r="N292" s="73" t="str">
        <f t="shared" ca="1" si="86"/>
        <v/>
      </c>
      <c r="O292" s="71" t="str">
        <f t="shared" si="87"/>
        <v/>
      </c>
      <c r="P292" s="72" t="str">
        <f>IF($A291&gt;=rok*12,"",P291*H292-K292-SUMPRODUCT(--(MONTH(Podaci!$L$5:$L$25)=MONTH($B292)),--(YEAR(Podaci!$L$5:$L$25)=YEAR($B292)),Podaci!$M$5:$M$25))</f>
        <v/>
      </c>
      <c r="R292" s="108" t="str">
        <f t="shared" ca="1" si="88"/>
        <v/>
      </c>
      <c r="T292" s="81" t="str">
        <f t="shared" ca="1" si="92"/>
        <v/>
      </c>
      <c r="U292" s="81" t="str">
        <f t="shared" ca="1" si="92"/>
        <v/>
      </c>
      <c r="V292" s="81" t="str">
        <f t="shared" ca="1" si="92"/>
        <v/>
      </c>
      <c r="W292" s="81" t="str">
        <f t="shared" ca="1" si="92"/>
        <v/>
      </c>
      <c r="X292" s="81" t="str">
        <f t="shared" ca="1" si="92"/>
        <v/>
      </c>
      <c r="Y292" s="81" t="str">
        <f t="shared" ca="1" si="92"/>
        <v/>
      </c>
      <c r="Z292" s="81" t="str">
        <f t="shared" ca="1" si="92"/>
        <v/>
      </c>
      <c r="AA292" s="81" t="str">
        <f t="shared" ca="1" si="92"/>
        <v/>
      </c>
      <c r="AB292" s="81" t="str">
        <f t="shared" ca="1" si="92"/>
        <v/>
      </c>
      <c r="AC292" s="81" t="str">
        <f t="shared" ca="1" si="92"/>
        <v/>
      </c>
      <c r="AD292" s="81" t="str">
        <f t="shared" ca="1" si="92"/>
        <v/>
      </c>
      <c r="AE292" s="81" t="str">
        <f t="shared" ca="1" si="92"/>
        <v/>
      </c>
      <c r="AF292" s="81" t="str">
        <f t="shared" ca="1" si="92"/>
        <v/>
      </c>
      <c r="AG292" s="81" t="str">
        <f t="shared" ca="1" si="92"/>
        <v/>
      </c>
      <c r="AH292" s="81" t="str">
        <f t="shared" ca="1" si="92"/>
        <v/>
      </c>
      <c r="AI292" s="81" t="str">
        <f t="shared" ref="AI292:AQ307" ca="1" si="93">IF($B292&gt;AI$3,"",MAX(0,(AI$3-MAX(AI$2,$B292+1)+1)/AI$6*AI$7*MAX($J292,0)))</f>
        <v/>
      </c>
      <c r="AJ292" s="81" t="str">
        <f t="shared" ca="1" si="93"/>
        <v/>
      </c>
      <c r="AK292" s="81" t="str">
        <f t="shared" ca="1" si="93"/>
        <v/>
      </c>
      <c r="AL292" s="81" t="str">
        <f t="shared" ca="1" si="93"/>
        <v/>
      </c>
      <c r="AM292" s="81" t="str">
        <f t="shared" ca="1" si="93"/>
        <v/>
      </c>
      <c r="AN292" s="81" t="str">
        <f t="shared" ca="1" si="93"/>
        <v/>
      </c>
      <c r="AO292" s="81" t="str">
        <f t="shared" ca="1" si="93"/>
        <v/>
      </c>
      <c r="AP292" s="81" t="str">
        <f t="shared" ca="1" si="93"/>
        <v/>
      </c>
      <c r="AQ292" s="81" t="str">
        <f t="shared" ca="1" si="93"/>
        <v/>
      </c>
    </row>
    <row r="293" spans="1:43" x14ac:dyDescent="0.2">
      <c r="A293" s="22" t="str">
        <f t="shared" si="89"/>
        <v/>
      </c>
      <c r="B293" s="34" t="str">
        <f t="shared" si="90"/>
        <v/>
      </c>
      <c r="C293" s="24" t="str">
        <f ca="1">IF(B293&gt;datum_obracuna,"",VLOOKUP(B293,'HNB tečaj'!A:D,2))</f>
        <v/>
      </c>
      <c r="D293" s="24" t="str">
        <f ca="1">IF(B293&gt;datum_obracuna,"",VLOOKUP(B293,'HNB tečaj'!A:D,3+(Podaci!$B$11="ne")))</f>
        <v/>
      </c>
      <c r="F293" s="68" t="str">
        <f>IF($A292&gt;=rok*12,"",VLOOKUP($B293,Podaci!$F:$G,2,TRUE))</f>
        <v/>
      </c>
      <c r="G293" s="28" t="str">
        <f>IF($A292&gt;=rok*12,"",VLOOKUP($B293,Podaci!$F:$H,3,TRUE))</f>
        <v/>
      </c>
      <c r="H293" s="33" t="str">
        <f>IF(A292&gt;=rok*12,"",VLOOKUP(B293,Podaci!F:J,5,TRUE))</f>
        <v/>
      </c>
      <c r="I293" s="33" t="str">
        <f t="shared" si="81"/>
        <v/>
      </c>
      <c r="J293" s="102" t="str">
        <f t="shared" ca="1" si="82"/>
        <v/>
      </c>
      <c r="K293" s="71" t="str">
        <f t="shared" si="83"/>
        <v/>
      </c>
      <c r="L293" s="73" t="str">
        <f t="shared" ca="1" si="84"/>
        <v/>
      </c>
      <c r="M293" s="71" t="str">
        <f t="shared" si="85"/>
        <v/>
      </c>
      <c r="N293" s="73" t="str">
        <f t="shared" ca="1" si="86"/>
        <v/>
      </c>
      <c r="O293" s="71" t="str">
        <f t="shared" si="87"/>
        <v/>
      </c>
      <c r="P293" s="72" t="str">
        <f>IF($A292&gt;=rok*12,"",P292*H293-K293-SUMPRODUCT(--(MONTH(Podaci!$L$5:$L$25)=MONTH($B293)),--(YEAR(Podaci!$L$5:$L$25)=YEAR($B293)),Podaci!$M$5:$M$25))</f>
        <v/>
      </c>
      <c r="R293" s="108" t="str">
        <f t="shared" ca="1" si="88"/>
        <v/>
      </c>
      <c r="T293" s="81" t="str">
        <f t="shared" ref="T293:AI308" ca="1" si="94">IF($B293&gt;T$3,"",MAX(0,(T$3-MAX(T$2,$B293+1)+1)/T$6*T$7*MAX($J293,0)))</f>
        <v/>
      </c>
      <c r="U293" s="81" t="str">
        <f t="shared" ca="1" si="94"/>
        <v/>
      </c>
      <c r="V293" s="81" t="str">
        <f t="shared" ca="1" si="94"/>
        <v/>
      </c>
      <c r="W293" s="81" t="str">
        <f t="shared" ca="1" si="94"/>
        <v/>
      </c>
      <c r="X293" s="81" t="str">
        <f t="shared" ca="1" si="94"/>
        <v/>
      </c>
      <c r="Y293" s="81" t="str">
        <f t="shared" ca="1" si="94"/>
        <v/>
      </c>
      <c r="Z293" s="81" t="str">
        <f t="shared" ca="1" si="94"/>
        <v/>
      </c>
      <c r="AA293" s="81" t="str">
        <f t="shared" ca="1" si="94"/>
        <v/>
      </c>
      <c r="AB293" s="81" t="str">
        <f t="shared" ca="1" si="94"/>
        <v/>
      </c>
      <c r="AC293" s="81" t="str">
        <f t="shared" ca="1" si="94"/>
        <v/>
      </c>
      <c r="AD293" s="81" t="str">
        <f t="shared" ca="1" si="94"/>
        <v/>
      </c>
      <c r="AE293" s="81" t="str">
        <f t="shared" ca="1" si="94"/>
        <v/>
      </c>
      <c r="AF293" s="81" t="str">
        <f t="shared" ca="1" si="94"/>
        <v/>
      </c>
      <c r="AG293" s="81" t="str">
        <f t="shared" ca="1" si="94"/>
        <v/>
      </c>
      <c r="AH293" s="81" t="str">
        <f t="shared" ca="1" si="94"/>
        <v/>
      </c>
      <c r="AI293" s="81" t="str">
        <f t="shared" ca="1" si="94"/>
        <v/>
      </c>
      <c r="AJ293" s="81" t="str">
        <f t="shared" ca="1" si="93"/>
        <v/>
      </c>
      <c r="AK293" s="81" t="str">
        <f t="shared" ca="1" si="93"/>
        <v/>
      </c>
      <c r="AL293" s="81" t="str">
        <f t="shared" ca="1" si="93"/>
        <v/>
      </c>
      <c r="AM293" s="81" t="str">
        <f t="shared" ca="1" si="93"/>
        <v/>
      </c>
      <c r="AN293" s="81" t="str">
        <f t="shared" ca="1" si="93"/>
        <v/>
      </c>
      <c r="AO293" s="81" t="str">
        <f t="shared" ca="1" si="93"/>
        <v/>
      </c>
      <c r="AP293" s="81" t="str">
        <f t="shared" ca="1" si="93"/>
        <v/>
      </c>
      <c r="AQ293" s="81" t="str">
        <f t="shared" ca="1" si="93"/>
        <v/>
      </c>
    </row>
    <row r="294" spans="1:43" x14ac:dyDescent="0.2">
      <c r="A294" s="22" t="str">
        <f t="shared" si="89"/>
        <v/>
      </c>
      <c r="B294" s="34" t="str">
        <f t="shared" si="90"/>
        <v/>
      </c>
      <c r="C294" s="24" t="str">
        <f ca="1">IF(B294&gt;datum_obracuna,"",VLOOKUP(B294,'HNB tečaj'!A:D,2))</f>
        <v/>
      </c>
      <c r="D294" s="24" t="str">
        <f ca="1">IF(B294&gt;datum_obracuna,"",VLOOKUP(B294,'HNB tečaj'!A:D,3+(Podaci!$B$11="ne")))</f>
        <v/>
      </c>
      <c r="F294" s="68" t="str">
        <f>IF($A293&gt;=rok*12,"",VLOOKUP($B294,Podaci!$F:$G,2,TRUE))</f>
        <v/>
      </c>
      <c r="G294" s="28" t="str">
        <f>IF($A293&gt;=rok*12,"",VLOOKUP($B294,Podaci!$F:$H,3,TRUE))</f>
        <v/>
      </c>
      <c r="H294" s="33" t="str">
        <f>IF(A293&gt;=rok*12,"",VLOOKUP(B294,Podaci!F:J,5,TRUE))</f>
        <v/>
      </c>
      <c r="I294" s="33" t="str">
        <f t="shared" si="81"/>
        <v/>
      </c>
      <c r="J294" s="102" t="str">
        <f t="shared" ca="1" si="82"/>
        <v/>
      </c>
      <c r="K294" s="71" t="str">
        <f t="shared" si="83"/>
        <v/>
      </c>
      <c r="L294" s="73" t="str">
        <f t="shared" ca="1" si="84"/>
        <v/>
      </c>
      <c r="M294" s="71" t="str">
        <f t="shared" si="85"/>
        <v/>
      </c>
      <c r="N294" s="73" t="str">
        <f t="shared" ca="1" si="86"/>
        <v/>
      </c>
      <c r="O294" s="71" t="str">
        <f t="shared" si="87"/>
        <v/>
      </c>
      <c r="P294" s="72" t="str">
        <f>IF($A293&gt;=rok*12,"",P293*H294-K294-SUMPRODUCT(--(MONTH(Podaci!$L$5:$L$25)=MONTH($B294)),--(YEAR(Podaci!$L$5:$L$25)=YEAR($B294)),Podaci!$M$5:$M$25))</f>
        <v/>
      </c>
      <c r="R294" s="108" t="str">
        <f t="shared" ca="1" si="88"/>
        <v/>
      </c>
      <c r="T294" s="81" t="str">
        <f t="shared" ca="1" si="94"/>
        <v/>
      </c>
      <c r="U294" s="81" t="str">
        <f t="shared" ca="1" si="94"/>
        <v/>
      </c>
      <c r="V294" s="81" t="str">
        <f t="shared" ca="1" si="94"/>
        <v/>
      </c>
      <c r="W294" s="81" t="str">
        <f t="shared" ca="1" si="94"/>
        <v/>
      </c>
      <c r="X294" s="81" t="str">
        <f t="shared" ca="1" si="94"/>
        <v/>
      </c>
      <c r="Y294" s="81" t="str">
        <f t="shared" ca="1" si="94"/>
        <v/>
      </c>
      <c r="Z294" s="81" t="str">
        <f t="shared" ca="1" si="94"/>
        <v/>
      </c>
      <c r="AA294" s="81" t="str">
        <f t="shared" ca="1" si="94"/>
        <v/>
      </c>
      <c r="AB294" s="81" t="str">
        <f t="shared" ca="1" si="94"/>
        <v/>
      </c>
      <c r="AC294" s="81" t="str">
        <f t="shared" ca="1" si="94"/>
        <v/>
      </c>
      <c r="AD294" s="81" t="str">
        <f t="shared" ca="1" si="94"/>
        <v/>
      </c>
      <c r="AE294" s="81" t="str">
        <f t="shared" ca="1" si="94"/>
        <v/>
      </c>
      <c r="AF294" s="81" t="str">
        <f t="shared" ca="1" si="94"/>
        <v/>
      </c>
      <c r="AG294" s="81" t="str">
        <f t="shared" ca="1" si="94"/>
        <v/>
      </c>
      <c r="AH294" s="81" t="str">
        <f t="shared" ca="1" si="94"/>
        <v/>
      </c>
      <c r="AI294" s="81" t="str">
        <f t="shared" ca="1" si="94"/>
        <v/>
      </c>
      <c r="AJ294" s="81" t="str">
        <f t="shared" ca="1" si="93"/>
        <v/>
      </c>
      <c r="AK294" s="81" t="str">
        <f t="shared" ca="1" si="93"/>
        <v/>
      </c>
      <c r="AL294" s="81" t="str">
        <f t="shared" ca="1" si="93"/>
        <v/>
      </c>
      <c r="AM294" s="81" t="str">
        <f t="shared" ca="1" si="93"/>
        <v/>
      </c>
      <c r="AN294" s="81" t="str">
        <f t="shared" ca="1" si="93"/>
        <v/>
      </c>
      <c r="AO294" s="81" t="str">
        <f t="shared" ca="1" si="93"/>
        <v/>
      </c>
      <c r="AP294" s="81" t="str">
        <f t="shared" ca="1" si="93"/>
        <v/>
      </c>
      <c r="AQ294" s="81" t="str">
        <f t="shared" ca="1" si="93"/>
        <v/>
      </c>
    </row>
    <row r="295" spans="1:43" x14ac:dyDescent="0.2">
      <c r="A295" s="22" t="str">
        <f t="shared" si="89"/>
        <v/>
      </c>
      <c r="B295" s="34" t="str">
        <f t="shared" si="90"/>
        <v/>
      </c>
      <c r="C295" s="24" t="str">
        <f ca="1">IF(B295&gt;datum_obracuna,"",VLOOKUP(B295,'HNB tečaj'!A:D,2))</f>
        <v/>
      </c>
      <c r="D295" s="24" t="str">
        <f ca="1">IF(B295&gt;datum_obracuna,"",VLOOKUP(B295,'HNB tečaj'!A:D,3+(Podaci!$B$11="ne")))</f>
        <v/>
      </c>
      <c r="F295" s="68" t="str">
        <f>IF($A294&gt;=rok*12,"",VLOOKUP($B295,Podaci!$F:$G,2,TRUE))</f>
        <v/>
      </c>
      <c r="G295" s="28" t="str">
        <f>IF($A294&gt;=rok*12,"",VLOOKUP($B295,Podaci!$F:$H,3,TRUE))</f>
        <v/>
      </c>
      <c r="H295" s="33" t="str">
        <f>IF(A294&gt;=rok*12,"",VLOOKUP(B295,Podaci!F:J,5,TRUE))</f>
        <v/>
      </c>
      <c r="I295" s="33" t="str">
        <f t="shared" si="81"/>
        <v/>
      </c>
      <c r="J295" s="102" t="str">
        <f t="shared" ca="1" si="82"/>
        <v/>
      </c>
      <c r="K295" s="71" t="str">
        <f t="shared" si="83"/>
        <v/>
      </c>
      <c r="L295" s="73" t="str">
        <f t="shared" ca="1" si="84"/>
        <v/>
      </c>
      <c r="M295" s="71" t="str">
        <f t="shared" si="85"/>
        <v/>
      </c>
      <c r="N295" s="73" t="str">
        <f t="shared" ca="1" si="86"/>
        <v/>
      </c>
      <c r="O295" s="71" t="str">
        <f t="shared" si="87"/>
        <v/>
      </c>
      <c r="P295" s="72" t="str">
        <f>IF($A294&gt;=rok*12,"",P294*H295-K295-SUMPRODUCT(--(MONTH(Podaci!$L$5:$L$25)=MONTH($B295)),--(YEAR(Podaci!$L$5:$L$25)=YEAR($B295)),Podaci!$M$5:$M$25))</f>
        <v/>
      </c>
      <c r="R295" s="108" t="str">
        <f t="shared" ca="1" si="88"/>
        <v/>
      </c>
      <c r="T295" s="81" t="str">
        <f t="shared" ca="1" si="94"/>
        <v/>
      </c>
      <c r="U295" s="81" t="str">
        <f t="shared" ca="1" si="94"/>
        <v/>
      </c>
      <c r="V295" s="81" t="str">
        <f t="shared" ca="1" si="94"/>
        <v/>
      </c>
      <c r="W295" s="81" t="str">
        <f t="shared" ca="1" si="94"/>
        <v/>
      </c>
      <c r="X295" s="81" t="str">
        <f t="shared" ca="1" si="94"/>
        <v/>
      </c>
      <c r="Y295" s="81" t="str">
        <f t="shared" ca="1" si="94"/>
        <v/>
      </c>
      <c r="Z295" s="81" t="str">
        <f t="shared" ca="1" si="94"/>
        <v/>
      </c>
      <c r="AA295" s="81" t="str">
        <f t="shared" ca="1" si="94"/>
        <v/>
      </c>
      <c r="AB295" s="81" t="str">
        <f t="shared" ca="1" si="94"/>
        <v/>
      </c>
      <c r="AC295" s="81" t="str">
        <f t="shared" ca="1" si="94"/>
        <v/>
      </c>
      <c r="AD295" s="81" t="str">
        <f t="shared" ca="1" si="94"/>
        <v/>
      </c>
      <c r="AE295" s="81" t="str">
        <f t="shared" ca="1" si="94"/>
        <v/>
      </c>
      <c r="AF295" s="81" t="str">
        <f t="shared" ca="1" si="94"/>
        <v/>
      </c>
      <c r="AG295" s="81" t="str">
        <f t="shared" ca="1" si="94"/>
        <v/>
      </c>
      <c r="AH295" s="81" t="str">
        <f t="shared" ca="1" si="94"/>
        <v/>
      </c>
      <c r="AI295" s="81" t="str">
        <f t="shared" ca="1" si="94"/>
        <v/>
      </c>
      <c r="AJ295" s="81" t="str">
        <f t="shared" ca="1" si="93"/>
        <v/>
      </c>
      <c r="AK295" s="81" t="str">
        <f t="shared" ca="1" si="93"/>
        <v/>
      </c>
      <c r="AL295" s="81" t="str">
        <f t="shared" ca="1" si="93"/>
        <v/>
      </c>
      <c r="AM295" s="81" t="str">
        <f t="shared" ca="1" si="93"/>
        <v/>
      </c>
      <c r="AN295" s="81" t="str">
        <f t="shared" ca="1" si="93"/>
        <v/>
      </c>
      <c r="AO295" s="81" t="str">
        <f t="shared" ca="1" si="93"/>
        <v/>
      </c>
      <c r="AP295" s="81" t="str">
        <f t="shared" ca="1" si="93"/>
        <v/>
      </c>
      <c r="AQ295" s="81" t="str">
        <f t="shared" ca="1" si="93"/>
        <v/>
      </c>
    </row>
    <row r="296" spans="1:43" x14ac:dyDescent="0.2">
      <c r="A296" s="22" t="str">
        <f t="shared" si="89"/>
        <v/>
      </c>
      <c r="B296" s="34" t="str">
        <f t="shared" si="90"/>
        <v/>
      </c>
      <c r="C296" s="24" t="str">
        <f ca="1">IF(B296&gt;datum_obracuna,"",VLOOKUP(B296,'HNB tečaj'!A:D,2))</f>
        <v/>
      </c>
      <c r="D296" s="24" t="str">
        <f ca="1">IF(B296&gt;datum_obracuna,"",VLOOKUP(B296,'HNB tečaj'!A:D,3+(Podaci!$B$11="ne")))</f>
        <v/>
      </c>
      <c r="F296" s="68" t="str">
        <f>IF($A295&gt;=rok*12,"",VLOOKUP($B296,Podaci!$F:$G,2,TRUE))</f>
        <v/>
      </c>
      <c r="G296" s="28" t="str">
        <f>IF($A295&gt;=rok*12,"",VLOOKUP($B296,Podaci!$F:$H,3,TRUE))</f>
        <v/>
      </c>
      <c r="H296" s="33" t="str">
        <f>IF(A295&gt;=rok*12,"",VLOOKUP(B296,Podaci!F:J,5,TRUE))</f>
        <v/>
      </c>
      <c r="I296" s="33" t="str">
        <f t="shared" si="81"/>
        <v/>
      </c>
      <c r="J296" s="102" t="str">
        <f t="shared" ca="1" si="82"/>
        <v/>
      </c>
      <c r="K296" s="71" t="str">
        <f t="shared" si="83"/>
        <v/>
      </c>
      <c r="L296" s="73" t="str">
        <f t="shared" ca="1" si="84"/>
        <v/>
      </c>
      <c r="M296" s="71" t="str">
        <f t="shared" si="85"/>
        <v/>
      </c>
      <c r="N296" s="73" t="str">
        <f t="shared" ca="1" si="86"/>
        <v/>
      </c>
      <c r="O296" s="71" t="str">
        <f t="shared" si="87"/>
        <v/>
      </c>
      <c r="P296" s="72" t="str">
        <f>IF($A295&gt;=rok*12,"",P295*H296-K296-SUMPRODUCT(--(MONTH(Podaci!$L$5:$L$25)=MONTH($B296)),--(YEAR(Podaci!$L$5:$L$25)=YEAR($B296)),Podaci!$M$5:$M$25))</f>
        <v/>
      </c>
      <c r="R296" s="108" t="str">
        <f t="shared" ca="1" si="88"/>
        <v/>
      </c>
      <c r="T296" s="81" t="str">
        <f t="shared" ca="1" si="94"/>
        <v/>
      </c>
      <c r="U296" s="81" t="str">
        <f t="shared" ca="1" si="94"/>
        <v/>
      </c>
      <c r="V296" s="81" t="str">
        <f t="shared" ca="1" si="94"/>
        <v/>
      </c>
      <c r="W296" s="81" t="str">
        <f t="shared" ca="1" si="94"/>
        <v/>
      </c>
      <c r="X296" s="81" t="str">
        <f t="shared" ca="1" si="94"/>
        <v/>
      </c>
      <c r="Y296" s="81" t="str">
        <f t="shared" ca="1" si="94"/>
        <v/>
      </c>
      <c r="Z296" s="81" t="str">
        <f t="shared" ca="1" si="94"/>
        <v/>
      </c>
      <c r="AA296" s="81" t="str">
        <f t="shared" ca="1" si="94"/>
        <v/>
      </c>
      <c r="AB296" s="81" t="str">
        <f t="shared" ca="1" si="94"/>
        <v/>
      </c>
      <c r="AC296" s="81" t="str">
        <f t="shared" ca="1" si="94"/>
        <v/>
      </c>
      <c r="AD296" s="81" t="str">
        <f t="shared" ca="1" si="94"/>
        <v/>
      </c>
      <c r="AE296" s="81" t="str">
        <f t="shared" ca="1" si="94"/>
        <v/>
      </c>
      <c r="AF296" s="81" t="str">
        <f t="shared" ca="1" si="94"/>
        <v/>
      </c>
      <c r="AG296" s="81" t="str">
        <f t="shared" ca="1" si="94"/>
        <v/>
      </c>
      <c r="AH296" s="81" t="str">
        <f t="shared" ca="1" si="94"/>
        <v/>
      </c>
      <c r="AI296" s="81" t="str">
        <f t="shared" ca="1" si="94"/>
        <v/>
      </c>
      <c r="AJ296" s="81" t="str">
        <f t="shared" ca="1" si="93"/>
        <v/>
      </c>
      <c r="AK296" s="81" t="str">
        <f t="shared" ca="1" si="93"/>
        <v/>
      </c>
      <c r="AL296" s="81" t="str">
        <f t="shared" ca="1" si="93"/>
        <v/>
      </c>
      <c r="AM296" s="81" t="str">
        <f t="shared" ca="1" si="93"/>
        <v/>
      </c>
      <c r="AN296" s="81" t="str">
        <f t="shared" ca="1" si="93"/>
        <v/>
      </c>
      <c r="AO296" s="81" t="str">
        <f t="shared" ca="1" si="93"/>
        <v/>
      </c>
      <c r="AP296" s="81" t="str">
        <f t="shared" ca="1" si="93"/>
        <v/>
      </c>
      <c r="AQ296" s="81" t="str">
        <f t="shared" ca="1" si="93"/>
        <v/>
      </c>
    </row>
    <row r="297" spans="1:43" x14ac:dyDescent="0.2">
      <c r="A297" s="22" t="str">
        <f t="shared" si="89"/>
        <v/>
      </c>
      <c r="B297" s="34" t="str">
        <f t="shared" si="90"/>
        <v/>
      </c>
      <c r="C297" s="24" t="str">
        <f ca="1">IF(B297&gt;datum_obracuna,"",VLOOKUP(B297,'HNB tečaj'!A:D,2))</f>
        <v/>
      </c>
      <c r="D297" s="24" t="str">
        <f ca="1">IF(B297&gt;datum_obracuna,"",VLOOKUP(B297,'HNB tečaj'!A:D,3+(Podaci!$B$11="ne")))</f>
        <v/>
      </c>
      <c r="F297" s="68" t="str">
        <f>IF($A296&gt;=rok*12,"",VLOOKUP($B297,Podaci!$F:$G,2,TRUE))</f>
        <v/>
      </c>
      <c r="G297" s="28" t="str">
        <f>IF($A296&gt;=rok*12,"",VLOOKUP($B297,Podaci!$F:$H,3,TRUE))</f>
        <v/>
      </c>
      <c r="H297" s="33" t="str">
        <f>IF(A296&gt;=rok*12,"",VLOOKUP(B297,Podaci!F:J,5,TRUE))</f>
        <v/>
      </c>
      <c r="I297" s="33" t="str">
        <f t="shared" si="81"/>
        <v/>
      </c>
      <c r="J297" s="102" t="str">
        <f t="shared" ca="1" si="82"/>
        <v/>
      </c>
      <c r="K297" s="71" t="str">
        <f t="shared" si="83"/>
        <v/>
      </c>
      <c r="L297" s="73" t="str">
        <f t="shared" ca="1" si="84"/>
        <v/>
      </c>
      <c r="M297" s="71" t="str">
        <f t="shared" si="85"/>
        <v/>
      </c>
      <c r="N297" s="73" t="str">
        <f t="shared" ca="1" si="86"/>
        <v/>
      </c>
      <c r="O297" s="71" t="str">
        <f t="shared" si="87"/>
        <v/>
      </c>
      <c r="P297" s="72" t="str">
        <f>IF($A296&gt;=rok*12,"",P296*H297-K297-SUMPRODUCT(--(MONTH(Podaci!$L$5:$L$25)=MONTH($B297)),--(YEAR(Podaci!$L$5:$L$25)=YEAR($B297)),Podaci!$M$5:$M$25))</f>
        <v/>
      </c>
      <c r="R297" s="108" t="str">
        <f t="shared" ca="1" si="88"/>
        <v/>
      </c>
      <c r="T297" s="81" t="str">
        <f t="shared" ca="1" si="94"/>
        <v/>
      </c>
      <c r="U297" s="81" t="str">
        <f t="shared" ca="1" si="94"/>
        <v/>
      </c>
      <c r="V297" s="81" t="str">
        <f t="shared" ca="1" si="94"/>
        <v/>
      </c>
      <c r="W297" s="81" t="str">
        <f t="shared" ca="1" si="94"/>
        <v/>
      </c>
      <c r="X297" s="81" t="str">
        <f t="shared" ca="1" si="94"/>
        <v/>
      </c>
      <c r="Y297" s="81" t="str">
        <f t="shared" ca="1" si="94"/>
        <v/>
      </c>
      <c r="Z297" s="81" t="str">
        <f t="shared" ca="1" si="94"/>
        <v/>
      </c>
      <c r="AA297" s="81" t="str">
        <f t="shared" ca="1" si="94"/>
        <v/>
      </c>
      <c r="AB297" s="81" t="str">
        <f t="shared" ca="1" si="94"/>
        <v/>
      </c>
      <c r="AC297" s="81" t="str">
        <f t="shared" ca="1" si="94"/>
        <v/>
      </c>
      <c r="AD297" s="81" t="str">
        <f t="shared" ca="1" si="94"/>
        <v/>
      </c>
      <c r="AE297" s="81" t="str">
        <f t="shared" ca="1" si="94"/>
        <v/>
      </c>
      <c r="AF297" s="81" t="str">
        <f t="shared" ca="1" si="94"/>
        <v/>
      </c>
      <c r="AG297" s="81" t="str">
        <f t="shared" ca="1" si="94"/>
        <v/>
      </c>
      <c r="AH297" s="81" t="str">
        <f t="shared" ca="1" si="94"/>
        <v/>
      </c>
      <c r="AI297" s="81" t="str">
        <f t="shared" ca="1" si="94"/>
        <v/>
      </c>
      <c r="AJ297" s="81" t="str">
        <f t="shared" ca="1" si="93"/>
        <v/>
      </c>
      <c r="AK297" s="81" t="str">
        <f t="shared" ca="1" si="93"/>
        <v/>
      </c>
      <c r="AL297" s="81" t="str">
        <f t="shared" ca="1" si="93"/>
        <v/>
      </c>
      <c r="AM297" s="81" t="str">
        <f t="shared" ca="1" si="93"/>
        <v/>
      </c>
      <c r="AN297" s="81" t="str">
        <f t="shared" ca="1" si="93"/>
        <v/>
      </c>
      <c r="AO297" s="81" t="str">
        <f t="shared" ca="1" si="93"/>
        <v/>
      </c>
      <c r="AP297" s="81" t="str">
        <f t="shared" ca="1" si="93"/>
        <v/>
      </c>
      <c r="AQ297" s="81" t="str">
        <f t="shared" ca="1" si="93"/>
        <v/>
      </c>
    </row>
    <row r="298" spans="1:43" x14ac:dyDescent="0.2">
      <c r="A298" s="22" t="str">
        <f t="shared" si="89"/>
        <v/>
      </c>
      <c r="B298" s="34" t="str">
        <f t="shared" si="90"/>
        <v/>
      </c>
      <c r="C298" s="24" t="str">
        <f ca="1">IF(B298&gt;datum_obracuna,"",VLOOKUP(B298,'HNB tečaj'!A:D,2))</f>
        <v/>
      </c>
      <c r="D298" s="24" t="str">
        <f ca="1">IF(B298&gt;datum_obracuna,"",VLOOKUP(B298,'HNB tečaj'!A:D,3+(Podaci!$B$11="ne")))</f>
        <v/>
      </c>
      <c r="F298" s="68" t="str">
        <f>IF($A297&gt;=rok*12,"",VLOOKUP($B298,Podaci!$F:$G,2,TRUE))</f>
        <v/>
      </c>
      <c r="G298" s="28" t="str">
        <f>IF($A297&gt;=rok*12,"",VLOOKUP($B298,Podaci!$F:$H,3,TRUE))</f>
        <v/>
      </c>
      <c r="H298" s="33" t="str">
        <f>IF(A297&gt;=rok*12,"",VLOOKUP(B298,Podaci!F:J,5,TRUE))</f>
        <v/>
      </c>
      <c r="I298" s="33" t="str">
        <f t="shared" si="81"/>
        <v/>
      </c>
      <c r="J298" s="102" t="str">
        <f t="shared" ca="1" si="82"/>
        <v/>
      </c>
      <c r="K298" s="71" t="str">
        <f t="shared" si="83"/>
        <v/>
      </c>
      <c r="L298" s="73" t="str">
        <f t="shared" ca="1" si="84"/>
        <v/>
      </c>
      <c r="M298" s="71" t="str">
        <f t="shared" si="85"/>
        <v/>
      </c>
      <c r="N298" s="73" t="str">
        <f t="shared" ca="1" si="86"/>
        <v/>
      </c>
      <c r="O298" s="71" t="str">
        <f t="shared" si="87"/>
        <v/>
      </c>
      <c r="P298" s="72" t="str">
        <f>IF($A297&gt;=rok*12,"",P297*H298-K298-SUMPRODUCT(--(MONTH(Podaci!$L$5:$L$25)=MONTH($B298)),--(YEAR(Podaci!$L$5:$L$25)=YEAR($B298)),Podaci!$M$5:$M$25))</f>
        <v/>
      </c>
      <c r="R298" s="108" t="str">
        <f t="shared" ca="1" si="88"/>
        <v/>
      </c>
      <c r="T298" s="81" t="str">
        <f t="shared" ca="1" si="94"/>
        <v/>
      </c>
      <c r="U298" s="81" t="str">
        <f t="shared" ca="1" si="94"/>
        <v/>
      </c>
      <c r="V298" s="81" t="str">
        <f t="shared" ca="1" si="94"/>
        <v/>
      </c>
      <c r="W298" s="81" t="str">
        <f t="shared" ca="1" si="94"/>
        <v/>
      </c>
      <c r="X298" s="81" t="str">
        <f t="shared" ca="1" si="94"/>
        <v/>
      </c>
      <c r="Y298" s="81" t="str">
        <f t="shared" ca="1" si="94"/>
        <v/>
      </c>
      <c r="Z298" s="81" t="str">
        <f t="shared" ca="1" si="94"/>
        <v/>
      </c>
      <c r="AA298" s="81" t="str">
        <f t="shared" ca="1" si="94"/>
        <v/>
      </c>
      <c r="AB298" s="81" t="str">
        <f t="shared" ca="1" si="94"/>
        <v/>
      </c>
      <c r="AC298" s="81" t="str">
        <f t="shared" ca="1" si="94"/>
        <v/>
      </c>
      <c r="AD298" s="81" t="str">
        <f t="shared" ca="1" si="94"/>
        <v/>
      </c>
      <c r="AE298" s="81" t="str">
        <f t="shared" ca="1" si="94"/>
        <v/>
      </c>
      <c r="AF298" s="81" t="str">
        <f t="shared" ca="1" si="94"/>
        <v/>
      </c>
      <c r="AG298" s="81" t="str">
        <f t="shared" ca="1" si="94"/>
        <v/>
      </c>
      <c r="AH298" s="81" t="str">
        <f t="shared" ca="1" si="94"/>
        <v/>
      </c>
      <c r="AI298" s="81" t="str">
        <f t="shared" ca="1" si="94"/>
        <v/>
      </c>
      <c r="AJ298" s="81" t="str">
        <f t="shared" ca="1" si="93"/>
        <v/>
      </c>
      <c r="AK298" s="81" t="str">
        <f t="shared" ca="1" si="93"/>
        <v/>
      </c>
      <c r="AL298" s="81" t="str">
        <f t="shared" ca="1" si="93"/>
        <v/>
      </c>
      <c r="AM298" s="81" t="str">
        <f t="shared" ca="1" si="93"/>
        <v/>
      </c>
      <c r="AN298" s="81" t="str">
        <f t="shared" ca="1" si="93"/>
        <v/>
      </c>
      <c r="AO298" s="81" t="str">
        <f t="shared" ca="1" si="93"/>
        <v/>
      </c>
      <c r="AP298" s="81" t="str">
        <f t="shared" ca="1" si="93"/>
        <v/>
      </c>
      <c r="AQ298" s="81" t="str">
        <f t="shared" ca="1" si="93"/>
        <v/>
      </c>
    </row>
    <row r="299" spans="1:43" x14ac:dyDescent="0.2">
      <c r="A299" s="22" t="str">
        <f t="shared" si="89"/>
        <v/>
      </c>
      <c r="B299" s="34" t="str">
        <f t="shared" si="90"/>
        <v/>
      </c>
      <c r="C299" s="24" t="str">
        <f ca="1">IF(B299&gt;datum_obracuna,"",VLOOKUP(B299,'HNB tečaj'!A:D,2))</f>
        <v/>
      </c>
      <c r="D299" s="24" t="str">
        <f ca="1">IF(B299&gt;datum_obracuna,"",VLOOKUP(B299,'HNB tečaj'!A:D,3+(Podaci!$B$11="ne")))</f>
        <v/>
      </c>
      <c r="F299" s="68" t="str">
        <f>IF($A298&gt;=rok*12,"",VLOOKUP($B299,Podaci!$F:$G,2,TRUE))</f>
        <v/>
      </c>
      <c r="G299" s="28" t="str">
        <f>IF($A298&gt;=rok*12,"",VLOOKUP($B299,Podaci!$F:$H,3,TRUE))</f>
        <v/>
      </c>
      <c r="H299" s="33" t="str">
        <f>IF(A298&gt;=rok*12,"",VLOOKUP(B299,Podaci!F:J,5,TRUE))</f>
        <v/>
      </c>
      <c r="I299" s="33" t="str">
        <f t="shared" si="81"/>
        <v/>
      </c>
      <c r="J299" s="102" t="str">
        <f t="shared" ca="1" si="82"/>
        <v/>
      </c>
      <c r="K299" s="71" t="str">
        <f t="shared" si="83"/>
        <v/>
      </c>
      <c r="L299" s="73" t="str">
        <f t="shared" ca="1" si="84"/>
        <v/>
      </c>
      <c r="M299" s="71" t="str">
        <f t="shared" si="85"/>
        <v/>
      </c>
      <c r="N299" s="73" t="str">
        <f t="shared" ca="1" si="86"/>
        <v/>
      </c>
      <c r="O299" s="71" t="str">
        <f t="shared" si="87"/>
        <v/>
      </c>
      <c r="P299" s="72" t="str">
        <f>IF($A298&gt;=rok*12,"",P298*H299-K299-SUMPRODUCT(--(MONTH(Podaci!$L$5:$L$25)=MONTH($B299)),--(YEAR(Podaci!$L$5:$L$25)=YEAR($B299)),Podaci!$M$5:$M$25))</f>
        <v/>
      </c>
      <c r="R299" s="108" t="str">
        <f t="shared" ca="1" si="88"/>
        <v/>
      </c>
      <c r="T299" s="81" t="str">
        <f t="shared" ca="1" si="94"/>
        <v/>
      </c>
      <c r="U299" s="81" t="str">
        <f t="shared" ca="1" si="94"/>
        <v/>
      </c>
      <c r="V299" s="81" t="str">
        <f t="shared" ca="1" si="94"/>
        <v/>
      </c>
      <c r="W299" s="81" t="str">
        <f t="shared" ca="1" si="94"/>
        <v/>
      </c>
      <c r="X299" s="81" t="str">
        <f t="shared" ca="1" si="94"/>
        <v/>
      </c>
      <c r="Y299" s="81" t="str">
        <f t="shared" ca="1" si="94"/>
        <v/>
      </c>
      <c r="Z299" s="81" t="str">
        <f t="shared" ca="1" si="94"/>
        <v/>
      </c>
      <c r="AA299" s="81" t="str">
        <f t="shared" ca="1" si="94"/>
        <v/>
      </c>
      <c r="AB299" s="81" t="str">
        <f t="shared" ca="1" si="94"/>
        <v/>
      </c>
      <c r="AC299" s="81" t="str">
        <f t="shared" ca="1" si="94"/>
        <v/>
      </c>
      <c r="AD299" s="81" t="str">
        <f t="shared" ca="1" si="94"/>
        <v/>
      </c>
      <c r="AE299" s="81" t="str">
        <f t="shared" ca="1" si="94"/>
        <v/>
      </c>
      <c r="AF299" s="81" t="str">
        <f t="shared" ca="1" si="94"/>
        <v/>
      </c>
      <c r="AG299" s="81" t="str">
        <f t="shared" ca="1" si="94"/>
        <v/>
      </c>
      <c r="AH299" s="81" t="str">
        <f t="shared" ca="1" si="94"/>
        <v/>
      </c>
      <c r="AI299" s="81" t="str">
        <f t="shared" ca="1" si="94"/>
        <v/>
      </c>
      <c r="AJ299" s="81" t="str">
        <f t="shared" ca="1" si="93"/>
        <v/>
      </c>
      <c r="AK299" s="81" t="str">
        <f t="shared" ca="1" si="93"/>
        <v/>
      </c>
      <c r="AL299" s="81" t="str">
        <f t="shared" ca="1" si="93"/>
        <v/>
      </c>
      <c r="AM299" s="81" t="str">
        <f t="shared" ca="1" si="93"/>
        <v/>
      </c>
      <c r="AN299" s="81" t="str">
        <f t="shared" ca="1" si="93"/>
        <v/>
      </c>
      <c r="AO299" s="81" t="str">
        <f t="shared" ca="1" si="93"/>
        <v/>
      </c>
      <c r="AP299" s="81" t="str">
        <f t="shared" ca="1" si="93"/>
        <v/>
      </c>
      <c r="AQ299" s="81" t="str">
        <f t="shared" ca="1" si="93"/>
        <v/>
      </c>
    </row>
    <row r="300" spans="1:43" x14ac:dyDescent="0.2">
      <c r="A300" s="22" t="str">
        <f t="shared" si="89"/>
        <v/>
      </c>
      <c r="B300" s="34" t="str">
        <f t="shared" si="90"/>
        <v/>
      </c>
      <c r="C300" s="24" t="str">
        <f ca="1">IF(B300&gt;datum_obracuna,"",VLOOKUP(B300,'HNB tečaj'!A:D,2))</f>
        <v/>
      </c>
      <c r="D300" s="24" t="str">
        <f ca="1">IF(B300&gt;datum_obracuna,"",VLOOKUP(B300,'HNB tečaj'!A:D,3+(Podaci!$B$11="ne")))</f>
        <v/>
      </c>
      <c r="F300" s="68" t="str">
        <f>IF($A299&gt;=rok*12,"",VLOOKUP($B300,Podaci!$F:$G,2,TRUE))</f>
        <v/>
      </c>
      <c r="G300" s="28" t="str">
        <f>IF($A299&gt;=rok*12,"",VLOOKUP($B300,Podaci!$F:$H,3,TRUE))</f>
        <v/>
      </c>
      <c r="H300" s="33" t="str">
        <f>IF(A299&gt;=rok*12,"",VLOOKUP(B300,Podaci!F:J,5,TRUE))</f>
        <v/>
      </c>
      <c r="I300" s="33" t="str">
        <f t="shared" si="81"/>
        <v/>
      </c>
      <c r="J300" s="102" t="str">
        <f t="shared" ca="1" si="82"/>
        <v/>
      </c>
      <c r="K300" s="71" t="str">
        <f t="shared" si="83"/>
        <v/>
      </c>
      <c r="L300" s="73" t="str">
        <f t="shared" ca="1" si="84"/>
        <v/>
      </c>
      <c r="M300" s="71" t="str">
        <f t="shared" si="85"/>
        <v/>
      </c>
      <c r="N300" s="73" t="str">
        <f t="shared" ca="1" si="86"/>
        <v/>
      </c>
      <c r="O300" s="71" t="str">
        <f t="shared" si="87"/>
        <v/>
      </c>
      <c r="P300" s="72" t="str">
        <f>IF($A299&gt;=rok*12,"",P299*H300-K300-SUMPRODUCT(--(MONTH(Podaci!$L$5:$L$25)=MONTH($B300)),--(YEAR(Podaci!$L$5:$L$25)=YEAR($B300)),Podaci!$M$5:$M$25))</f>
        <v/>
      </c>
      <c r="R300" s="108" t="str">
        <f t="shared" ca="1" si="88"/>
        <v/>
      </c>
      <c r="T300" s="81" t="str">
        <f t="shared" ca="1" si="94"/>
        <v/>
      </c>
      <c r="U300" s="81" t="str">
        <f t="shared" ca="1" si="94"/>
        <v/>
      </c>
      <c r="V300" s="81" t="str">
        <f t="shared" ca="1" si="94"/>
        <v/>
      </c>
      <c r="W300" s="81" t="str">
        <f t="shared" ca="1" si="94"/>
        <v/>
      </c>
      <c r="X300" s="81" t="str">
        <f t="shared" ca="1" si="94"/>
        <v/>
      </c>
      <c r="Y300" s="81" t="str">
        <f t="shared" ca="1" si="94"/>
        <v/>
      </c>
      <c r="Z300" s="81" t="str">
        <f t="shared" ca="1" si="94"/>
        <v/>
      </c>
      <c r="AA300" s="81" t="str">
        <f t="shared" ca="1" si="94"/>
        <v/>
      </c>
      <c r="AB300" s="81" t="str">
        <f t="shared" ca="1" si="94"/>
        <v/>
      </c>
      <c r="AC300" s="81" t="str">
        <f t="shared" ca="1" si="94"/>
        <v/>
      </c>
      <c r="AD300" s="81" t="str">
        <f t="shared" ca="1" si="94"/>
        <v/>
      </c>
      <c r="AE300" s="81" t="str">
        <f t="shared" ca="1" si="94"/>
        <v/>
      </c>
      <c r="AF300" s="81" t="str">
        <f t="shared" ca="1" si="94"/>
        <v/>
      </c>
      <c r="AG300" s="81" t="str">
        <f t="shared" ca="1" si="94"/>
        <v/>
      </c>
      <c r="AH300" s="81" t="str">
        <f t="shared" ca="1" si="94"/>
        <v/>
      </c>
      <c r="AI300" s="81" t="str">
        <f t="shared" ca="1" si="94"/>
        <v/>
      </c>
      <c r="AJ300" s="81" t="str">
        <f t="shared" ca="1" si="93"/>
        <v/>
      </c>
      <c r="AK300" s="81" t="str">
        <f t="shared" ca="1" si="93"/>
        <v/>
      </c>
      <c r="AL300" s="81" t="str">
        <f t="shared" ca="1" si="93"/>
        <v/>
      </c>
      <c r="AM300" s="81" t="str">
        <f t="shared" ca="1" si="93"/>
        <v/>
      </c>
      <c r="AN300" s="81" t="str">
        <f t="shared" ca="1" si="93"/>
        <v/>
      </c>
      <c r="AO300" s="81" t="str">
        <f t="shared" ca="1" si="93"/>
        <v/>
      </c>
      <c r="AP300" s="81" t="str">
        <f t="shared" ca="1" si="93"/>
        <v/>
      </c>
      <c r="AQ300" s="81" t="str">
        <f t="shared" ca="1" si="93"/>
        <v/>
      </c>
    </row>
    <row r="301" spans="1:43" x14ac:dyDescent="0.2">
      <c r="A301" s="22" t="str">
        <f t="shared" si="89"/>
        <v/>
      </c>
      <c r="B301" s="34" t="str">
        <f t="shared" si="90"/>
        <v/>
      </c>
      <c r="C301" s="24" t="str">
        <f ca="1">IF(B301&gt;datum_obracuna,"",VLOOKUP(B301,'HNB tečaj'!A:D,2))</f>
        <v/>
      </c>
      <c r="D301" s="24" t="str">
        <f ca="1">IF(B301&gt;datum_obracuna,"",VLOOKUP(B301,'HNB tečaj'!A:D,3+(Podaci!$B$11="ne")))</f>
        <v/>
      </c>
      <c r="F301" s="68" t="str">
        <f>IF($A300&gt;=rok*12,"",VLOOKUP($B301,Podaci!$F:$G,2,TRUE))</f>
        <v/>
      </c>
      <c r="G301" s="28" t="str">
        <f>IF($A300&gt;=rok*12,"",VLOOKUP($B301,Podaci!$F:$H,3,TRUE))</f>
        <v/>
      </c>
      <c r="H301" s="33" t="str">
        <f>IF(A300&gt;=rok*12,"",VLOOKUP(B301,Podaci!F:J,5,TRUE))</f>
        <v/>
      </c>
      <c r="I301" s="33" t="str">
        <f t="shared" si="81"/>
        <v/>
      </c>
      <c r="J301" s="102" t="str">
        <f t="shared" ca="1" si="82"/>
        <v/>
      </c>
      <c r="K301" s="71" t="str">
        <f t="shared" si="83"/>
        <v/>
      </c>
      <c r="L301" s="73" t="str">
        <f t="shared" ca="1" si="84"/>
        <v/>
      </c>
      <c r="M301" s="71" t="str">
        <f t="shared" si="85"/>
        <v/>
      </c>
      <c r="N301" s="73" t="str">
        <f t="shared" ca="1" si="86"/>
        <v/>
      </c>
      <c r="O301" s="71" t="str">
        <f t="shared" si="87"/>
        <v/>
      </c>
      <c r="P301" s="72" t="str">
        <f>IF($A300&gt;=rok*12,"",P300*H301-K301-SUMPRODUCT(--(MONTH(Podaci!$L$5:$L$25)=MONTH($B301)),--(YEAR(Podaci!$L$5:$L$25)=YEAR($B301)),Podaci!$M$5:$M$25))</f>
        <v/>
      </c>
      <c r="R301" s="108" t="str">
        <f t="shared" ca="1" si="88"/>
        <v/>
      </c>
      <c r="T301" s="81" t="str">
        <f t="shared" ca="1" si="94"/>
        <v/>
      </c>
      <c r="U301" s="81" t="str">
        <f t="shared" ca="1" si="94"/>
        <v/>
      </c>
      <c r="V301" s="81" t="str">
        <f t="shared" ca="1" si="94"/>
        <v/>
      </c>
      <c r="W301" s="81" t="str">
        <f t="shared" ca="1" si="94"/>
        <v/>
      </c>
      <c r="X301" s="81" t="str">
        <f t="shared" ca="1" si="94"/>
        <v/>
      </c>
      <c r="Y301" s="81" t="str">
        <f t="shared" ca="1" si="94"/>
        <v/>
      </c>
      <c r="Z301" s="81" t="str">
        <f t="shared" ca="1" si="94"/>
        <v/>
      </c>
      <c r="AA301" s="81" t="str">
        <f t="shared" ca="1" si="94"/>
        <v/>
      </c>
      <c r="AB301" s="81" t="str">
        <f t="shared" ca="1" si="94"/>
        <v/>
      </c>
      <c r="AC301" s="81" t="str">
        <f t="shared" ca="1" si="94"/>
        <v/>
      </c>
      <c r="AD301" s="81" t="str">
        <f t="shared" ca="1" si="94"/>
        <v/>
      </c>
      <c r="AE301" s="81" t="str">
        <f t="shared" ca="1" si="94"/>
        <v/>
      </c>
      <c r="AF301" s="81" t="str">
        <f t="shared" ca="1" si="94"/>
        <v/>
      </c>
      <c r="AG301" s="81" t="str">
        <f t="shared" ca="1" si="94"/>
        <v/>
      </c>
      <c r="AH301" s="81" t="str">
        <f t="shared" ca="1" si="94"/>
        <v/>
      </c>
      <c r="AI301" s="81" t="str">
        <f t="shared" ca="1" si="94"/>
        <v/>
      </c>
      <c r="AJ301" s="81" t="str">
        <f t="shared" ca="1" si="93"/>
        <v/>
      </c>
      <c r="AK301" s="81" t="str">
        <f t="shared" ca="1" si="93"/>
        <v/>
      </c>
      <c r="AL301" s="81" t="str">
        <f t="shared" ca="1" si="93"/>
        <v/>
      </c>
      <c r="AM301" s="81" t="str">
        <f t="shared" ca="1" si="93"/>
        <v/>
      </c>
      <c r="AN301" s="81" t="str">
        <f t="shared" ca="1" si="93"/>
        <v/>
      </c>
      <c r="AO301" s="81" t="str">
        <f t="shared" ca="1" si="93"/>
        <v/>
      </c>
      <c r="AP301" s="81" t="str">
        <f t="shared" ca="1" si="93"/>
        <v/>
      </c>
      <c r="AQ301" s="81" t="str">
        <f t="shared" ca="1" si="93"/>
        <v/>
      </c>
    </row>
    <row r="302" spans="1:43" x14ac:dyDescent="0.2">
      <c r="A302" s="22" t="str">
        <f t="shared" si="89"/>
        <v/>
      </c>
      <c r="B302" s="34" t="str">
        <f t="shared" si="90"/>
        <v/>
      </c>
      <c r="C302" s="24" t="str">
        <f ca="1">IF(B302&gt;datum_obracuna,"",VLOOKUP(B302,'HNB tečaj'!A:D,2))</f>
        <v/>
      </c>
      <c r="D302" s="24" t="str">
        <f ca="1">IF(B302&gt;datum_obracuna,"",VLOOKUP(B302,'HNB tečaj'!A:D,3+(Podaci!$B$11="ne")))</f>
        <v/>
      </c>
      <c r="F302" s="68" t="str">
        <f>IF($A301&gt;=rok*12,"",VLOOKUP($B302,Podaci!$F:$G,2,TRUE))</f>
        <v/>
      </c>
      <c r="G302" s="28" t="str">
        <f>IF($A301&gt;=rok*12,"",VLOOKUP($B302,Podaci!$F:$H,3,TRUE))</f>
        <v/>
      </c>
      <c r="H302" s="33" t="str">
        <f>IF(A301&gt;=rok*12,"",VLOOKUP(B302,Podaci!F:J,5,TRUE))</f>
        <v/>
      </c>
      <c r="I302" s="33" t="str">
        <f t="shared" si="81"/>
        <v/>
      </c>
      <c r="J302" s="102" t="str">
        <f t="shared" ca="1" si="82"/>
        <v/>
      </c>
      <c r="K302" s="71" t="str">
        <f t="shared" si="83"/>
        <v/>
      </c>
      <c r="L302" s="73" t="str">
        <f t="shared" ca="1" si="84"/>
        <v/>
      </c>
      <c r="M302" s="71" t="str">
        <f t="shared" si="85"/>
        <v/>
      </c>
      <c r="N302" s="73" t="str">
        <f t="shared" ca="1" si="86"/>
        <v/>
      </c>
      <c r="O302" s="71" t="str">
        <f t="shared" si="87"/>
        <v/>
      </c>
      <c r="P302" s="72" t="str">
        <f>IF($A301&gt;=rok*12,"",P301*H302-K302-SUMPRODUCT(--(MONTH(Podaci!$L$5:$L$25)=MONTH($B302)),--(YEAR(Podaci!$L$5:$L$25)=YEAR($B302)),Podaci!$M$5:$M$25))</f>
        <v/>
      </c>
      <c r="R302" s="108" t="str">
        <f t="shared" ca="1" si="88"/>
        <v/>
      </c>
      <c r="T302" s="81" t="str">
        <f t="shared" ca="1" si="94"/>
        <v/>
      </c>
      <c r="U302" s="81" t="str">
        <f t="shared" ca="1" si="94"/>
        <v/>
      </c>
      <c r="V302" s="81" t="str">
        <f t="shared" ca="1" si="94"/>
        <v/>
      </c>
      <c r="W302" s="81" t="str">
        <f t="shared" ca="1" si="94"/>
        <v/>
      </c>
      <c r="X302" s="81" t="str">
        <f t="shared" ca="1" si="94"/>
        <v/>
      </c>
      <c r="Y302" s="81" t="str">
        <f t="shared" ca="1" si="94"/>
        <v/>
      </c>
      <c r="Z302" s="81" t="str">
        <f t="shared" ca="1" si="94"/>
        <v/>
      </c>
      <c r="AA302" s="81" t="str">
        <f t="shared" ca="1" si="94"/>
        <v/>
      </c>
      <c r="AB302" s="81" t="str">
        <f t="shared" ca="1" si="94"/>
        <v/>
      </c>
      <c r="AC302" s="81" t="str">
        <f t="shared" ca="1" si="94"/>
        <v/>
      </c>
      <c r="AD302" s="81" t="str">
        <f t="shared" ca="1" si="94"/>
        <v/>
      </c>
      <c r="AE302" s="81" t="str">
        <f t="shared" ca="1" si="94"/>
        <v/>
      </c>
      <c r="AF302" s="81" t="str">
        <f t="shared" ca="1" si="94"/>
        <v/>
      </c>
      <c r="AG302" s="81" t="str">
        <f t="shared" ca="1" si="94"/>
        <v/>
      </c>
      <c r="AH302" s="81" t="str">
        <f t="shared" ca="1" si="94"/>
        <v/>
      </c>
      <c r="AI302" s="81" t="str">
        <f t="shared" ca="1" si="94"/>
        <v/>
      </c>
      <c r="AJ302" s="81" t="str">
        <f t="shared" ca="1" si="93"/>
        <v/>
      </c>
      <c r="AK302" s="81" t="str">
        <f t="shared" ca="1" si="93"/>
        <v/>
      </c>
      <c r="AL302" s="81" t="str">
        <f t="shared" ca="1" si="93"/>
        <v/>
      </c>
      <c r="AM302" s="81" t="str">
        <f t="shared" ca="1" si="93"/>
        <v/>
      </c>
      <c r="AN302" s="81" t="str">
        <f t="shared" ca="1" si="93"/>
        <v/>
      </c>
      <c r="AO302" s="81" t="str">
        <f t="shared" ca="1" si="93"/>
        <v/>
      </c>
      <c r="AP302" s="81" t="str">
        <f t="shared" ca="1" si="93"/>
        <v/>
      </c>
      <c r="AQ302" s="81" t="str">
        <f t="shared" ca="1" si="93"/>
        <v/>
      </c>
    </row>
    <row r="303" spans="1:43" x14ac:dyDescent="0.2">
      <c r="A303" s="22" t="str">
        <f t="shared" si="89"/>
        <v/>
      </c>
      <c r="B303" s="34" t="str">
        <f t="shared" si="90"/>
        <v/>
      </c>
      <c r="C303" s="24" t="str">
        <f ca="1">IF(B303&gt;datum_obracuna,"",VLOOKUP(B303,'HNB tečaj'!A:D,2))</f>
        <v/>
      </c>
      <c r="D303" s="24" t="str">
        <f ca="1">IF(B303&gt;datum_obracuna,"",VLOOKUP(B303,'HNB tečaj'!A:D,3+(Podaci!$B$11="ne")))</f>
        <v/>
      </c>
      <c r="F303" s="68" t="str">
        <f>IF($A302&gt;=rok*12,"",VLOOKUP($B303,Podaci!$F:$G,2,TRUE))</f>
        <v/>
      </c>
      <c r="G303" s="28" t="str">
        <f>IF($A302&gt;=rok*12,"",VLOOKUP($B303,Podaci!$F:$H,3,TRUE))</f>
        <v/>
      </c>
      <c r="H303" s="33" t="str">
        <f>IF(A302&gt;=rok*12,"",VLOOKUP(B303,Podaci!F:J,5,TRUE))</f>
        <v/>
      </c>
      <c r="I303" s="33" t="str">
        <f t="shared" si="81"/>
        <v/>
      </c>
      <c r="J303" s="102" t="str">
        <f t="shared" ca="1" si="82"/>
        <v/>
      </c>
      <c r="K303" s="71" t="str">
        <f t="shared" si="83"/>
        <v/>
      </c>
      <c r="L303" s="73" t="str">
        <f t="shared" ca="1" si="84"/>
        <v/>
      </c>
      <c r="M303" s="71" t="str">
        <f t="shared" si="85"/>
        <v/>
      </c>
      <c r="N303" s="73" t="str">
        <f t="shared" ca="1" si="86"/>
        <v/>
      </c>
      <c r="O303" s="71" t="str">
        <f t="shared" si="87"/>
        <v/>
      </c>
      <c r="P303" s="72" t="str">
        <f>IF($A302&gt;=rok*12,"",P302*H303-K303-SUMPRODUCT(--(MONTH(Podaci!$L$5:$L$25)=MONTH($B303)),--(YEAR(Podaci!$L$5:$L$25)=YEAR($B303)),Podaci!$M$5:$M$25))</f>
        <v/>
      </c>
      <c r="R303" s="108" t="str">
        <f t="shared" ca="1" si="88"/>
        <v/>
      </c>
      <c r="T303" s="81" t="str">
        <f t="shared" ca="1" si="94"/>
        <v/>
      </c>
      <c r="U303" s="81" t="str">
        <f t="shared" ca="1" si="94"/>
        <v/>
      </c>
      <c r="V303" s="81" t="str">
        <f t="shared" ca="1" si="94"/>
        <v/>
      </c>
      <c r="W303" s="81" t="str">
        <f t="shared" ca="1" si="94"/>
        <v/>
      </c>
      <c r="X303" s="81" t="str">
        <f t="shared" ca="1" si="94"/>
        <v/>
      </c>
      <c r="Y303" s="81" t="str">
        <f t="shared" ca="1" si="94"/>
        <v/>
      </c>
      <c r="Z303" s="81" t="str">
        <f t="shared" ca="1" si="94"/>
        <v/>
      </c>
      <c r="AA303" s="81" t="str">
        <f t="shared" ca="1" si="94"/>
        <v/>
      </c>
      <c r="AB303" s="81" t="str">
        <f t="shared" ca="1" si="94"/>
        <v/>
      </c>
      <c r="AC303" s="81" t="str">
        <f t="shared" ca="1" si="94"/>
        <v/>
      </c>
      <c r="AD303" s="81" t="str">
        <f t="shared" ca="1" si="94"/>
        <v/>
      </c>
      <c r="AE303" s="81" t="str">
        <f t="shared" ca="1" si="94"/>
        <v/>
      </c>
      <c r="AF303" s="81" t="str">
        <f t="shared" ca="1" si="94"/>
        <v/>
      </c>
      <c r="AG303" s="81" t="str">
        <f t="shared" ca="1" si="94"/>
        <v/>
      </c>
      <c r="AH303" s="81" t="str">
        <f t="shared" ca="1" si="94"/>
        <v/>
      </c>
      <c r="AI303" s="81" t="str">
        <f t="shared" ca="1" si="94"/>
        <v/>
      </c>
      <c r="AJ303" s="81" t="str">
        <f t="shared" ca="1" si="93"/>
        <v/>
      </c>
      <c r="AK303" s="81" t="str">
        <f t="shared" ca="1" si="93"/>
        <v/>
      </c>
      <c r="AL303" s="81" t="str">
        <f t="shared" ca="1" si="93"/>
        <v/>
      </c>
      <c r="AM303" s="81" t="str">
        <f t="shared" ca="1" si="93"/>
        <v/>
      </c>
      <c r="AN303" s="81" t="str">
        <f t="shared" ca="1" si="93"/>
        <v/>
      </c>
      <c r="AO303" s="81" t="str">
        <f t="shared" ca="1" si="93"/>
        <v/>
      </c>
      <c r="AP303" s="81" t="str">
        <f t="shared" ca="1" si="93"/>
        <v/>
      </c>
      <c r="AQ303" s="81" t="str">
        <f t="shared" ca="1" si="93"/>
        <v/>
      </c>
    </row>
    <row r="304" spans="1:43" x14ac:dyDescent="0.2">
      <c r="A304" s="22" t="str">
        <f t="shared" si="89"/>
        <v/>
      </c>
      <c r="B304" s="34" t="str">
        <f t="shared" si="90"/>
        <v/>
      </c>
      <c r="C304" s="24" t="str">
        <f ca="1">IF(B304&gt;datum_obracuna,"",VLOOKUP(B304,'HNB tečaj'!A:D,2))</f>
        <v/>
      </c>
      <c r="D304" s="24" t="str">
        <f ca="1">IF(B304&gt;datum_obracuna,"",VLOOKUP(B304,'HNB tečaj'!A:D,3+(Podaci!$B$11="ne")))</f>
        <v/>
      </c>
      <c r="F304" s="68" t="str">
        <f>IF($A303&gt;=rok*12,"",VLOOKUP($B304,Podaci!$F:$G,2,TRUE))</f>
        <v/>
      </c>
      <c r="G304" s="28" t="str">
        <f>IF($A303&gt;=rok*12,"",VLOOKUP($B304,Podaci!$F:$H,3,TRUE))</f>
        <v/>
      </c>
      <c r="H304" s="33" t="str">
        <f>IF(A303&gt;=rok*12,"",VLOOKUP(B304,Podaci!F:J,5,TRUE))</f>
        <v/>
      </c>
      <c r="I304" s="33" t="str">
        <f t="shared" si="81"/>
        <v/>
      </c>
      <c r="J304" s="102" t="str">
        <f t="shared" ca="1" si="82"/>
        <v/>
      </c>
      <c r="K304" s="71" t="str">
        <f t="shared" si="83"/>
        <v/>
      </c>
      <c r="L304" s="73" t="str">
        <f t="shared" ca="1" si="84"/>
        <v/>
      </c>
      <c r="M304" s="71" t="str">
        <f t="shared" si="85"/>
        <v/>
      </c>
      <c r="N304" s="73" t="str">
        <f t="shared" ca="1" si="86"/>
        <v/>
      </c>
      <c r="O304" s="71" t="str">
        <f t="shared" si="87"/>
        <v/>
      </c>
      <c r="P304" s="72" t="str">
        <f>IF($A303&gt;=rok*12,"",P303*H304-K304-SUMPRODUCT(--(MONTH(Podaci!$L$5:$L$25)=MONTH($B304)),--(YEAR(Podaci!$L$5:$L$25)=YEAR($B304)),Podaci!$M$5:$M$25))</f>
        <v/>
      </c>
      <c r="R304" s="108" t="str">
        <f t="shared" ca="1" si="88"/>
        <v/>
      </c>
      <c r="T304" s="81" t="str">
        <f t="shared" ca="1" si="94"/>
        <v/>
      </c>
      <c r="U304" s="81" t="str">
        <f t="shared" ca="1" si="94"/>
        <v/>
      </c>
      <c r="V304" s="81" t="str">
        <f t="shared" ca="1" si="94"/>
        <v/>
      </c>
      <c r="W304" s="81" t="str">
        <f t="shared" ca="1" si="94"/>
        <v/>
      </c>
      <c r="X304" s="81" t="str">
        <f t="shared" ca="1" si="94"/>
        <v/>
      </c>
      <c r="Y304" s="81" t="str">
        <f t="shared" ca="1" si="94"/>
        <v/>
      </c>
      <c r="Z304" s="81" t="str">
        <f t="shared" ca="1" si="94"/>
        <v/>
      </c>
      <c r="AA304" s="81" t="str">
        <f t="shared" ca="1" si="94"/>
        <v/>
      </c>
      <c r="AB304" s="81" t="str">
        <f t="shared" ca="1" si="94"/>
        <v/>
      </c>
      <c r="AC304" s="81" t="str">
        <f t="shared" ca="1" si="94"/>
        <v/>
      </c>
      <c r="AD304" s="81" t="str">
        <f t="shared" ca="1" si="94"/>
        <v/>
      </c>
      <c r="AE304" s="81" t="str">
        <f t="shared" ca="1" si="94"/>
        <v/>
      </c>
      <c r="AF304" s="81" t="str">
        <f t="shared" ca="1" si="94"/>
        <v/>
      </c>
      <c r="AG304" s="81" t="str">
        <f t="shared" ca="1" si="94"/>
        <v/>
      </c>
      <c r="AH304" s="81" t="str">
        <f t="shared" ca="1" si="94"/>
        <v/>
      </c>
      <c r="AI304" s="81" t="str">
        <f t="shared" ca="1" si="94"/>
        <v/>
      </c>
      <c r="AJ304" s="81" t="str">
        <f t="shared" ca="1" si="93"/>
        <v/>
      </c>
      <c r="AK304" s="81" t="str">
        <f t="shared" ca="1" si="93"/>
        <v/>
      </c>
      <c r="AL304" s="81" t="str">
        <f t="shared" ca="1" si="93"/>
        <v/>
      </c>
      <c r="AM304" s="81" t="str">
        <f t="shared" ca="1" si="93"/>
        <v/>
      </c>
      <c r="AN304" s="81" t="str">
        <f t="shared" ca="1" si="93"/>
        <v/>
      </c>
      <c r="AO304" s="81" t="str">
        <f t="shared" ca="1" si="93"/>
        <v/>
      </c>
      <c r="AP304" s="81" t="str">
        <f t="shared" ca="1" si="93"/>
        <v/>
      </c>
      <c r="AQ304" s="81" t="str">
        <f t="shared" ca="1" si="93"/>
        <v/>
      </c>
    </row>
    <row r="305" spans="1:43" x14ac:dyDescent="0.2">
      <c r="A305" s="22" t="str">
        <f t="shared" si="89"/>
        <v/>
      </c>
      <c r="B305" s="34" t="str">
        <f t="shared" si="90"/>
        <v/>
      </c>
      <c r="C305" s="24" t="str">
        <f ca="1">IF(B305&gt;datum_obracuna,"",VLOOKUP(B305,'HNB tečaj'!A:D,2))</f>
        <v/>
      </c>
      <c r="D305" s="24" t="str">
        <f ca="1">IF(B305&gt;datum_obracuna,"",VLOOKUP(B305,'HNB tečaj'!A:D,3+(Podaci!$B$11="ne")))</f>
        <v/>
      </c>
      <c r="F305" s="68" t="str">
        <f>IF($A304&gt;=rok*12,"",VLOOKUP($B305,Podaci!$F:$G,2,TRUE))</f>
        <v/>
      </c>
      <c r="G305" s="28" t="str">
        <f>IF($A304&gt;=rok*12,"",VLOOKUP($B305,Podaci!$F:$H,3,TRUE))</f>
        <v/>
      </c>
      <c r="H305" s="33" t="str">
        <f>IF(A304&gt;=rok*12,"",VLOOKUP(B305,Podaci!F:J,5,TRUE))</f>
        <v/>
      </c>
      <c r="I305" s="33" t="str">
        <f t="shared" si="81"/>
        <v/>
      </c>
      <c r="J305" s="102" t="str">
        <f t="shared" ca="1" si="82"/>
        <v/>
      </c>
      <c r="K305" s="71" t="str">
        <f t="shared" si="83"/>
        <v/>
      </c>
      <c r="L305" s="73" t="str">
        <f t="shared" ca="1" si="84"/>
        <v/>
      </c>
      <c r="M305" s="71" t="str">
        <f t="shared" si="85"/>
        <v/>
      </c>
      <c r="N305" s="73" t="str">
        <f t="shared" ca="1" si="86"/>
        <v/>
      </c>
      <c r="O305" s="71" t="str">
        <f t="shared" si="87"/>
        <v/>
      </c>
      <c r="P305" s="72" t="str">
        <f>IF($A304&gt;=rok*12,"",P304*H305-K305-SUMPRODUCT(--(MONTH(Podaci!$L$5:$L$25)=MONTH($B305)),--(YEAR(Podaci!$L$5:$L$25)=YEAR($B305)),Podaci!$M$5:$M$25))</f>
        <v/>
      </c>
      <c r="R305" s="108" t="str">
        <f t="shared" ca="1" si="88"/>
        <v/>
      </c>
      <c r="T305" s="81" t="str">
        <f t="shared" ca="1" si="94"/>
        <v/>
      </c>
      <c r="U305" s="81" t="str">
        <f t="shared" ca="1" si="94"/>
        <v/>
      </c>
      <c r="V305" s="81" t="str">
        <f t="shared" ca="1" si="94"/>
        <v/>
      </c>
      <c r="W305" s="81" t="str">
        <f t="shared" ca="1" si="94"/>
        <v/>
      </c>
      <c r="X305" s="81" t="str">
        <f t="shared" ca="1" si="94"/>
        <v/>
      </c>
      <c r="Y305" s="81" t="str">
        <f t="shared" ca="1" si="94"/>
        <v/>
      </c>
      <c r="Z305" s="81" t="str">
        <f t="shared" ca="1" si="94"/>
        <v/>
      </c>
      <c r="AA305" s="81" t="str">
        <f t="shared" ca="1" si="94"/>
        <v/>
      </c>
      <c r="AB305" s="81" t="str">
        <f t="shared" ca="1" si="94"/>
        <v/>
      </c>
      <c r="AC305" s="81" t="str">
        <f t="shared" ca="1" si="94"/>
        <v/>
      </c>
      <c r="AD305" s="81" t="str">
        <f t="shared" ca="1" si="94"/>
        <v/>
      </c>
      <c r="AE305" s="81" t="str">
        <f t="shared" ca="1" si="94"/>
        <v/>
      </c>
      <c r="AF305" s="81" t="str">
        <f t="shared" ca="1" si="94"/>
        <v/>
      </c>
      <c r="AG305" s="81" t="str">
        <f t="shared" ca="1" si="94"/>
        <v/>
      </c>
      <c r="AH305" s="81" t="str">
        <f t="shared" ca="1" si="94"/>
        <v/>
      </c>
      <c r="AI305" s="81" t="str">
        <f t="shared" ca="1" si="94"/>
        <v/>
      </c>
      <c r="AJ305" s="81" t="str">
        <f t="shared" ca="1" si="93"/>
        <v/>
      </c>
      <c r="AK305" s="81" t="str">
        <f t="shared" ca="1" si="93"/>
        <v/>
      </c>
      <c r="AL305" s="81" t="str">
        <f t="shared" ca="1" si="93"/>
        <v/>
      </c>
      <c r="AM305" s="81" t="str">
        <f t="shared" ca="1" si="93"/>
        <v/>
      </c>
      <c r="AN305" s="81" t="str">
        <f t="shared" ca="1" si="93"/>
        <v/>
      </c>
      <c r="AO305" s="81" t="str">
        <f t="shared" ca="1" si="93"/>
        <v/>
      </c>
      <c r="AP305" s="81" t="str">
        <f t="shared" ca="1" si="93"/>
        <v/>
      </c>
      <c r="AQ305" s="81" t="str">
        <f t="shared" ca="1" si="93"/>
        <v/>
      </c>
    </row>
    <row r="306" spans="1:43" x14ac:dyDescent="0.2">
      <c r="A306" s="22" t="str">
        <f t="shared" si="89"/>
        <v/>
      </c>
      <c r="B306" s="34" t="str">
        <f t="shared" si="90"/>
        <v/>
      </c>
      <c r="C306" s="24" t="str">
        <f ca="1">IF(B306&gt;datum_obracuna,"",VLOOKUP(B306,'HNB tečaj'!A:D,2))</f>
        <v/>
      </c>
      <c r="D306" s="24" t="str">
        <f ca="1">IF(B306&gt;datum_obracuna,"",VLOOKUP(B306,'HNB tečaj'!A:D,3+(Podaci!$B$11="ne")))</f>
        <v/>
      </c>
      <c r="F306" s="68" t="str">
        <f>IF($A305&gt;=rok*12,"",VLOOKUP($B306,Podaci!$F:$G,2,TRUE))</f>
        <v/>
      </c>
      <c r="G306" s="28" t="str">
        <f>IF($A305&gt;=rok*12,"",VLOOKUP($B306,Podaci!$F:$H,3,TRUE))</f>
        <v/>
      </c>
      <c r="H306" s="33" t="str">
        <f>IF(A305&gt;=rok*12,"",VLOOKUP(B306,Podaci!F:J,5,TRUE))</f>
        <v/>
      </c>
      <c r="I306" s="33" t="str">
        <f t="shared" si="81"/>
        <v/>
      </c>
      <c r="J306" s="102" t="str">
        <f t="shared" ca="1" si="82"/>
        <v/>
      </c>
      <c r="K306" s="71" t="str">
        <f t="shared" si="83"/>
        <v/>
      </c>
      <c r="L306" s="73" t="str">
        <f t="shared" ca="1" si="84"/>
        <v/>
      </c>
      <c r="M306" s="71" t="str">
        <f t="shared" si="85"/>
        <v/>
      </c>
      <c r="N306" s="73" t="str">
        <f t="shared" ca="1" si="86"/>
        <v/>
      </c>
      <c r="O306" s="71" t="str">
        <f t="shared" si="87"/>
        <v/>
      </c>
      <c r="P306" s="72" t="str">
        <f>IF($A305&gt;=rok*12,"",P305*H306-K306-SUMPRODUCT(--(MONTH(Podaci!$L$5:$L$25)=MONTH($B306)),--(YEAR(Podaci!$L$5:$L$25)=YEAR($B306)),Podaci!$M$5:$M$25))</f>
        <v/>
      </c>
      <c r="R306" s="108" t="str">
        <f t="shared" ca="1" si="88"/>
        <v/>
      </c>
      <c r="T306" s="81" t="str">
        <f t="shared" ca="1" si="94"/>
        <v/>
      </c>
      <c r="U306" s="81" t="str">
        <f t="shared" ca="1" si="94"/>
        <v/>
      </c>
      <c r="V306" s="81" t="str">
        <f t="shared" ca="1" si="94"/>
        <v/>
      </c>
      <c r="W306" s="81" t="str">
        <f t="shared" ca="1" si="94"/>
        <v/>
      </c>
      <c r="X306" s="81" t="str">
        <f t="shared" ca="1" si="94"/>
        <v/>
      </c>
      <c r="Y306" s="81" t="str">
        <f t="shared" ca="1" si="94"/>
        <v/>
      </c>
      <c r="Z306" s="81" t="str">
        <f t="shared" ca="1" si="94"/>
        <v/>
      </c>
      <c r="AA306" s="81" t="str">
        <f t="shared" ca="1" si="94"/>
        <v/>
      </c>
      <c r="AB306" s="81" t="str">
        <f t="shared" ca="1" si="94"/>
        <v/>
      </c>
      <c r="AC306" s="81" t="str">
        <f t="shared" ca="1" si="94"/>
        <v/>
      </c>
      <c r="AD306" s="81" t="str">
        <f t="shared" ca="1" si="94"/>
        <v/>
      </c>
      <c r="AE306" s="81" t="str">
        <f t="shared" ca="1" si="94"/>
        <v/>
      </c>
      <c r="AF306" s="81" t="str">
        <f t="shared" ca="1" si="94"/>
        <v/>
      </c>
      <c r="AG306" s="81" t="str">
        <f t="shared" ca="1" si="94"/>
        <v/>
      </c>
      <c r="AH306" s="81" t="str">
        <f t="shared" ca="1" si="94"/>
        <v/>
      </c>
      <c r="AI306" s="81" t="str">
        <f t="shared" ca="1" si="94"/>
        <v/>
      </c>
      <c r="AJ306" s="81" t="str">
        <f t="shared" ca="1" si="93"/>
        <v/>
      </c>
      <c r="AK306" s="81" t="str">
        <f t="shared" ca="1" si="93"/>
        <v/>
      </c>
      <c r="AL306" s="81" t="str">
        <f t="shared" ca="1" si="93"/>
        <v/>
      </c>
      <c r="AM306" s="81" t="str">
        <f t="shared" ca="1" si="93"/>
        <v/>
      </c>
      <c r="AN306" s="81" t="str">
        <f t="shared" ca="1" si="93"/>
        <v/>
      </c>
      <c r="AO306" s="81" t="str">
        <f t="shared" ca="1" si="93"/>
        <v/>
      </c>
      <c r="AP306" s="81" t="str">
        <f t="shared" ca="1" si="93"/>
        <v/>
      </c>
      <c r="AQ306" s="81" t="str">
        <f t="shared" ca="1" si="93"/>
        <v/>
      </c>
    </row>
    <row r="307" spans="1:43" x14ac:dyDescent="0.2">
      <c r="A307" s="22" t="str">
        <f t="shared" si="89"/>
        <v/>
      </c>
      <c r="B307" s="34" t="str">
        <f t="shared" si="90"/>
        <v/>
      </c>
      <c r="C307" s="24" t="str">
        <f ca="1">IF(B307&gt;datum_obracuna,"",VLOOKUP(B307,'HNB tečaj'!A:D,2))</f>
        <v/>
      </c>
      <c r="D307" s="24" t="str">
        <f ca="1">IF(B307&gt;datum_obracuna,"",VLOOKUP(B307,'HNB tečaj'!A:D,3+(Podaci!$B$11="ne")))</f>
        <v/>
      </c>
      <c r="F307" s="68" t="str">
        <f>IF($A306&gt;=rok*12,"",VLOOKUP($B307,Podaci!$F:$G,2,TRUE))</f>
        <v/>
      </c>
      <c r="G307" s="28" t="str">
        <f>IF($A306&gt;=rok*12,"",VLOOKUP($B307,Podaci!$F:$H,3,TRUE))</f>
        <v/>
      </c>
      <c r="H307" s="33" t="str">
        <f>IF(A306&gt;=rok*12,"",VLOOKUP(B307,Podaci!F:J,5,TRUE))</f>
        <v/>
      </c>
      <c r="I307" s="33" t="str">
        <f t="shared" si="81"/>
        <v/>
      </c>
      <c r="J307" s="102" t="str">
        <f t="shared" ca="1" si="82"/>
        <v/>
      </c>
      <c r="K307" s="71" t="str">
        <f t="shared" si="83"/>
        <v/>
      </c>
      <c r="L307" s="73" t="str">
        <f t="shared" ca="1" si="84"/>
        <v/>
      </c>
      <c r="M307" s="71" t="str">
        <f t="shared" si="85"/>
        <v/>
      </c>
      <c r="N307" s="73" t="str">
        <f t="shared" ca="1" si="86"/>
        <v/>
      </c>
      <c r="O307" s="71" t="str">
        <f t="shared" si="87"/>
        <v/>
      </c>
      <c r="P307" s="72" t="str">
        <f>IF($A306&gt;=rok*12,"",P306*H307-K307-SUMPRODUCT(--(MONTH(Podaci!$L$5:$L$25)=MONTH($B307)),--(YEAR(Podaci!$L$5:$L$25)=YEAR($B307)),Podaci!$M$5:$M$25))</f>
        <v/>
      </c>
      <c r="R307" s="108" t="str">
        <f t="shared" ca="1" si="88"/>
        <v/>
      </c>
      <c r="T307" s="81" t="str">
        <f t="shared" ca="1" si="94"/>
        <v/>
      </c>
      <c r="U307" s="81" t="str">
        <f t="shared" ca="1" si="94"/>
        <v/>
      </c>
      <c r="V307" s="81" t="str">
        <f t="shared" ca="1" si="94"/>
        <v/>
      </c>
      <c r="W307" s="81" t="str">
        <f t="shared" ca="1" si="94"/>
        <v/>
      </c>
      <c r="X307" s="81" t="str">
        <f t="shared" ca="1" si="94"/>
        <v/>
      </c>
      <c r="Y307" s="81" t="str">
        <f t="shared" ca="1" si="94"/>
        <v/>
      </c>
      <c r="Z307" s="81" t="str">
        <f t="shared" ca="1" si="94"/>
        <v/>
      </c>
      <c r="AA307" s="81" t="str">
        <f t="shared" ca="1" si="94"/>
        <v/>
      </c>
      <c r="AB307" s="81" t="str">
        <f t="shared" ca="1" si="94"/>
        <v/>
      </c>
      <c r="AC307" s="81" t="str">
        <f t="shared" ca="1" si="94"/>
        <v/>
      </c>
      <c r="AD307" s="81" t="str">
        <f t="shared" ca="1" si="94"/>
        <v/>
      </c>
      <c r="AE307" s="81" t="str">
        <f t="shared" ca="1" si="94"/>
        <v/>
      </c>
      <c r="AF307" s="81" t="str">
        <f t="shared" ca="1" si="94"/>
        <v/>
      </c>
      <c r="AG307" s="81" t="str">
        <f t="shared" ca="1" si="94"/>
        <v/>
      </c>
      <c r="AH307" s="81" t="str">
        <f t="shared" ca="1" si="94"/>
        <v/>
      </c>
      <c r="AI307" s="81" t="str">
        <f t="shared" ca="1" si="94"/>
        <v/>
      </c>
      <c r="AJ307" s="81" t="str">
        <f t="shared" ca="1" si="93"/>
        <v/>
      </c>
      <c r="AK307" s="81" t="str">
        <f t="shared" ca="1" si="93"/>
        <v/>
      </c>
      <c r="AL307" s="81" t="str">
        <f t="shared" ca="1" si="93"/>
        <v/>
      </c>
      <c r="AM307" s="81" t="str">
        <f t="shared" ca="1" si="93"/>
        <v/>
      </c>
      <c r="AN307" s="81" t="str">
        <f t="shared" ca="1" si="93"/>
        <v/>
      </c>
      <c r="AO307" s="81" t="str">
        <f t="shared" ca="1" si="93"/>
        <v/>
      </c>
      <c r="AP307" s="81" t="str">
        <f t="shared" ca="1" si="93"/>
        <v/>
      </c>
      <c r="AQ307" s="81" t="str">
        <f t="shared" ca="1" si="93"/>
        <v/>
      </c>
    </row>
    <row r="308" spans="1:43" x14ac:dyDescent="0.2">
      <c r="A308" s="22" t="str">
        <f t="shared" si="89"/>
        <v/>
      </c>
      <c r="B308" s="34" t="str">
        <f t="shared" si="90"/>
        <v/>
      </c>
      <c r="C308" s="24" t="str">
        <f ca="1">IF(B308&gt;datum_obracuna,"",VLOOKUP(B308,'HNB tečaj'!A:D,2))</f>
        <v/>
      </c>
      <c r="D308" s="24" t="str">
        <f ca="1">IF(B308&gt;datum_obracuna,"",VLOOKUP(B308,'HNB tečaj'!A:D,3+(Podaci!$B$11="ne")))</f>
        <v/>
      </c>
      <c r="F308" s="68" t="str">
        <f>IF($A307&gt;=rok*12,"",VLOOKUP($B308,Podaci!$F:$G,2,TRUE))</f>
        <v/>
      </c>
      <c r="G308" s="28" t="str">
        <f>IF($A307&gt;=rok*12,"",VLOOKUP($B308,Podaci!$F:$H,3,TRUE))</f>
        <v/>
      </c>
      <c r="H308" s="33" t="str">
        <f>IF(A307&gt;=rok*12,"",VLOOKUP(B308,Podaci!F:J,5,TRUE))</f>
        <v/>
      </c>
      <c r="I308" s="33" t="str">
        <f t="shared" si="81"/>
        <v/>
      </c>
      <c r="J308" s="102" t="str">
        <f t="shared" ca="1" si="82"/>
        <v/>
      </c>
      <c r="K308" s="71" t="str">
        <f t="shared" si="83"/>
        <v/>
      </c>
      <c r="L308" s="73" t="str">
        <f t="shared" ca="1" si="84"/>
        <v/>
      </c>
      <c r="M308" s="71" t="str">
        <f t="shared" si="85"/>
        <v/>
      </c>
      <c r="N308" s="73" t="str">
        <f t="shared" ca="1" si="86"/>
        <v/>
      </c>
      <c r="O308" s="71" t="str">
        <f t="shared" si="87"/>
        <v/>
      </c>
      <c r="P308" s="72" t="str">
        <f>IF($A307&gt;=rok*12,"",P307*H308-K308-SUMPRODUCT(--(MONTH(Podaci!$L$5:$L$25)=MONTH($B308)),--(YEAR(Podaci!$L$5:$L$25)=YEAR($B308)),Podaci!$M$5:$M$25))</f>
        <v/>
      </c>
      <c r="R308" s="108" t="str">
        <f t="shared" ca="1" si="88"/>
        <v/>
      </c>
      <c r="T308" s="81" t="str">
        <f t="shared" ca="1" si="94"/>
        <v/>
      </c>
      <c r="U308" s="81" t="str">
        <f t="shared" ca="1" si="94"/>
        <v/>
      </c>
      <c r="V308" s="81" t="str">
        <f t="shared" ca="1" si="94"/>
        <v/>
      </c>
      <c r="W308" s="81" t="str">
        <f t="shared" ca="1" si="94"/>
        <v/>
      </c>
      <c r="X308" s="81" t="str">
        <f t="shared" ca="1" si="94"/>
        <v/>
      </c>
      <c r="Y308" s="81" t="str">
        <f t="shared" ca="1" si="94"/>
        <v/>
      </c>
      <c r="Z308" s="81" t="str">
        <f t="shared" ca="1" si="94"/>
        <v/>
      </c>
      <c r="AA308" s="81" t="str">
        <f t="shared" ca="1" si="94"/>
        <v/>
      </c>
      <c r="AB308" s="81" t="str">
        <f t="shared" ca="1" si="94"/>
        <v/>
      </c>
      <c r="AC308" s="81" t="str">
        <f t="shared" ca="1" si="94"/>
        <v/>
      </c>
      <c r="AD308" s="81" t="str">
        <f t="shared" ca="1" si="94"/>
        <v/>
      </c>
      <c r="AE308" s="81" t="str">
        <f t="shared" ca="1" si="94"/>
        <v/>
      </c>
      <c r="AF308" s="81" t="str">
        <f t="shared" ca="1" si="94"/>
        <v/>
      </c>
      <c r="AG308" s="81" t="str">
        <f t="shared" ca="1" si="94"/>
        <v/>
      </c>
      <c r="AH308" s="81" t="str">
        <f t="shared" ca="1" si="94"/>
        <v/>
      </c>
      <c r="AI308" s="81" t="str">
        <f t="shared" ref="AI308:AQ323" ca="1" si="95">IF($B308&gt;AI$3,"",MAX(0,(AI$3-MAX(AI$2,$B308+1)+1)/AI$6*AI$7*MAX($J308,0)))</f>
        <v/>
      </c>
      <c r="AJ308" s="81" t="str">
        <f t="shared" ca="1" si="95"/>
        <v/>
      </c>
      <c r="AK308" s="81" t="str">
        <f t="shared" ca="1" si="95"/>
        <v/>
      </c>
      <c r="AL308" s="81" t="str">
        <f t="shared" ca="1" si="95"/>
        <v/>
      </c>
      <c r="AM308" s="81" t="str">
        <f t="shared" ca="1" si="95"/>
        <v/>
      </c>
      <c r="AN308" s="81" t="str">
        <f t="shared" ca="1" si="95"/>
        <v/>
      </c>
      <c r="AO308" s="81" t="str">
        <f t="shared" ca="1" si="95"/>
        <v/>
      </c>
      <c r="AP308" s="81" t="str">
        <f t="shared" ca="1" si="95"/>
        <v/>
      </c>
      <c r="AQ308" s="81" t="str">
        <f t="shared" ca="1" si="95"/>
        <v/>
      </c>
    </row>
    <row r="309" spans="1:43" x14ac:dyDescent="0.2">
      <c r="A309" s="22" t="str">
        <f t="shared" si="89"/>
        <v/>
      </c>
      <c r="B309" s="34" t="str">
        <f t="shared" si="90"/>
        <v/>
      </c>
      <c r="C309" s="24" t="str">
        <f ca="1">IF(B309&gt;datum_obracuna,"",VLOOKUP(B309,'HNB tečaj'!A:D,2))</f>
        <v/>
      </c>
      <c r="D309" s="24" t="str">
        <f ca="1">IF(B309&gt;datum_obracuna,"",VLOOKUP(B309,'HNB tečaj'!A:D,3+(Podaci!$B$11="ne")))</f>
        <v/>
      </c>
      <c r="F309" s="68" t="str">
        <f>IF($A308&gt;=rok*12,"",VLOOKUP($B309,Podaci!$F:$G,2,TRUE))</f>
        <v/>
      </c>
      <c r="G309" s="28" t="str">
        <f>IF($A308&gt;=rok*12,"",VLOOKUP($B309,Podaci!$F:$H,3,TRUE))</f>
        <v/>
      </c>
      <c r="H309" s="33" t="str">
        <f>IF(A308&gt;=rok*12,"",VLOOKUP(B309,Podaci!F:J,5,TRUE))</f>
        <v/>
      </c>
      <c r="I309" s="33" t="str">
        <f t="shared" si="81"/>
        <v/>
      </c>
      <c r="J309" s="102" t="str">
        <f t="shared" ca="1" si="82"/>
        <v/>
      </c>
      <c r="K309" s="71" t="str">
        <f t="shared" si="83"/>
        <v/>
      </c>
      <c r="L309" s="73" t="str">
        <f t="shared" ca="1" si="84"/>
        <v/>
      </c>
      <c r="M309" s="71" t="str">
        <f t="shared" si="85"/>
        <v/>
      </c>
      <c r="N309" s="73" t="str">
        <f t="shared" ca="1" si="86"/>
        <v/>
      </c>
      <c r="O309" s="71" t="str">
        <f t="shared" si="87"/>
        <v/>
      </c>
      <c r="P309" s="72" t="str">
        <f>IF($A308&gt;=rok*12,"",P308*H309-K309-SUMPRODUCT(--(MONTH(Podaci!$L$5:$L$25)=MONTH($B309)),--(YEAR(Podaci!$L$5:$L$25)=YEAR($B309)),Podaci!$M$5:$M$25))</f>
        <v/>
      </c>
      <c r="R309" s="108" t="str">
        <f t="shared" ca="1" si="88"/>
        <v/>
      </c>
      <c r="T309" s="81" t="str">
        <f t="shared" ref="T309:AI324" ca="1" si="96">IF($B309&gt;T$3,"",MAX(0,(T$3-MAX(T$2,$B309+1)+1)/T$6*T$7*MAX($J309,0)))</f>
        <v/>
      </c>
      <c r="U309" s="81" t="str">
        <f t="shared" ca="1" si="96"/>
        <v/>
      </c>
      <c r="V309" s="81" t="str">
        <f t="shared" ca="1" si="96"/>
        <v/>
      </c>
      <c r="W309" s="81" t="str">
        <f t="shared" ca="1" si="96"/>
        <v/>
      </c>
      <c r="X309" s="81" t="str">
        <f t="shared" ca="1" si="96"/>
        <v/>
      </c>
      <c r="Y309" s="81" t="str">
        <f t="shared" ca="1" si="96"/>
        <v/>
      </c>
      <c r="Z309" s="81" t="str">
        <f t="shared" ca="1" si="96"/>
        <v/>
      </c>
      <c r="AA309" s="81" t="str">
        <f t="shared" ca="1" si="96"/>
        <v/>
      </c>
      <c r="AB309" s="81" t="str">
        <f t="shared" ca="1" si="96"/>
        <v/>
      </c>
      <c r="AC309" s="81" t="str">
        <f t="shared" ca="1" si="96"/>
        <v/>
      </c>
      <c r="AD309" s="81" t="str">
        <f t="shared" ca="1" si="96"/>
        <v/>
      </c>
      <c r="AE309" s="81" t="str">
        <f t="shared" ca="1" si="96"/>
        <v/>
      </c>
      <c r="AF309" s="81" t="str">
        <f t="shared" ca="1" si="96"/>
        <v/>
      </c>
      <c r="AG309" s="81" t="str">
        <f t="shared" ca="1" si="96"/>
        <v/>
      </c>
      <c r="AH309" s="81" t="str">
        <f t="shared" ca="1" si="96"/>
        <v/>
      </c>
      <c r="AI309" s="81" t="str">
        <f t="shared" ca="1" si="96"/>
        <v/>
      </c>
      <c r="AJ309" s="81" t="str">
        <f t="shared" ca="1" si="95"/>
        <v/>
      </c>
      <c r="AK309" s="81" t="str">
        <f t="shared" ca="1" si="95"/>
        <v/>
      </c>
      <c r="AL309" s="81" t="str">
        <f t="shared" ca="1" si="95"/>
        <v/>
      </c>
      <c r="AM309" s="81" t="str">
        <f t="shared" ca="1" si="95"/>
        <v/>
      </c>
      <c r="AN309" s="81" t="str">
        <f t="shared" ca="1" si="95"/>
        <v/>
      </c>
      <c r="AO309" s="81" t="str">
        <f t="shared" ca="1" si="95"/>
        <v/>
      </c>
      <c r="AP309" s="81" t="str">
        <f t="shared" ca="1" si="95"/>
        <v/>
      </c>
      <c r="AQ309" s="81" t="str">
        <f t="shared" ca="1" si="95"/>
        <v/>
      </c>
    </row>
    <row r="310" spans="1:43" x14ac:dyDescent="0.2">
      <c r="A310" s="22" t="str">
        <f t="shared" si="89"/>
        <v/>
      </c>
      <c r="B310" s="34" t="str">
        <f t="shared" si="90"/>
        <v/>
      </c>
      <c r="C310" s="24" t="str">
        <f ca="1">IF(B310&gt;datum_obracuna,"",VLOOKUP(B310,'HNB tečaj'!A:D,2))</f>
        <v/>
      </c>
      <c r="D310" s="24" t="str">
        <f ca="1">IF(B310&gt;datum_obracuna,"",VLOOKUP(B310,'HNB tečaj'!A:D,3+(Podaci!$B$11="ne")))</f>
        <v/>
      </c>
      <c r="F310" s="68" t="str">
        <f>IF($A309&gt;=rok*12,"",VLOOKUP($B310,Podaci!$F:$G,2,TRUE))</f>
        <v/>
      </c>
      <c r="G310" s="28" t="str">
        <f>IF($A309&gt;=rok*12,"",VLOOKUP($B310,Podaci!$F:$H,3,TRUE))</f>
        <v/>
      </c>
      <c r="H310" s="33" t="str">
        <f>IF(A309&gt;=rok*12,"",VLOOKUP(B310,Podaci!F:J,5,TRUE))</f>
        <v/>
      </c>
      <c r="I310" s="33" t="str">
        <f t="shared" si="81"/>
        <v/>
      </c>
      <c r="J310" s="102" t="str">
        <f t="shared" ca="1" si="82"/>
        <v/>
      </c>
      <c r="K310" s="71" t="str">
        <f t="shared" si="83"/>
        <v/>
      </c>
      <c r="L310" s="73" t="str">
        <f t="shared" ca="1" si="84"/>
        <v/>
      </c>
      <c r="M310" s="71" t="str">
        <f t="shared" si="85"/>
        <v/>
      </c>
      <c r="N310" s="73" t="str">
        <f t="shared" ca="1" si="86"/>
        <v/>
      </c>
      <c r="O310" s="71" t="str">
        <f t="shared" si="87"/>
        <v/>
      </c>
      <c r="P310" s="72" t="str">
        <f>IF($A309&gt;=rok*12,"",P309*H310-K310-SUMPRODUCT(--(MONTH(Podaci!$L$5:$L$25)=MONTH($B310)),--(YEAR(Podaci!$L$5:$L$25)=YEAR($B310)),Podaci!$M$5:$M$25))</f>
        <v/>
      </c>
      <c r="R310" s="108" t="str">
        <f t="shared" ca="1" si="88"/>
        <v/>
      </c>
      <c r="T310" s="81" t="str">
        <f t="shared" ca="1" si="96"/>
        <v/>
      </c>
      <c r="U310" s="81" t="str">
        <f t="shared" ca="1" si="96"/>
        <v/>
      </c>
      <c r="V310" s="81" t="str">
        <f t="shared" ca="1" si="96"/>
        <v/>
      </c>
      <c r="W310" s="81" t="str">
        <f t="shared" ca="1" si="96"/>
        <v/>
      </c>
      <c r="X310" s="81" t="str">
        <f t="shared" ca="1" si="96"/>
        <v/>
      </c>
      <c r="Y310" s="81" t="str">
        <f t="shared" ca="1" si="96"/>
        <v/>
      </c>
      <c r="Z310" s="81" t="str">
        <f t="shared" ca="1" si="96"/>
        <v/>
      </c>
      <c r="AA310" s="81" t="str">
        <f t="shared" ca="1" si="96"/>
        <v/>
      </c>
      <c r="AB310" s="81" t="str">
        <f t="shared" ca="1" si="96"/>
        <v/>
      </c>
      <c r="AC310" s="81" t="str">
        <f t="shared" ca="1" si="96"/>
        <v/>
      </c>
      <c r="AD310" s="81" t="str">
        <f t="shared" ca="1" si="96"/>
        <v/>
      </c>
      <c r="AE310" s="81" t="str">
        <f t="shared" ca="1" si="96"/>
        <v/>
      </c>
      <c r="AF310" s="81" t="str">
        <f t="shared" ca="1" si="96"/>
        <v/>
      </c>
      <c r="AG310" s="81" t="str">
        <f t="shared" ca="1" si="96"/>
        <v/>
      </c>
      <c r="AH310" s="81" t="str">
        <f t="shared" ca="1" si="96"/>
        <v/>
      </c>
      <c r="AI310" s="81" t="str">
        <f t="shared" ca="1" si="96"/>
        <v/>
      </c>
      <c r="AJ310" s="81" t="str">
        <f t="shared" ca="1" si="95"/>
        <v/>
      </c>
      <c r="AK310" s="81" t="str">
        <f t="shared" ca="1" si="95"/>
        <v/>
      </c>
      <c r="AL310" s="81" t="str">
        <f t="shared" ca="1" si="95"/>
        <v/>
      </c>
      <c r="AM310" s="81" t="str">
        <f t="shared" ca="1" si="95"/>
        <v/>
      </c>
      <c r="AN310" s="81" t="str">
        <f t="shared" ca="1" si="95"/>
        <v/>
      </c>
      <c r="AO310" s="81" t="str">
        <f t="shared" ca="1" si="95"/>
        <v/>
      </c>
      <c r="AP310" s="81" t="str">
        <f t="shared" ca="1" si="95"/>
        <v/>
      </c>
      <c r="AQ310" s="81" t="str">
        <f t="shared" ca="1" si="95"/>
        <v/>
      </c>
    </row>
    <row r="311" spans="1:43" x14ac:dyDescent="0.2">
      <c r="A311" s="22" t="str">
        <f t="shared" si="89"/>
        <v/>
      </c>
      <c r="B311" s="34" t="str">
        <f t="shared" si="90"/>
        <v/>
      </c>
      <c r="C311" s="24" t="str">
        <f ca="1">IF(B311&gt;datum_obracuna,"",VLOOKUP(B311,'HNB tečaj'!A:D,2))</f>
        <v/>
      </c>
      <c r="D311" s="24" t="str">
        <f ca="1">IF(B311&gt;datum_obracuna,"",VLOOKUP(B311,'HNB tečaj'!A:D,3+(Podaci!$B$11="ne")))</f>
        <v/>
      </c>
      <c r="F311" s="68" t="str">
        <f>IF($A310&gt;=rok*12,"",VLOOKUP($B311,Podaci!$F:$G,2,TRUE))</f>
        <v/>
      </c>
      <c r="G311" s="28" t="str">
        <f>IF($A310&gt;=rok*12,"",VLOOKUP($B311,Podaci!$F:$H,3,TRUE))</f>
        <v/>
      </c>
      <c r="H311" s="33" t="str">
        <f>IF(A310&gt;=rok*12,"",VLOOKUP(B311,Podaci!F:J,5,TRUE))</f>
        <v/>
      </c>
      <c r="I311" s="33" t="str">
        <f t="shared" si="81"/>
        <v/>
      </c>
      <c r="J311" s="102" t="str">
        <f t="shared" ca="1" si="82"/>
        <v/>
      </c>
      <c r="K311" s="71" t="str">
        <f t="shared" si="83"/>
        <v/>
      </c>
      <c r="L311" s="73" t="str">
        <f t="shared" ca="1" si="84"/>
        <v/>
      </c>
      <c r="M311" s="71" t="str">
        <f t="shared" si="85"/>
        <v/>
      </c>
      <c r="N311" s="73" t="str">
        <f t="shared" ca="1" si="86"/>
        <v/>
      </c>
      <c r="O311" s="71" t="str">
        <f t="shared" si="87"/>
        <v/>
      </c>
      <c r="P311" s="72" t="str">
        <f>IF($A310&gt;=rok*12,"",P310*H311-K311-SUMPRODUCT(--(MONTH(Podaci!$L$5:$L$25)=MONTH($B311)),--(YEAR(Podaci!$L$5:$L$25)=YEAR($B311)),Podaci!$M$5:$M$25))</f>
        <v/>
      </c>
      <c r="R311" s="108" t="str">
        <f t="shared" ca="1" si="88"/>
        <v/>
      </c>
      <c r="T311" s="81" t="str">
        <f t="shared" ca="1" si="96"/>
        <v/>
      </c>
      <c r="U311" s="81" t="str">
        <f t="shared" ca="1" si="96"/>
        <v/>
      </c>
      <c r="V311" s="81" t="str">
        <f t="shared" ca="1" si="96"/>
        <v/>
      </c>
      <c r="W311" s="81" t="str">
        <f t="shared" ca="1" si="96"/>
        <v/>
      </c>
      <c r="X311" s="81" t="str">
        <f t="shared" ca="1" si="96"/>
        <v/>
      </c>
      <c r="Y311" s="81" t="str">
        <f t="shared" ca="1" si="96"/>
        <v/>
      </c>
      <c r="Z311" s="81" t="str">
        <f t="shared" ca="1" si="96"/>
        <v/>
      </c>
      <c r="AA311" s="81" t="str">
        <f t="shared" ca="1" si="96"/>
        <v/>
      </c>
      <c r="AB311" s="81" t="str">
        <f t="shared" ca="1" si="96"/>
        <v/>
      </c>
      <c r="AC311" s="81" t="str">
        <f t="shared" ca="1" si="96"/>
        <v/>
      </c>
      <c r="AD311" s="81" t="str">
        <f t="shared" ca="1" si="96"/>
        <v/>
      </c>
      <c r="AE311" s="81" t="str">
        <f t="shared" ca="1" si="96"/>
        <v/>
      </c>
      <c r="AF311" s="81" t="str">
        <f t="shared" ca="1" si="96"/>
        <v/>
      </c>
      <c r="AG311" s="81" t="str">
        <f t="shared" ca="1" si="96"/>
        <v/>
      </c>
      <c r="AH311" s="81" t="str">
        <f t="shared" ca="1" si="96"/>
        <v/>
      </c>
      <c r="AI311" s="81" t="str">
        <f t="shared" ca="1" si="96"/>
        <v/>
      </c>
      <c r="AJ311" s="81" t="str">
        <f t="shared" ca="1" si="95"/>
        <v/>
      </c>
      <c r="AK311" s="81" t="str">
        <f t="shared" ca="1" si="95"/>
        <v/>
      </c>
      <c r="AL311" s="81" t="str">
        <f t="shared" ca="1" si="95"/>
        <v/>
      </c>
      <c r="AM311" s="81" t="str">
        <f t="shared" ca="1" si="95"/>
        <v/>
      </c>
      <c r="AN311" s="81" t="str">
        <f t="shared" ca="1" si="95"/>
        <v/>
      </c>
      <c r="AO311" s="81" t="str">
        <f t="shared" ca="1" si="95"/>
        <v/>
      </c>
      <c r="AP311" s="81" t="str">
        <f t="shared" ca="1" si="95"/>
        <v/>
      </c>
      <c r="AQ311" s="81" t="str">
        <f t="shared" ca="1" si="95"/>
        <v/>
      </c>
    </row>
    <row r="312" spans="1:43" x14ac:dyDescent="0.2">
      <c r="A312" s="22" t="str">
        <f t="shared" si="89"/>
        <v/>
      </c>
      <c r="B312" s="34" t="str">
        <f t="shared" si="90"/>
        <v/>
      </c>
      <c r="C312" s="24" t="str">
        <f ca="1">IF(B312&gt;datum_obracuna,"",VLOOKUP(B312,'HNB tečaj'!A:D,2))</f>
        <v/>
      </c>
      <c r="D312" s="24" t="str">
        <f ca="1">IF(B312&gt;datum_obracuna,"",VLOOKUP(B312,'HNB tečaj'!A:D,3+(Podaci!$B$11="ne")))</f>
        <v/>
      </c>
      <c r="F312" s="68" t="str">
        <f>IF($A311&gt;=rok*12,"",VLOOKUP($B312,Podaci!$F:$G,2,TRUE))</f>
        <v/>
      </c>
      <c r="G312" s="28" t="str">
        <f>IF($A311&gt;=rok*12,"",VLOOKUP($B312,Podaci!$F:$H,3,TRUE))</f>
        <v/>
      </c>
      <c r="H312" s="33" t="str">
        <f>IF(A311&gt;=rok*12,"",VLOOKUP(B312,Podaci!F:J,5,TRUE))</f>
        <v/>
      </c>
      <c r="I312" s="33" t="str">
        <f t="shared" si="81"/>
        <v/>
      </c>
      <c r="J312" s="102" t="str">
        <f t="shared" ca="1" si="82"/>
        <v/>
      </c>
      <c r="K312" s="71" t="str">
        <f t="shared" si="83"/>
        <v/>
      </c>
      <c r="L312" s="73" t="str">
        <f t="shared" ca="1" si="84"/>
        <v/>
      </c>
      <c r="M312" s="71" t="str">
        <f t="shared" si="85"/>
        <v/>
      </c>
      <c r="N312" s="73" t="str">
        <f t="shared" ca="1" si="86"/>
        <v/>
      </c>
      <c r="O312" s="71" t="str">
        <f t="shared" si="87"/>
        <v/>
      </c>
      <c r="P312" s="72" t="str">
        <f>IF($A311&gt;=rok*12,"",P311*H312-K312-SUMPRODUCT(--(MONTH(Podaci!$L$5:$L$25)=MONTH($B312)),--(YEAR(Podaci!$L$5:$L$25)=YEAR($B312)),Podaci!$M$5:$M$25))</f>
        <v/>
      </c>
      <c r="R312" s="108" t="str">
        <f t="shared" ca="1" si="88"/>
        <v/>
      </c>
      <c r="T312" s="81" t="str">
        <f t="shared" ca="1" si="96"/>
        <v/>
      </c>
      <c r="U312" s="81" t="str">
        <f t="shared" ca="1" si="96"/>
        <v/>
      </c>
      <c r="V312" s="81" t="str">
        <f t="shared" ca="1" si="96"/>
        <v/>
      </c>
      <c r="W312" s="81" t="str">
        <f t="shared" ca="1" si="96"/>
        <v/>
      </c>
      <c r="X312" s="81" t="str">
        <f t="shared" ca="1" si="96"/>
        <v/>
      </c>
      <c r="Y312" s="81" t="str">
        <f t="shared" ca="1" si="96"/>
        <v/>
      </c>
      <c r="Z312" s="81" t="str">
        <f t="shared" ca="1" si="96"/>
        <v/>
      </c>
      <c r="AA312" s="81" t="str">
        <f t="shared" ca="1" si="96"/>
        <v/>
      </c>
      <c r="AB312" s="81" t="str">
        <f t="shared" ca="1" si="96"/>
        <v/>
      </c>
      <c r="AC312" s="81" t="str">
        <f t="shared" ca="1" si="96"/>
        <v/>
      </c>
      <c r="AD312" s="81" t="str">
        <f t="shared" ca="1" si="96"/>
        <v/>
      </c>
      <c r="AE312" s="81" t="str">
        <f t="shared" ca="1" si="96"/>
        <v/>
      </c>
      <c r="AF312" s="81" t="str">
        <f t="shared" ca="1" si="96"/>
        <v/>
      </c>
      <c r="AG312" s="81" t="str">
        <f t="shared" ca="1" si="96"/>
        <v/>
      </c>
      <c r="AH312" s="81" t="str">
        <f t="shared" ca="1" si="96"/>
        <v/>
      </c>
      <c r="AI312" s="81" t="str">
        <f t="shared" ca="1" si="96"/>
        <v/>
      </c>
      <c r="AJ312" s="81" t="str">
        <f t="shared" ca="1" si="95"/>
        <v/>
      </c>
      <c r="AK312" s="81" t="str">
        <f t="shared" ca="1" si="95"/>
        <v/>
      </c>
      <c r="AL312" s="81" t="str">
        <f t="shared" ca="1" si="95"/>
        <v/>
      </c>
      <c r="AM312" s="81" t="str">
        <f t="shared" ca="1" si="95"/>
        <v/>
      </c>
      <c r="AN312" s="81" t="str">
        <f t="shared" ca="1" si="95"/>
        <v/>
      </c>
      <c r="AO312" s="81" t="str">
        <f t="shared" ca="1" si="95"/>
        <v/>
      </c>
      <c r="AP312" s="81" t="str">
        <f t="shared" ca="1" si="95"/>
        <v/>
      </c>
      <c r="AQ312" s="81" t="str">
        <f t="shared" ca="1" si="95"/>
        <v/>
      </c>
    </row>
    <row r="313" spans="1:43" x14ac:dyDescent="0.2">
      <c r="A313" s="22" t="str">
        <f t="shared" si="89"/>
        <v/>
      </c>
      <c r="B313" s="34" t="str">
        <f t="shared" si="90"/>
        <v/>
      </c>
      <c r="C313" s="24" t="str">
        <f ca="1">IF(B313&gt;datum_obracuna,"",VLOOKUP(B313,'HNB tečaj'!A:D,2))</f>
        <v/>
      </c>
      <c r="D313" s="24" t="str">
        <f ca="1">IF(B313&gt;datum_obracuna,"",VLOOKUP(B313,'HNB tečaj'!A:D,3+(Podaci!$B$11="ne")))</f>
        <v/>
      </c>
      <c r="F313" s="68" t="str">
        <f>IF($A312&gt;=rok*12,"",VLOOKUP($B313,Podaci!$F:$G,2,TRUE))</f>
        <v/>
      </c>
      <c r="G313" s="28" t="str">
        <f>IF($A312&gt;=rok*12,"",VLOOKUP($B313,Podaci!$F:$H,3,TRUE))</f>
        <v/>
      </c>
      <c r="H313" s="33" t="str">
        <f>IF(A312&gt;=rok*12,"",VLOOKUP(B313,Podaci!F:J,5,TRUE))</f>
        <v/>
      </c>
      <c r="I313" s="33" t="str">
        <f t="shared" si="81"/>
        <v/>
      </c>
      <c r="J313" s="102" t="str">
        <f t="shared" ca="1" si="82"/>
        <v/>
      </c>
      <c r="K313" s="71" t="str">
        <f t="shared" si="83"/>
        <v/>
      </c>
      <c r="L313" s="73" t="str">
        <f t="shared" ca="1" si="84"/>
        <v/>
      </c>
      <c r="M313" s="71" t="str">
        <f t="shared" si="85"/>
        <v/>
      </c>
      <c r="N313" s="73" t="str">
        <f t="shared" ca="1" si="86"/>
        <v/>
      </c>
      <c r="O313" s="71" t="str">
        <f t="shared" si="87"/>
        <v/>
      </c>
      <c r="P313" s="72" t="str">
        <f>IF($A312&gt;=rok*12,"",P312*H313-K313-SUMPRODUCT(--(MONTH(Podaci!$L$5:$L$25)=MONTH($B313)),--(YEAR(Podaci!$L$5:$L$25)=YEAR($B313)),Podaci!$M$5:$M$25))</f>
        <v/>
      </c>
      <c r="R313" s="108" t="str">
        <f t="shared" ca="1" si="88"/>
        <v/>
      </c>
      <c r="T313" s="81" t="str">
        <f t="shared" ca="1" si="96"/>
        <v/>
      </c>
      <c r="U313" s="81" t="str">
        <f t="shared" ca="1" si="96"/>
        <v/>
      </c>
      <c r="V313" s="81" t="str">
        <f t="shared" ca="1" si="96"/>
        <v/>
      </c>
      <c r="W313" s="81" t="str">
        <f t="shared" ca="1" si="96"/>
        <v/>
      </c>
      <c r="X313" s="81" t="str">
        <f t="shared" ca="1" si="96"/>
        <v/>
      </c>
      <c r="Y313" s="81" t="str">
        <f t="shared" ca="1" si="96"/>
        <v/>
      </c>
      <c r="Z313" s="81" t="str">
        <f t="shared" ca="1" si="96"/>
        <v/>
      </c>
      <c r="AA313" s="81" t="str">
        <f t="shared" ca="1" si="96"/>
        <v/>
      </c>
      <c r="AB313" s="81" t="str">
        <f t="shared" ca="1" si="96"/>
        <v/>
      </c>
      <c r="AC313" s="81" t="str">
        <f t="shared" ca="1" si="96"/>
        <v/>
      </c>
      <c r="AD313" s="81" t="str">
        <f t="shared" ca="1" si="96"/>
        <v/>
      </c>
      <c r="AE313" s="81" t="str">
        <f t="shared" ca="1" si="96"/>
        <v/>
      </c>
      <c r="AF313" s="81" t="str">
        <f t="shared" ca="1" si="96"/>
        <v/>
      </c>
      <c r="AG313" s="81" t="str">
        <f t="shared" ca="1" si="96"/>
        <v/>
      </c>
      <c r="AH313" s="81" t="str">
        <f t="shared" ca="1" si="96"/>
        <v/>
      </c>
      <c r="AI313" s="81" t="str">
        <f t="shared" ca="1" si="96"/>
        <v/>
      </c>
      <c r="AJ313" s="81" t="str">
        <f t="shared" ca="1" si="95"/>
        <v/>
      </c>
      <c r="AK313" s="81" t="str">
        <f t="shared" ca="1" si="95"/>
        <v/>
      </c>
      <c r="AL313" s="81" t="str">
        <f t="shared" ca="1" si="95"/>
        <v/>
      </c>
      <c r="AM313" s="81" t="str">
        <f t="shared" ca="1" si="95"/>
        <v/>
      </c>
      <c r="AN313" s="81" t="str">
        <f t="shared" ca="1" si="95"/>
        <v/>
      </c>
      <c r="AO313" s="81" t="str">
        <f t="shared" ca="1" si="95"/>
        <v/>
      </c>
      <c r="AP313" s="81" t="str">
        <f t="shared" ca="1" si="95"/>
        <v/>
      </c>
      <c r="AQ313" s="81" t="str">
        <f t="shared" ca="1" si="95"/>
        <v/>
      </c>
    </row>
    <row r="314" spans="1:43" x14ac:dyDescent="0.2">
      <c r="A314" s="22" t="str">
        <f t="shared" si="89"/>
        <v/>
      </c>
      <c r="B314" s="34" t="str">
        <f t="shared" si="90"/>
        <v/>
      </c>
      <c r="C314" s="24" t="str">
        <f ca="1">IF(B314&gt;datum_obracuna,"",VLOOKUP(B314,'HNB tečaj'!A:D,2))</f>
        <v/>
      </c>
      <c r="D314" s="24" t="str">
        <f ca="1">IF(B314&gt;datum_obracuna,"",VLOOKUP(B314,'HNB tečaj'!A:D,3+(Podaci!$B$11="ne")))</f>
        <v/>
      </c>
      <c r="F314" s="68" t="str">
        <f>IF($A313&gt;=rok*12,"",VLOOKUP($B314,Podaci!$F:$G,2,TRUE))</f>
        <v/>
      </c>
      <c r="G314" s="28" t="str">
        <f>IF($A313&gt;=rok*12,"",VLOOKUP($B314,Podaci!$F:$H,3,TRUE))</f>
        <v/>
      </c>
      <c r="H314" s="33" t="str">
        <f>IF(A313&gt;=rok*12,"",VLOOKUP(B314,Podaci!F:J,5,TRUE))</f>
        <v/>
      </c>
      <c r="I314" s="33" t="str">
        <f t="shared" si="81"/>
        <v/>
      </c>
      <c r="J314" s="102" t="str">
        <f t="shared" ca="1" si="82"/>
        <v/>
      </c>
      <c r="K314" s="71" t="str">
        <f t="shared" si="83"/>
        <v/>
      </c>
      <c r="L314" s="73" t="str">
        <f t="shared" ca="1" si="84"/>
        <v/>
      </c>
      <c r="M314" s="71" t="str">
        <f t="shared" si="85"/>
        <v/>
      </c>
      <c r="N314" s="73" t="str">
        <f t="shared" ca="1" si="86"/>
        <v/>
      </c>
      <c r="O314" s="71" t="str">
        <f t="shared" si="87"/>
        <v/>
      </c>
      <c r="P314" s="72" t="str">
        <f>IF($A313&gt;=rok*12,"",P313*H314-K314-SUMPRODUCT(--(MONTH(Podaci!$L$5:$L$25)=MONTH($B314)),--(YEAR(Podaci!$L$5:$L$25)=YEAR($B314)),Podaci!$M$5:$M$25))</f>
        <v/>
      </c>
      <c r="R314" s="108" t="str">
        <f t="shared" ca="1" si="88"/>
        <v/>
      </c>
      <c r="T314" s="81" t="str">
        <f t="shared" ca="1" si="96"/>
        <v/>
      </c>
      <c r="U314" s="81" t="str">
        <f t="shared" ca="1" si="96"/>
        <v/>
      </c>
      <c r="V314" s="81" t="str">
        <f t="shared" ca="1" si="96"/>
        <v/>
      </c>
      <c r="W314" s="81" t="str">
        <f t="shared" ca="1" si="96"/>
        <v/>
      </c>
      <c r="X314" s="81" t="str">
        <f t="shared" ca="1" si="96"/>
        <v/>
      </c>
      <c r="Y314" s="81" t="str">
        <f t="shared" ca="1" si="96"/>
        <v/>
      </c>
      <c r="Z314" s="81" t="str">
        <f t="shared" ca="1" si="96"/>
        <v/>
      </c>
      <c r="AA314" s="81" t="str">
        <f t="shared" ca="1" si="96"/>
        <v/>
      </c>
      <c r="AB314" s="81" t="str">
        <f t="shared" ca="1" si="96"/>
        <v/>
      </c>
      <c r="AC314" s="81" t="str">
        <f t="shared" ca="1" si="96"/>
        <v/>
      </c>
      <c r="AD314" s="81" t="str">
        <f t="shared" ca="1" si="96"/>
        <v/>
      </c>
      <c r="AE314" s="81" t="str">
        <f t="shared" ca="1" si="96"/>
        <v/>
      </c>
      <c r="AF314" s="81" t="str">
        <f t="shared" ca="1" si="96"/>
        <v/>
      </c>
      <c r="AG314" s="81" t="str">
        <f t="shared" ca="1" si="96"/>
        <v/>
      </c>
      <c r="AH314" s="81" t="str">
        <f t="shared" ca="1" si="96"/>
        <v/>
      </c>
      <c r="AI314" s="81" t="str">
        <f t="shared" ca="1" si="96"/>
        <v/>
      </c>
      <c r="AJ314" s="81" t="str">
        <f t="shared" ca="1" si="95"/>
        <v/>
      </c>
      <c r="AK314" s="81" t="str">
        <f t="shared" ca="1" si="95"/>
        <v/>
      </c>
      <c r="AL314" s="81" t="str">
        <f t="shared" ca="1" si="95"/>
        <v/>
      </c>
      <c r="AM314" s="81" t="str">
        <f t="shared" ca="1" si="95"/>
        <v/>
      </c>
      <c r="AN314" s="81" t="str">
        <f t="shared" ca="1" si="95"/>
        <v/>
      </c>
      <c r="AO314" s="81" t="str">
        <f t="shared" ca="1" si="95"/>
        <v/>
      </c>
      <c r="AP314" s="81" t="str">
        <f t="shared" ca="1" si="95"/>
        <v/>
      </c>
      <c r="AQ314" s="81" t="str">
        <f t="shared" ca="1" si="95"/>
        <v/>
      </c>
    </row>
    <row r="315" spans="1:43" x14ac:dyDescent="0.2">
      <c r="A315" s="22" t="str">
        <f t="shared" si="89"/>
        <v/>
      </c>
      <c r="B315" s="34" t="str">
        <f t="shared" si="90"/>
        <v/>
      </c>
      <c r="C315" s="24" t="str">
        <f ca="1">IF(B315&gt;datum_obracuna,"",VLOOKUP(B315,'HNB tečaj'!A:D,2))</f>
        <v/>
      </c>
      <c r="D315" s="24" t="str">
        <f ca="1">IF(B315&gt;datum_obracuna,"",VLOOKUP(B315,'HNB tečaj'!A:D,3+(Podaci!$B$11="ne")))</f>
        <v/>
      </c>
      <c r="F315" s="68" t="str">
        <f>IF($A314&gt;=rok*12,"",VLOOKUP($B315,Podaci!$F:$G,2,TRUE))</f>
        <v/>
      </c>
      <c r="G315" s="28" t="str">
        <f>IF($A314&gt;=rok*12,"",VLOOKUP($B315,Podaci!$F:$H,3,TRUE))</f>
        <v/>
      </c>
      <c r="H315" s="33" t="str">
        <f>IF(A314&gt;=rok*12,"",VLOOKUP(B315,Podaci!F:J,5,TRUE))</f>
        <v/>
      </c>
      <c r="I315" s="33" t="str">
        <f t="shared" si="81"/>
        <v/>
      </c>
      <c r="J315" s="102" t="str">
        <f t="shared" ca="1" si="82"/>
        <v/>
      </c>
      <c r="K315" s="71" t="str">
        <f t="shared" si="83"/>
        <v/>
      </c>
      <c r="L315" s="73" t="str">
        <f t="shared" ca="1" si="84"/>
        <v/>
      </c>
      <c r="M315" s="71" t="str">
        <f t="shared" si="85"/>
        <v/>
      </c>
      <c r="N315" s="73" t="str">
        <f t="shared" ca="1" si="86"/>
        <v/>
      </c>
      <c r="O315" s="71" t="str">
        <f t="shared" si="87"/>
        <v/>
      </c>
      <c r="P315" s="72" t="str">
        <f>IF($A314&gt;=rok*12,"",P314*H315-K315-SUMPRODUCT(--(MONTH(Podaci!$L$5:$L$25)=MONTH($B315)),--(YEAR(Podaci!$L$5:$L$25)=YEAR($B315)),Podaci!$M$5:$M$25))</f>
        <v/>
      </c>
      <c r="R315" s="108" t="str">
        <f t="shared" ca="1" si="88"/>
        <v/>
      </c>
      <c r="T315" s="81" t="str">
        <f t="shared" ca="1" si="96"/>
        <v/>
      </c>
      <c r="U315" s="81" t="str">
        <f t="shared" ca="1" si="96"/>
        <v/>
      </c>
      <c r="V315" s="81" t="str">
        <f t="shared" ca="1" si="96"/>
        <v/>
      </c>
      <c r="W315" s="81" t="str">
        <f t="shared" ca="1" si="96"/>
        <v/>
      </c>
      <c r="X315" s="81" t="str">
        <f t="shared" ca="1" si="96"/>
        <v/>
      </c>
      <c r="Y315" s="81" t="str">
        <f t="shared" ca="1" si="96"/>
        <v/>
      </c>
      <c r="Z315" s="81" t="str">
        <f t="shared" ca="1" si="96"/>
        <v/>
      </c>
      <c r="AA315" s="81" t="str">
        <f t="shared" ca="1" si="96"/>
        <v/>
      </c>
      <c r="AB315" s="81" t="str">
        <f t="shared" ca="1" si="96"/>
        <v/>
      </c>
      <c r="AC315" s="81" t="str">
        <f t="shared" ca="1" si="96"/>
        <v/>
      </c>
      <c r="AD315" s="81" t="str">
        <f t="shared" ca="1" si="96"/>
        <v/>
      </c>
      <c r="AE315" s="81" t="str">
        <f t="shared" ca="1" si="96"/>
        <v/>
      </c>
      <c r="AF315" s="81" t="str">
        <f t="shared" ca="1" si="96"/>
        <v/>
      </c>
      <c r="AG315" s="81" t="str">
        <f t="shared" ca="1" si="96"/>
        <v/>
      </c>
      <c r="AH315" s="81" t="str">
        <f t="shared" ca="1" si="96"/>
        <v/>
      </c>
      <c r="AI315" s="81" t="str">
        <f t="shared" ca="1" si="96"/>
        <v/>
      </c>
      <c r="AJ315" s="81" t="str">
        <f t="shared" ca="1" si="95"/>
        <v/>
      </c>
      <c r="AK315" s="81" t="str">
        <f t="shared" ca="1" si="95"/>
        <v/>
      </c>
      <c r="AL315" s="81" t="str">
        <f t="shared" ca="1" si="95"/>
        <v/>
      </c>
      <c r="AM315" s="81" t="str">
        <f t="shared" ca="1" si="95"/>
        <v/>
      </c>
      <c r="AN315" s="81" t="str">
        <f t="shared" ca="1" si="95"/>
        <v/>
      </c>
      <c r="AO315" s="81" t="str">
        <f t="shared" ca="1" si="95"/>
        <v/>
      </c>
      <c r="AP315" s="81" t="str">
        <f t="shared" ca="1" si="95"/>
        <v/>
      </c>
      <c r="AQ315" s="81" t="str">
        <f t="shared" ca="1" si="95"/>
        <v/>
      </c>
    </row>
    <row r="316" spans="1:43" x14ac:dyDescent="0.2">
      <c r="A316" s="22" t="str">
        <f t="shared" si="89"/>
        <v/>
      </c>
      <c r="B316" s="34" t="str">
        <f t="shared" si="90"/>
        <v/>
      </c>
      <c r="C316" s="24" t="str">
        <f ca="1">IF(B316&gt;datum_obracuna,"",VLOOKUP(B316,'HNB tečaj'!A:D,2))</f>
        <v/>
      </c>
      <c r="D316" s="24" t="str">
        <f ca="1">IF(B316&gt;datum_obracuna,"",VLOOKUP(B316,'HNB tečaj'!A:D,3+(Podaci!$B$11="ne")))</f>
        <v/>
      </c>
      <c r="F316" s="68" t="str">
        <f>IF($A315&gt;=rok*12,"",VLOOKUP($B316,Podaci!$F:$G,2,TRUE))</f>
        <v/>
      </c>
      <c r="G316" s="28" t="str">
        <f>IF($A315&gt;=rok*12,"",VLOOKUP($B316,Podaci!$F:$H,3,TRUE))</f>
        <v/>
      </c>
      <c r="H316" s="33" t="str">
        <f>IF(A315&gt;=rok*12,"",VLOOKUP(B316,Podaci!F:J,5,TRUE))</f>
        <v/>
      </c>
      <c r="I316" s="33" t="str">
        <f t="shared" si="81"/>
        <v/>
      </c>
      <c r="J316" s="102" t="str">
        <f t="shared" ca="1" si="82"/>
        <v/>
      </c>
      <c r="K316" s="71" t="str">
        <f t="shared" si="83"/>
        <v/>
      </c>
      <c r="L316" s="73" t="str">
        <f t="shared" ca="1" si="84"/>
        <v/>
      </c>
      <c r="M316" s="71" t="str">
        <f t="shared" si="85"/>
        <v/>
      </c>
      <c r="N316" s="73" t="str">
        <f t="shared" ca="1" si="86"/>
        <v/>
      </c>
      <c r="O316" s="71" t="str">
        <f t="shared" si="87"/>
        <v/>
      </c>
      <c r="P316" s="72" t="str">
        <f>IF($A315&gt;=rok*12,"",P315*H316-K316-SUMPRODUCT(--(MONTH(Podaci!$L$5:$L$25)=MONTH($B316)),--(YEAR(Podaci!$L$5:$L$25)=YEAR($B316)),Podaci!$M$5:$M$25))</f>
        <v/>
      </c>
      <c r="R316" s="108" t="str">
        <f t="shared" ca="1" si="88"/>
        <v/>
      </c>
      <c r="T316" s="81" t="str">
        <f t="shared" ca="1" si="96"/>
        <v/>
      </c>
      <c r="U316" s="81" t="str">
        <f t="shared" ca="1" si="96"/>
        <v/>
      </c>
      <c r="V316" s="81" t="str">
        <f t="shared" ca="1" si="96"/>
        <v/>
      </c>
      <c r="W316" s="81" t="str">
        <f t="shared" ca="1" si="96"/>
        <v/>
      </c>
      <c r="X316" s="81" t="str">
        <f t="shared" ca="1" si="96"/>
        <v/>
      </c>
      <c r="Y316" s="81" t="str">
        <f t="shared" ca="1" si="96"/>
        <v/>
      </c>
      <c r="Z316" s="81" t="str">
        <f t="shared" ca="1" si="96"/>
        <v/>
      </c>
      <c r="AA316" s="81" t="str">
        <f t="shared" ca="1" si="96"/>
        <v/>
      </c>
      <c r="AB316" s="81" t="str">
        <f t="shared" ca="1" si="96"/>
        <v/>
      </c>
      <c r="AC316" s="81" t="str">
        <f t="shared" ca="1" si="96"/>
        <v/>
      </c>
      <c r="AD316" s="81" t="str">
        <f t="shared" ca="1" si="96"/>
        <v/>
      </c>
      <c r="AE316" s="81" t="str">
        <f t="shared" ca="1" si="96"/>
        <v/>
      </c>
      <c r="AF316" s="81" t="str">
        <f t="shared" ca="1" si="96"/>
        <v/>
      </c>
      <c r="AG316" s="81" t="str">
        <f t="shared" ca="1" si="96"/>
        <v/>
      </c>
      <c r="AH316" s="81" t="str">
        <f t="shared" ca="1" si="96"/>
        <v/>
      </c>
      <c r="AI316" s="81" t="str">
        <f t="shared" ca="1" si="96"/>
        <v/>
      </c>
      <c r="AJ316" s="81" t="str">
        <f t="shared" ca="1" si="95"/>
        <v/>
      </c>
      <c r="AK316" s="81" t="str">
        <f t="shared" ca="1" si="95"/>
        <v/>
      </c>
      <c r="AL316" s="81" t="str">
        <f t="shared" ca="1" si="95"/>
        <v/>
      </c>
      <c r="AM316" s="81" t="str">
        <f t="shared" ca="1" si="95"/>
        <v/>
      </c>
      <c r="AN316" s="81" t="str">
        <f t="shared" ca="1" si="95"/>
        <v/>
      </c>
      <c r="AO316" s="81" t="str">
        <f t="shared" ca="1" si="95"/>
        <v/>
      </c>
      <c r="AP316" s="81" t="str">
        <f t="shared" ca="1" si="95"/>
        <v/>
      </c>
      <c r="AQ316" s="81" t="str">
        <f t="shared" ca="1" si="95"/>
        <v/>
      </c>
    </row>
    <row r="317" spans="1:43" x14ac:dyDescent="0.2">
      <c r="A317" s="22" t="str">
        <f t="shared" si="89"/>
        <v/>
      </c>
      <c r="B317" s="34" t="str">
        <f t="shared" si="90"/>
        <v/>
      </c>
      <c r="C317" s="24" t="str">
        <f ca="1">IF(B317&gt;datum_obracuna,"",VLOOKUP(B317,'HNB tečaj'!A:D,2))</f>
        <v/>
      </c>
      <c r="D317" s="24" t="str">
        <f ca="1">IF(B317&gt;datum_obracuna,"",VLOOKUP(B317,'HNB tečaj'!A:D,3+(Podaci!$B$11="ne")))</f>
        <v/>
      </c>
      <c r="F317" s="68" t="str">
        <f>IF($A316&gt;=rok*12,"",VLOOKUP($B317,Podaci!$F:$G,2,TRUE))</f>
        <v/>
      </c>
      <c r="G317" s="28" t="str">
        <f>IF($A316&gt;=rok*12,"",VLOOKUP($B317,Podaci!$F:$H,3,TRUE))</f>
        <v/>
      </c>
      <c r="H317" s="33" t="str">
        <f>IF(A316&gt;=rok*12,"",VLOOKUP(B317,Podaci!F:J,5,TRUE))</f>
        <v/>
      </c>
      <c r="I317" s="33" t="str">
        <f t="shared" si="81"/>
        <v/>
      </c>
      <c r="J317" s="102" t="str">
        <f t="shared" ca="1" si="82"/>
        <v/>
      </c>
      <c r="K317" s="71" t="str">
        <f t="shared" si="83"/>
        <v/>
      </c>
      <c r="L317" s="73" t="str">
        <f t="shared" ca="1" si="84"/>
        <v/>
      </c>
      <c r="M317" s="71" t="str">
        <f t="shared" si="85"/>
        <v/>
      </c>
      <c r="N317" s="73" t="str">
        <f t="shared" ca="1" si="86"/>
        <v/>
      </c>
      <c r="O317" s="71" t="str">
        <f t="shared" si="87"/>
        <v/>
      </c>
      <c r="P317" s="72" t="str">
        <f>IF($A316&gt;=rok*12,"",P316*H317-K317-SUMPRODUCT(--(MONTH(Podaci!$L$5:$L$25)=MONTH($B317)),--(YEAR(Podaci!$L$5:$L$25)=YEAR($B317)),Podaci!$M$5:$M$25))</f>
        <v/>
      </c>
      <c r="R317" s="108" t="str">
        <f t="shared" ca="1" si="88"/>
        <v/>
      </c>
      <c r="T317" s="81" t="str">
        <f t="shared" ca="1" si="96"/>
        <v/>
      </c>
      <c r="U317" s="81" t="str">
        <f t="shared" ca="1" si="96"/>
        <v/>
      </c>
      <c r="V317" s="81" t="str">
        <f t="shared" ca="1" si="96"/>
        <v/>
      </c>
      <c r="W317" s="81" t="str">
        <f t="shared" ca="1" si="96"/>
        <v/>
      </c>
      <c r="X317" s="81" t="str">
        <f t="shared" ca="1" si="96"/>
        <v/>
      </c>
      <c r="Y317" s="81" t="str">
        <f t="shared" ca="1" si="96"/>
        <v/>
      </c>
      <c r="Z317" s="81" t="str">
        <f t="shared" ca="1" si="96"/>
        <v/>
      </c>
      <c r="AA317" s="81" t="str">
        <f t="shared" ca="1" si="96"/>
        <v/>
      </c>
      <c r="AB317" s="81" t="str">
        <f t="shared" ca="1" si="96"/>
        <v/>
      </c>
      <c r="AC317" s="81" t="str">
        <f t="shared" ca="1" si="96"/>
        <v/>
      </c>
      <c r="AD317" s="81" t="str">
        <f t="shared" ca="1" si="96"/>
        <v/>
      </c>
      <c r="AE317" s="81" t="str">
        <f t="shared" ca="1" si="96"/>
        <v/>
      </c>
      <c r="AF317" s="81" t="str">
        <f t="shared" ca="1" si="96"/>
        <v/>
      </c>
      <c r="AG317" s="81" t="str">
        <f t="shared" ca="1" si="96"/>
        <v/>
      </c>
      <c r="AH317" s="81" t="str">
        <f t="shared" ca="1" si="96"/>
        <v/>
      </c>
      <c r="AI317" s="81" t="str">
        <f t="shared" ca="1" si="96"/>
        <v/>
      </c>
      <c r="AJ317" s="81" t="str">
        <f t="shared" ca="1" si="95"/>
        <v/>
      </c>
      <c r="AK317" s="81" t="str">
        <f t="shared" ca="1" si="95"/>
        <v/>
      </c>
      <c r="AL317" s="81" t="str">
        <f t="shared" ca="1" si="95"/>
        <v/>
      </c>
      <c r="AM317" s="81" t="str">
        <f t="shared" ca="1" si="95"/>
        <v/>
      </c>
      <c r="AN317" s="81" t="str">
        <f t="shared" ca="1" si="95"/>
        <v/>
      </c>
      <c r="AO317" s="81" t="str">
        <f t="shared" ca="1" si="95"/>
        <v/>
      </c>
      <c r="AP317" s="81" t="str">
        <f t="shared" ca="1" si="95"/>
        <v/>
      </c>
      <c r="AQ317" s="81" t="str">
        <f t="shared" ca="1" si="95"/>
        <v/>
      </c>
    </row>
    <row r="318" spans="1:43" x14ac:dyDescent="0.2">
      <c r="A318" s="22" t="str">
        <f t="shared" si="89"/>
        <v/>
      </c>
      <c r="B318" s="34" t="str">
        <f t="shared" si="90"/>
        <v/>
      </c>
      <c r="C318" s="24" t="str">
        <f ca="1">IF(B318&gt;datum_obracuna,"",VLOOKUP(B318,'HNB tečaj'!A:D,2))</f>
        <v/>
      </c>
      <c r="D318" s="24" t="str">
        <f ca="1">IF(B318&gt;datum_obracuna,"",VLOOKUP(B318,'HNB tečaj'!A:D,3+(Podaci!$B$11="ne")))</f>
        <v/>
      </c>
      <c r="F318" s="68" t="str">
        <f>IF($A317&gt;=rok*12,"",VLOOKUP($B318,Podaci!$F:$G,2,TRUE))</f>
        <v/>
      </c>
      <c r="G318" s="28" t="str">
        <f>IF($A317&gt;=rok*12,"",VLOOKUP($B318,Podaci!$F:$H,3,TRUE))</f>
        <v/>
      </c>
      <c r="H318" s="33" t="str">
        <f>IF(A317&gt;=rok*12,"",VLOOKUP(B318,Podaci!F:J,5,TRUE))</f>
        <v/>
      </c>
      <c r="I318" s="33" t="str">
        <f t="shared" si="81"/>
        <v/>
      </c>
      <c r="J318" s="102" t="str">
        <f t="shared" ca="1" si="82"/>
        <v/>
      </c>
      <c r="K318" s="71" t="str">
        <f t="shared" si="83"/>
        <v/>
      </c>
      <c r="L318" s="73" t="str">
        <f t="shared" ca="1" si="84"/>
        <v/>
      </c>
      <c r="M318" s="71" t="str">
        <f t="shared" si="85"/>
        <v/>
      </c>
      <c r="N318" s="73" t="str">
        <f t="shared" ca="1" si="86"/>
        <v/>
      </c>
      <c r="O318" s="71" t="str">
        <f t="shared" si="87"/>
        <v/>
      </c>
      <c r="P318" s="72" t="str">
        <f>IF($A317&gt;=rok*12,"",P317*H318-K318-SUMPRODUCT(--(MONTH(Podaci!$L$5:$L$25)=MONTH($B318)),--(YEAR(Podaci!$L$5:$L$25)=YEAR($B318)),Podaci!$M$5:$M$25))</f>
        <v/>
      </c>
      <c r="R318" s="108" t="str">
        <f t="shared" ca="1" si="88"/>
        <v/>
      </c>
      <c r="T318" s="81" t="str">
        <f t="shared" ca="1" si="96"/>
        <v/>
      </c>
      <c r="U318" s="81" t="str">
        <f t="shared" ca="1" si="96"/>
        <v/>
      </c>
      <c r="V318" s="81" t="str">
        <f t="shared" ca="1" si="96"/>
        <v/>
      </c>
      <c r="W318" s="81" t="str">
        <f t="shared" ca="1" si="96"/>
        <v/>
      </c>
      <c r="X318" s="81" t="str">
        <f t="shared" ca="1" si="96"/>
        <v/>
      </c>
      <c r="Y318" s="81" t="str">
        <f t="shared" ca="1" si="96"/>
        <v/>
      </c>
      <c r="Z318" s="81" t="str">
        <f t="shared" ca="1" si="96"/>
        <v/>
      </c>
      <c r="AA318" s="81" t="str">
        <f t="shared" ca="1" si="96"/>
        <v/>
      </c>
      <c r="AB318" s="81" t="str">
        <f t="shared" ca="1" si="96"/>
        <v/>
      </c>
      <c r="AC318" s="81" t="str">
        <f t="shared" ca="1" si="96"/>
        <v/>
      </c>
      <c r="AD318" s="81" t="str">
        <f t="shared" ca="1" si="96"/>
        <v/>
      </c>
      <c r="AE318" s="81" t="str">
        <f t="shared" ca="1" si="96"/>
        <v/>
      </c>
      <c r="AF318" s="81" t="str">
        <f t="shared" ca="1" si="96"/>
        <v/>
      </c>
      <c r="AG318" s="81" t="str">
        <f t="shared" ca="1" si="96"/>
        <v/>
      </c>
      <c r="AH318" s="81" t="str">
        <f t="shared" ca="1" si="96"/>
        <v/>
      </c>
      <c r="AI318" s="81" t="str">
        <f t="shared" ca="1" si="96"/>
        <v/>
      </c>
      <c r="AJ318" s="81" t="str">
        <f t="shared" ca="1" si="95"/>
        <v/>
      </c>
      <c r="AK318" s="81" t="str">
        <f t="shared" ca="1" si="95"/>
        <v/>
      </c>
      <c r="AL318" s="81" t="str">
        <f t="shared" ca="1" si="95"/>
        <v/>
      </c>
      <c r="AM318" s="81" t="str">
        <f t="shared" ca="1" si="95"/>
        <v/>
      </c>
      <c r="AN318" s="81" t="str">
        <f t="shared" ca="1" si="95"/>
        <v/>
      </c>
      <c r="AO318" s="81" t="str">
        <f t="shared" ca="1" si="95"/>
        <v/>
      </c>
      <c r="AP318" s="81" t="str">
        <f t="shared" ca="1" si="95"/>
        <v/>
      </c>
      <c r="AQ318" s="81" t="str">
        <f t="shared" ca="1" si="95"/>
        <v/>
      </c>
    </row>
    <row r="319" spans="1:43" x14ac:dyDescent="0.2">
      <c r="A319" s="22" t="str">
        <f t="shared" si="89"/>
        <v/>
      </c>
      <c r="B319" s="34" t="str">
        <f t="shared" si="90"/>
        <v/>
      </c>
      <c r="C319" s="24" t="str">
        <f ca="1">IF(B319&gt;datum_obracuna,"",VLOOKUP(B319,'HNB tečaj'!A:D,2))</f>
        <v/>
      </c>
      <c r="D319" s="24" t="str">
        <f ca="1">IF(B319&gt;datum_obracuna,"",VLOOKUP(B319,'HNB tečaj'!A:D,3+(Podaci!$B$11="ne")))</f>
        <v/>
      </c>
      <c r="F319" s="68" t="str">
        <f>IF($A318&gt;=rok*12,"",VLOOKUP($B319,Podaci!$F:$G,2,TRUE))</f>
        <v/>
      </c>
      <c r="G319" s="28" t="str">
        <f>IF($A318&gt;=rok*12,"",VLOOKUP($B319,Podaci!$F:$H,3,TRUE))</f>
        <v/>
      </c>
      <c r="H319" s="33" t="str">
        <f>IF(A318&gt;=rok*12,"",VLOOKUP(B319,Podaci!F:J,5,TRUE))</f>
        <v/>
      </c>
      <c r="I319" s="33" t="str">
        <f t="shared" si="81"/>
        <v/>
      </c>
      <c r="J319" s="102" t="str">
        <f t="shared" ca="1" si="82"/>
        <v/>
      </c>
      <c r="K319" s="71" t="str">
        <f t="shared" si="83"/>
        <v/>
      </c>
      <c r="L319" s="73" t="str">
        <f t="shared" ca="1" si="84"/>
        <v/>
      </c>
      <c r="M319" s="71" t="str">
        <f t="shared" si="85"/>
        <v/>
      </c>
      <c r="N319" s="73" t="str">
        <f t="shared" ca="1" si="86"/>
        <v/>
      </c>
      <c r="O319" s="71" t="str">
        <f t="shared" si="87"/>
        <v/>
      </c>
      <c r="P319" s="72" t="str">
        <f>IF($A318&gt;=rok*12,"",P318*H319-K319-SUMPRODUCT(--(MONTH(Podaci!$L$5:$L$25)=MONTH($B319)),--(YEAR(Podaci!$L$5:$L$25)=YEAR($B319)),Podaci!$M$5:$M$25))</f>
        <v/>
      </c>
      <c r="R319" s="108" t="str">
        <f t="shared" ca="1" si="88"/>
        <v/>
      </c>
      <c r="T319" s="81" t="str">
        <f t="shared" ca="1" si="96"/>
        <v/>
      </c>
      <c r="U319" s="81" t="str">
        <f t="shared" ca="1" si="96"/>
        <v/>
      </c>
      <c r="V319" s="81" t="str">
        <f t="shared" ca="1" si="96"/>
        <v/>
      </c>
      <c r="W319" s="81" t="str">
        <f t="shared" ca="1" si="96"/>
        <v/>
      </c>
      <c r="X319" s="81" t="str">
        <f t="shared" ca="1" si="96"/>
        <v/>
      </c>
      <c r="Y319" s="81" t="str">
        <f t="shared" ca="1" si="96"/>
        <v/>
      </c>
      <c r="Z319" s="81" t="str">
        <f t="shared" ca="1" si="96"/>
        <v/>
      </c>
      <c r="AA319" s="81" t="str">
        <f t="shared" ca="1" si="96"/>
        <v/>
      </c>
      <c r="AB319" s="81" t="str">
        <f t="shared" ca="1" si="96"/>
        <v/>
      </c>
      <c r="AC319" s="81" t="str">
        <f t="shared" ca="1" si="96"/>
        <v/>
      </c>
      <c r="AD319" s="81" t="str">
        <f t="shared" ca="1" si="96"/>
        <v/>
      </c>
      <c r="AE319" s="81" t="str">
        <f t="shared" ca="1" si="96"/>
        <v/>
      </c>
      <c r="AF319" s="81" t="str">
        <f t="shared" ca="1" si="96"/>
        <v/>
      </c>
      <c r="AG319" s="81" t="str">
        <f t="shared" ca="1" si="96"/>
        <v/>
      </c>
      <c r="AH319" s="81" t="str">
        <f t="shared" ca="1" si="96"/>
        <v/>
      </c>
      <c r="AI319" s="81" t="str">
        <f t="shared" ca="1" si="96"/>
        <v/>
      </c>
      <c r="AJ319" s="81" t="str">
        <f t="shared" ca="1" si="95"/>
        <v/>
      </c>
      <c r="AK319" s="81" t="str">
        <f t="shared" ca="1" si="95"/>
        <v/>
      </c>
      <c r="AL319" s="81" t="str">
        <f t="shared" ca="1" si="95"/>
        <v/>
      </c>
      <c r="AM319" s="81" t="str">
        <f t="shared" ca="1" si="95"/>
        <v/>
      </c>
      <c r="AN319" s="81" t="str">
        <f t="shared" ca="1" si="95"/>
        <v/>
      </c>
      <c r="AO319" s="81" t="str">
        <f t="shared" ca="1" si="95"/>
        <v/>
      </c>
      <c r="AP319" s="81" t="str">
        <f t="shared" ca="1" si="95"/>
        <v/>
      </c>
      <c r="AQ319" s="81" t="str">
        <f t="shared" ca="1" si="95"/>
        <v/>
      </c>
    </row>
    <row r="320" spans="1:43" x14ac:dyDescent="0.2">
      <c r="A320" s="22" t="str">
        <f t="shared" si="89"/>
        <v/>
      </c>
      <c r="B320" s="34" t="str">
        <f t="shared" si="90"/>
        <v/>
      </c>
      <c r="C320" s="24" t="str">
        <f ca="1">IF(B320&gt;datum_obracuna,"",VLOOKUP(B320,'HNB tečaj'!A:D,2))</f>
        <v/>
      </c>
      <c r="D320" s="24" t="str">
        <f ca="1">IF(B320&gt;datum_obracuna,"",VLOOKUP(B320,'HNB tečaj'!A:D,3+(Podaci!$B$11="ne")))</f>
        <v/>
      </c>
      <c r="F320" s="68" t="str">
        <f>IF($A319&gt;=rok*12,"",VLOOKUP($B320,Podaci!$F:$G,2,TRUE))</f>
        <v/>
      </c>
      <c r="G320" s="28" t="str">
        <f>IF($A319&gt;=rok*12,"",VLOOKUP($B320,Podaci!$F:$H,3,TRUE))</f>
        <v/>
      </c>
      <c r="H320" s="33" t="str">
        <f>IF(A319&gt;=rok*12,"",VLOOKUP(B320,Podaci!F:J,5,TRUE))</f>
        <v/>
      </c>
      <c r="I320" s="33" t="str">
        <f t="shared" si="81"/>
        <v/>
      </c>
      <c r="J320" s="102" t="str">
        <f t="shared" ca="1" si="82"/>
        <v/>
      </c>
      <c r="K320" s="71" t="str">
        <f t="shared" si="83"/>
        <v/>
      </c>
      <c r="L320" s="73" t="str">
        <f t="shared" ca="1" si="84"/>
        <v/>
      </c>
      <c r="M320" s="71" t="str">
        <f t="shared" si="85"/>
        <v/>
      </c>
      <c r="N320" s="73" t="str">
        <f t="shared" ca="1" si="86"/>
        <v/>
      </c>
      <c r="O320" s="71" t="str">
        <f t="shared" si="87"/>
        <v/>
      </c>
      <c r="P320" s="72" t="str">
        <f>IF($A319&gt;=rok*12,"",P319*H320-K320-SUMPRODUCT(--(MONTH(Podaci!$L$5:$L$25)=MONTH($B320)),--(YEAR(Podaci!$L$5:$L$25)=YEAR($B320)),Podaci!$M$5:$M$25))</f>
        <v/>
      </c>
      <c r="R320" s="108" t="str">
        <f t="shared" ca="1" si="88"/>
        <v/>
      </c>
      <c r="T320" s="81" t="str">
        <f t="shared" ca="1" si="96"/>
        <v/>
      </c>
      <c r="U320" s="81" t="str">
        <f t="shared" ca="1" si="96"/>
        <v/>
      </c>
      <c r="V320" s="81" t="str">
        <f t="shared" ca="1" si="96"/>
        <v/>
      </c>
      <c r="W320" s="81" t="str">
        <f t="shared" ca="1" si="96"/>
        <v/>
      </c>
      <c r="X320" s="81" t="str">
        <f t="shared" ca="1" si="96"/>
        <v/>
      </c>
      <c r="Y320" s="81" t="str">
        <f t="shared" ca="1" si="96"/>
        <v/>
      </c>
      <c r="Z320" s="81" t="str">
        <f t="shared" ca="1" si="96"/>
        <v/>
      </c>
      <c r="AA320" s="81" t="str">
        <f t="shared" ca="1" si="96"/>
        <v/>
      </c>
      <c r="AB320" s="81" t="str">
        <f t="shared" ca="1" si="96"/>
        <v/>
      </c>
      <c r="AC320" s="81" t="str">
        <f t="shared" ca="1" si="96"/>
        <v/>
      </c>
      <c r="AD320" s="81" t="str">
        <f t="shared" ca="1" si="96"/>
        <v/>
      </c>
      <c r="AE320" s="81" t="str">
        <f t="shared" ca="1" si="96"/>
        <v/>
      </c>
      <c r="AF320" s="81" t="str">
        <f t="shared" ca="1" si="96"/>
        <v/>
      </c>
      <c r="AG320" s="81" t="str">
        <f t="shared" ca="1" si="96"/>
        <v/>
      </c>
      <c r="AH320" s="81" t="str">
        <f t="shared" ca="1" si="96"/>
        <v/>
      </c>
      <c r="AI320" s="81" t="str">
        <f t="shared" ca="1" si="96"/>
        <v/>
      </c>
      <c r="AJ320" s="81" t="str">
        <f t="shared" ca="1" si="95"/>
        <v/>
      </c>
      <c r="AK320" s="81" t="str">
        <f t="shared" ca="1" si="95"/>
        <v/>
      </c>
      <c r="AL320" s="81" t="str">
        <f t="shared" ca="1" si="95"/>
        <v/>
      </c>
      <c r="AM320" s="81" t="str">
        <f t="shared" ca="1" si="95"/>
        <v/>
      </c>
      <c r="AN320" s="81" t="str">
        <f t="shared" ca="1" si="95"/>
        <v/>
      </c>
      <c r="AO320" s="81" t="str">
        <f t="shared" ca="1" si="95"/>
        <v/>
      </c>
      <c r="AP320" s="81" t="str">
        <f t="shared" ca="1" si="95"/>
        <v/>
      </c>
      <c r="AQ320" s="81" t="str">
        <f t="shared" ca="1" si="95"/>
        <v/>
      </c>
    </row>
    <row r="321" spans="1:43" x14ac:dyDescent="0.2">
      <c r="A321" s="22" t="str">
        <f t="shared" si="89"/>
        <v/>
      </c>
      <c r="B321" s="34" t="str">
        <f t="shared" si="90"/>
        <v/>
      </c>
      <c r="C321" s="24" t="str">
        <f ca="1">IF(B321&gt;datum_obracuna,"",VLOOKUP(B321,'HNB tečaj'!A:D,2))</f>
        <v/>
      </c>
      <c r="D321" s="24" t="str">
        <f ca="1">IF(B321&gt;datum_obracuna,"",VLOOKUP(B321,'HNB tečaj'!A:D,3+(Podaci!$B$11="ne")))</f>
        <v/>
      </c>
      <c r="F321" s="68" t="str">
        <f>IF($A320&gt;=rok*12,"",VLOOKUP($B321,Podaci!$F:$G,2,TRUE))</f>
        <v/>
      </c>
      <c r="G321" s="28" t="str">
        <f>IF($A320&gt;=rok*12,"",VLOOKUP($B321,Podaci!$F:$H,3,TRUE))</f>
        <v/>
      </c>
      <c r="H321" s="33" t="str">
        <f>IF(A320&gt;=rok*12,"",VLOOKUP(B321,Podaci!F:J,5,TRUE))</f>
        <v/>
      </c>
      <c r="I321" s="33" t="str">
        <f t="shared" si="81"/>
        <v/>
      </c>
      <c r="J321" s="102" t="str">
        <f t="shared" ca="1" si="82"/>
        <v/>
      </c>
      <c r="K321" s="71" t="str">
        <f t="shared" si="83"/>
        <v/>
      </c>
      <c r="L321" s="73" t="str">
        <f t="shared" ca="1" si="84"/>
        <v/>
      </c>
      <c r="M321" s="71" t="str">
        <f t="shared" si="85"/>
        <v/>
      </c>
      <c r="N321" s="73" t="str">
        <f t="shared" ca="1" si="86"/>
        <v/>
      </c>
      <c r="O321" s="71" t="str">
        <f t="shared" si="87"/>
        <v/>
      </c>
      <c r="P321" s="72" t="str">
        <f>IF($A320&gt;=rok*12,"",P320*H321-K321-SUMPRODUCT(--(MONTH(Podaci!$L$5:$L$25)=MONTH($B321)),--(YEAR(Podaci!$L$5:$L$25)=YEAR($B321)),Podaci!$M$5:$M$25))</f>
        <v/>
      </c>
      <c r="R321" s="108" t="str">
        <f t="shared" ca="1" si="88"/>
        <v/>
      </c>
      <c r="T321" s="81" t="str">
        <f t="shared" ca="1" si="96"/>
        <v/>
      </c>
      <c r="U321" s="81" t="str">
        <f t="shared" ca="1" si="96"/>
        <v/>
      </c>
      <c r="V321" s="81" t="str">
        <f t="shared" ca="1" si="96"/>
        <v/>
      </c>
      <c r="W321" s="81" t="str">
        <f t="shared" ca="1" si="96"/>
        <v/>
      </c>
      <c r="X321" s="81" t="str">
        <f t="shared" ca="1" si="96"/>
        <v/>
      </c>
      <c r="Y321" s="81" t="str">
        <f t="shared" ca="1" si="96"/>
        <v/>
      </c>
      <c r="Z321" s="81" t="str">
        <f t="shared" ca="1" si="96"/>
        <v/>
      </c>
      <c r="AA321" s="81" t="str">
        <f t="shared" ca="1" si="96"/>
        <v/>
      </c>
      <c r="AB321" s="81" t="str">
        <f t="shared" ca="1" si="96"/>
        <v/>
      </c>
      <c r="AC321" s="81" t="str">
        <f t="shared" ca="1" si="96"/>
        <v/>
      </c>
      <c r="AD321" s="81" t="str">
        <f t="shared" ca="1" si="96"/>
        <v/>
      </c>
      <c r="AE321" s="81" t="str">
        <f t="shared" ca="1" si="96"/>
        <v/>
      </c>
      <c r="AF321" s="81" t="str">
        <f t="shared" ca="1" si="96"/>
        <v/>
      </c>
      <c r="AG321" s="81" t="str">
        <f t="shared" ca="1" si="96"/>
        <v/>
      </c>
      <c r="AH321" s="81" t="str">
        <f t="shared" ca="1" si="96"/>
        <v/>
      </c>
      <c r="AI321" s="81" t="str">
        <f t="shared" ca="1" si="96"/>
        <v/>
      </c>
      <c r="AJ321" s="81" t="str">
        <f t="shared" ca="1" si="95"/>
        <v/>
      </c>
      <c r="AK321" s="81" t="str">
        <f t="shared" ca="1" si="95"/>
        <v/>
      </c>
      <c r="AL321" s="81" t="str">
        <f t="shared" ca="1" si="95"/>
        <v/>
      </c>
      <c r="AM321" s="81" t="str">
        <f t="shared" ca="1" si="95"/>
        <v/>
      </c>
      <c r="AN321" s="81" t="str">
        <f t="shared" ca="1" si="95"/>
        <v/>
      </c>
      <c r="AO321" s="81" t="str">
        <f t="shared" ca="1" si="95"/>
        <v/>
      </c>
      <c r="AP321" s="81" t="str">
        <f t="shared" ca="1" si="95"/>
        <v/>
      </c>
      <c r="AQ321" s="81" t="str">
        <f t="shared" ca="1" si="95"/>
        <v/>
      </c>
    </row>
    <row r="322" spans="1:43" x14ac:dyDescent="0.2">
      <c r="A322" s="22" t="str">
        <f t="shared" si="89"/>
        <v/>
      </c>
      <c r="B322" s="34" t="str">
        <f t="shared" si="90"/>
        <v/>
      </c>
      <c r="C322" s="24" t="str">
        <f ca="1">IF(B322&gt;datum_obracuna,"",VLOOKUP(B322,'HNB tečaj'!A:D,2))</f>
        <v/>
      </c>
      <c r="D322" s="24" t="str">
        <f ca="1">IF(B322&gt;datum_obracuna,"",VLOOKUP(B322,'HNB tečaj'!A:D,3+(Podaci!$B$11="ne")))</f>
        <v/>
      </c>
      <c r="F322" s="68" t="str">
        <f>IF($A321&gt;=rok*12,"",VLOOKUP($B322,Podaci!$F:$G,2,TRUE))</f>
        <v/>
      </c>
      <c r="G322" s="28" t="str">
        <f>IF($A321&gt;=rok*12,"",VLOOKUP($B322,Podaci!$F:$H,3,TRUE))</f>
        <v/>
      </c>
      <c r="H322" s="33" t="str">
        <f>IF(A321&gt;=rok*12,"",VLOOKUP(B322,Podaci!F:J,5,TRUE))</f>
        <v/>
      </c>
      <c r="I322" s="33" t="str">
        <f t="shared" si="81"/>
        <v/>
      </c>
      <c r="J322" s="102" t="str">
        <f t="shared" ca="1" si="82"/>
        <v/>
      </c>
      <c r="K322" s="71" t="str">
        <f t="shared" si="83"/>
        <v/>
      </c>
      <c r="L322" s="73" t="str">
        <f t="shared" ca="1" si="84"/>
        <v/>
      </c>
      <c r="M322" s="71" t="str">
        <f t="shared" si="85"/>
        <v/>
      </c>
      <c r="N322" s="73" t="str">
        <f t="shared" ca="1" si="86"/>
        <v/>
      </c>
      <c r="O322" s="71" t="str">
        <f t="shared" si="87"/>
        <v/>
      </c>
      <c r="P322" s="72" t="str">
        <f>IF($A321&gt;=rok*12,"",P321*H322-K322-SUMPRODUCT(--(MONTH(Podaci!$L$5:$L$25)=MONTH($B322)),--(YEAR(Podaci!$L$5:$L$25)=YEAR($B322)),Podaci!$M$5:$M$25))</f>
        <v/>
      </c>
      <c r="R322" s="108" t="str">
        <f t="shared" ca="1" si="88"/>
        <v/>
      </c>
      <c r="T322" s="81" t="str">
        <f t="shared" ca="1" si="96"/>
        <v/>
      </c>
      <c r="U322" s="81" t="str">
        <f t="shared" ca="1" si="96"/>
        <v/>
      </c>
      <c r="V322" s="81" t="str">
        <f t="shared" ca="1" si="96"/>
        <v/>
      </c>
      <c r="W322" s="81" t="str">
        <f t="shared" ca="1" si="96"/>
        <v/>
      </c>
      <c r="X322" s="81" t="str">
        <f t="shared" ca="1" si="96"/>
        <v/>
      </c>
      <c r="Y322" s="81" t="str">
        <f t="shared" ca="1" si="96"/>
        <v/>
      </c>
      <c r="Z322" s="81" t="str">
        <f t="shared" ca="1" si="96"/>
        <v/>
      </c>
      <c r="AA322" s="81" t="str">
        <f t="shared" ca="1" si="96"/>
        <v/>
      </c>
      <c r="AB322" s="81" t="str">
        <f t="shared" ca="1" si="96"/>
        <v/>
      </c>
      <c r="AC322" s="81" t="str">
        <f t="shared" ca="1" si="96"/>
        <v/>
      </c>
      <c r="AD322" s="81" t="str">
        <f t="shared" ca="1" si="96"/>
        <v/>
      </c>
      <c r="AE322" s="81" t="str">
        <f t="shared" ca="1" si="96"/>
        <v/>
      </c>
      <c r="AF322" s="81" t="str">
        <f t="shared" ca="1" si="96"/>
        <v/>
      </c>
      <c r="AG322" s="81" t="str">
        <f t="shared" ca="1" si="96"/>
        <v/>
      </c>
      <c r="AH322" s="81" t="str">
        <f t="shared" ca="1" si="96"/>
        <v/>
      </c>
      <c r="AI322" s="81" t="str">
        <f t="shared" ca="1" si="96"/>
        <v/>
      </c>
      <c r="AJ322" s="81" t="str">
        <f t="shared" ca="1" si="95"/>
        <v/>
      </c>
      <c r="AK322" s="81" t="str">
        <f t="shared" ca="1" si="95"/>
        <v/>
      </c>
      <c r="AL322" s="81" t="str">
        <f t="shared" ca="1" si="95"/>
        <v/>
      </c>
      <c r="AM322" s="81" t="str">
        <f t="shared" ca="1" si="95"/>
        <v/>
      </c>
      <c r="AN322" s="81" t="str">
        <f t="shared" ca="1" si="95"/>
        <v/>
      </c>
      <c r="AO322" s="81" t="str">
        <f t="shared" ca="1" si="95"/>
        <v/>
      </c>
      <c r="AP322" s="81" t="str">
        <f t="shared" ca="1" si="95"/>
        <v/>
      </c>
      <c r="AQ322" s="81" t="str">
        <f t="shared" ca="1" si="95"/>
        <v/>
      </c>
    </row>
    <row r="323" spans="1:43" x14ac:dyDescent="0.2">
      <c r="A323" s="22" t="str">
        <f t="shared" si="89"/>
        <v/>
      </c>
      <c r="B323" s="34" t="str">
        <f t="shared" si="90"/>
        <v/>
      </c>
      <c r="C323" s="24" t="str">
        <f ca="1">IF(B323&gt;datum_obracuna,"",VLOOKUP(B323,'HNB tečaj'!A:D,2))</f>
        <v/>
      </c>
      <c r="D323" s="24" t="str">
        <f ca="1">IF(B323&gt;datum_obracuna,"",VLOOKUP(B323,'HNB tečaj'!A:D,3+(Podaci!$B$11="ne")))</f>
        <v/>
      </c>
      <c r="F323" s="68" t="str">
        <f>IF($A322&gt;=rok*12,"",VLOOKUP($B323,Podaci!$F:$G,2,TRUE))</f>
        <v/>
      </c>
      <c r="G323" s="28" t="str">
        <f>IF($A322&gt;=rok*12,"",VLOOKUP($B323,Podaci!$F:$H,3,TRUE))</f>
        <v/>
      </c>
      <c r="H323" s="33" t="str">
        <f>IF(A322&gt;=rok*12,"",VLOOKUP(B323,Podaci!F:J,5,TRUE))</f>
        <v/>
      </c>
      <c r="I323" s="33" t="str">
        <f t="shared" si="81"/>
        <v/>
      </c>
      <c r="J323" s="102" t="str">
        <f t="shared" ca="1" si="82"/>
        <v/>
      </c>
      <c r="K323" s="71" t="str">
        <f t="shared" si="83"/>
        <v/>
      </c>
      <c r="L323" s="73" t="str">
        <f t="shared" ca="1" si="84"/>
        <v/>
      </c>
      <c r="M323" s="71" t="str">
        <f t="shared" si="85"/>
        <v/>
      </c>
      <c r="N323" s="73" t="str">
        <f t="shared" ca="1" si="86"/>
        <v/>
      </c>
      <c r="O323" s="71" t="str">
        <f t="shared" si="87"/>
        <v/>
      </c>
      <c r="P323" s="72" t="str">
        <f>IF($A322&gt;=rok*12,"",P322*H323-K323-SUMPRODUCT(--(MONTH(Podaci!$L$5:$L$25)=MONTH($B323)),--(YEAR(Podaci!$L$5:$L$25)=YEAR($B323)),Podaci!$M$5:$M$25))</f>
        <v/>
      </c>
      <c r="R323" s="108" t="str">
        <f t="shared" ca="1" si="88"/>
        <v/>
      </c>
      <c r="T323" s="81" t="str">
        <f t="shared" ca="1" si="96"/>
        <v/>
      </c>
      <c r="U323" s="81" t="str">
        <f t="shared" ca="1" si="96"/>
        <v/>
      </c>
      <c r="V323" s="81" t="str">
        <f t="shared" ca="1" si="96"/>
        <v/>
      </c>
      <c r="W323" s="81" t="str">
        <f t="shared" ca="1" si="96"/>
        <v/>
      </c>
      <c r="X323" s="81" t="str">
        <f t="shared" ca="1" si="96"/>
        <v/>
      </c>
      <c r="Y323" s="81" t="str">
        <f t="shared" ca="1" si="96"/>
        <v/>
      </c>
      <c r="Z323" s="81" t="str">
        <f t="shared" ca="1" si="96"/>
        <v/>
      </c>
      <c r="AA323" s="81" t="str">
        <f t="shared" ca="1" si="96"/>
        <v/>
      </c>
      <c r="AB323" s="81" t="str">
        <f t="shared" ca="1" si="96"/>
        <v/>
      </c>
      <c r="AC323" s="81" t="str">
        <f t="shared" ca="1" si="96"/>
        <v/>
      </c>
      <c r="AD323" s="81" t="str">
        <f t="shared" ca="1" si="96"/>
        <v/>
      </c>
      <c r="AE323" s="81" t="str">
        <f t="shared" ca="1" si="96"/>
        <v/>
      </c>
      <c r="AF323" s="81" t="str">
        <f t="shared" ca="1" si="96"/>
        <v/>
      </c>
      <c r="AG323" s="81" t="str">
        <f t="shared" ca="1" si="96"/>
        <v/>
      </c>
      <c r="AH323" s="81" t="str">
        <f t="shared" ca="1" si="96"/>
        <v/>
      </c>
      <c r="AI323" s="81" t="str">
        <f t="shared" ca="1" si="96"/>
        <v/>
      </c>
      <c r="AJ323" s="81" t="str">
        <f t="shared" ca="1" si="95"/>
        <v/>
      </c>
      <c r="AK323" s="81" t="str">
        <f t="shared" ca="1" si="95"/>
        <v/>
      </c>
      <c r="AL323" s="81" t="str">
        <f t="shared" ca="1" si="95"/>
        <v/>
      </c>
      <c r="AM323" s="81" t="str">
        <f t="shared" ca="1" si="95"/>
        <v/>
      </c>
      <c r="AN323" s="81" t="str">
        <f t="shared" ca="1" si="95"/>
        <v/>
      </c>
      <c r="AO323" s="81" t="str">
        <f t="shared" ca="1" si="95"/>
        <v/>
      </c>
      <c r="AP323" s="81" t="str">
        <f t="shared" ca="1" si="95"/>
        <v/>
      </c>
      <c r="AQ323" s="81" t="str">
        <f t="shared" ca="1" si="95"/>
        <v/>
      </c>
    </row>
    <row r="324" spans="1:43" x14ac:dyDescent="0.2">
      <c r="A324" s="22" t="str">
        <f t="shared" si="89"/>
        <v/>
      </c>
      <c r="B324" s="34" t="str">
        <f t="shared" si="90"/>
        <v/>
      </c>
      <c r="C324" s="24" t="str">
        <f ca="1">IF(B324&gt;datum_obracuna,"",VLOOKUP(B324,'HNB tečaj'!A:D,2))</f>
        <v/>
      </c>
      <c r="D324" s="24" t="str">
        <f ca="1">IF(B324&gt;datum_obracuna,"",VLOOKUP(B324,'HNB tečaj'!A:D,3+(Podaci!$B$11="ne")))</f>
        <v/>
      </c>
      <c r="F324" s="68" t="str">
        <f>IF($A323&gt;=rok*12,"",VLOOKUP($B324,Podaci!$F:$G,2,TRUE))</f>
        <v/>
      </c>
      <c r="G324" s="28" t="str">
        <f>IF($A323&gt;=rok*12,"",VLOOKUP($B324,Podaci!$F:$H,3,TRUE))</f>
        <v/>
      </c>
      <c r="H324" s="33" t="str">
        <f>IF(A323&gt;=rok*12,"",VLOOKUP(B324,Podaci!F:J,5,TRUE))</f>
        <v/>
      </c>
      <c r="I324" s="33" t="str">
        <f t="shared" si="81"/>
        <v/>
      </c>
      <c r="J324" s="102" t="str">
        <f t="shared" ca="1" si="82"/>
        <v/>
      </c>
      <c r="K324" s="71" t="str">
        <f t="shared" si="83"/>
        <v/>
      </c>
      <c r="L324" s="73" t="str">
        <f t="shared" ca="1" si="84"/>
        <v/>
      </c>
      <c r="M324" s="71" t="str">
        <f t="shared" si="85"/>
        <v/>
      </c>
      <c r="N324" s="73" t="str">
        <f t="shared" ca="1" si="86"/>
        <v/>
      </c>
      <c r="O324" s="71" t="str">
        <f t="shared" si="87"/>
        <v/>
      </c>
      <c r="P324" s="72" t="str">
        <f>IF($A323&gt;=rok*12,"",P323*H324-K324-SUMPRODUCT(--(MONTH(Podaci!$L$5:$L$25)=MONTH($B324)),--(YEAR(Podaci!$L$5:$L$25)=YEAR($B324)),Podaci!$M$5:$M$25))</f>
        <v/>
      </c>
      <c r="R324" s="108" t="str">
        <f t="shared" ca="1" si="88"/>
        <v/>
      </c>
      <c r="T324" s="81" t="str">
        <f t="shared" ca="1" si="96"/>
        <v/>
      </c>
      <c r="U324" s="81" t="str">
        <f t="shared" ca="1" si="96"/>
        <v/>
      </c>
      <c r="V324" s="81" t="str">
        <f t="shared" ca="1" si="96"/>
        <v/>
      </c>
      <c r="W324" s="81" t="str">
        <f t="shared" ca="1" si="96"/>
        <v/>
      </c>
      <c r="X324" s="81" t="str">
        <f t="shared" ca="1" si="96"/>
        <v/>
      </c>
      <c r="Y324" s="81" t="str">
        <f t="shared" ca="1" si="96"/>
        <v/>
      </c>
      <c r="Z324" s="81" t="str">
        <f t="shared" ca="1" si="96"/>
        <v/>
      </c>
      <c r="AA324" s="81" t="str">
        <f t="shared" ca="1" si="96"/>
        <v/>
      </c>
      <c r="AB324" s="81" t="str">
        <f t="shared" ca="1" si="96"/>
        <v/>
      </c>
      <c r="AC324" s="81" t="str">
        <f t="shared" ca="1" si="96"/>
        <v/>
      </c>
      <c r="AD324" s="81" t="str">
        <f t="shared" ca="1" si="96"/>
        <v/>
      </c>
      <c r="AE324" s="81" t="str">
        <f t="shared" ca="1" si="96"/>
        <v/>
      </c>
      <c r="AF324" s="81" t="str">
        <f t="shared" ca="1" si="96"/>
        <v/>
      </c>
      <c r="AG324" s="81" t="str">
        <f t="shared" ca="1" si="96"/>
        <v/>
      </c>
      <c r="AH324" s="81" t="str">
        <f t="shared" ca="1" si="96"/>
        <v/>
      </c>
      <c r="AI324" s="81" t="str">
        <f t="shared" ref="AI324:AQ339" ca="1" si="97">IF($B324&gt;AI$3,"",MAX(0,(AI$3-MAX(AI$2,$B324+1)+1)/AI$6*AI$7*MAX($J324,0)))</f>
        <v/>
      </c>
      <c r="AJ324" s="81" t="str">
        <f t="shared" ca="1" si="97"/>
        <v/>
      </c>
      <c r="AK324" s="81" t="str">
        <f t="shared" ca="1" si="97"/>
        <v/>
      </c>
      <c r="AL324" s="81" t="str">
        <f t="shared" ca="1" si="97"/>
        <v/>
      </c>
      <c r="AM324" s="81" t="str">
        <f t="shared" ca="1" si="97"/>
        <v/>
      </c>
      <c r="AN324" s="81" t="str">
        <f t="shared" ca="1" si="97"/>
        <v/>
      </c>
      <c r="AO324" s="81" t="str">
        <f t="shared" ca="1" si="97"/>
        <v/>
      </c>
      <c r="AP324" s="81" t="str">
        <f t="shared" ca="1" si="97"/>
        <v/>
      </c>
      <c r="AQ324" s="81" t="str">
        <f t="shared" ca="1" si="97"/>
        <v/>
      </c>
    </row>
    <row r="325" spans="1:43" x14ac:dyDescent="0.2">
      <c r="A325" s="22" t="str">
        <f t="shared" si="89"/>
        <v/>
      </c>
      <c r="B325" s="34" t="str">
        <f t="shared" si="90"/>
        <v/>
      </c>
      <c r="C325" s="24" t="str">
        <f ca="1">IF(B325&gt;datum_obracuna,"",VLOOKUP(B325,'HNB tečaj'!A:D,2))</f>
        <v/>
      </c>
      <c r="D325" s="24" t="str">
        <f ca="1">IF(B325&gt;datum_obracuna,"",VLOOKUP(B325,'HNB tečaj'!A:D,3+(Podaci!$B$11="ne")))</f>
        <v/>
      </c>
      <c r="F325" s="68" t="str">
        <f>IF($A324&gt;=rok*12,"",VLOOKUP($B325,Podaci!$F:$G,2,TRUE))</f>
        <v/>
      </c>
      <c r="G325" s="28" t="str">
        <f>IF($A324&gt;=rok*12,"",VLOOKUP($B325,Podaci!$F:$H,3,TRUE))</f>
        <v/>
      </c>
      <c r="H325" s="33" t="str">
        <f>IF(A324&gt;=rok*12,"",VLOOKUP(B325,Podaci!F:J,5,TRUE))</f>
        <v/>
      </c>
      <c r="I325" s="33" t="str">
        <f t="shared" si="81"/>
        <v/>
      </c>
      <c r="J325" s="102" t="str">
        <f t="shared" ca="1" si="82"/>
        <v/>
      </c>
      <c r="K325" s="71" t="str">
        <f t="shared" si="83"/>
        <v/>
      </c>
      <c r="L325" s="73" t="str">
        <f t="shared" ca="1" si="84"/>
        <v/>
      </c>
      <c r="M325" s="71" t="str">
        <f t="shared" si="85"/>
        <v/>
      </c>
      <c r="N325" s="73" t="str">
        <f t="shared" ca="1" si="86"/>
        <v/>
      </c>
      <c r="O325" s="71" t="str">
        <f t="shared" si="87"/>
        <v/>
      </c>
      <c r="P325" s="72" t="str">
        <f>IF($A324&gt;=rok*12,"",P324*H325-K325-SUMPRODUCT(--(MONTH(Podaci!$L$5:$L$25)=MONTH($B325)),--(YEAR(Podaci!$L$5:$L$25)=YEAR($B325)),Podaci!$M$5:$M$25))</f>
        <v/>
      </c>
      <c r="R325" s="108" t="str">
        <f t="shared" ca="1" si="88"/>
        <v/>
      </c>
      <c r="T325" s="81" t="str">
        <f t="shared" ref="T325:AI340" ca="1" si="98">IF($B325&gt;T$3,"",MAX(0,(T$3-MAX(T$2,$B325+1)+1)/T$6*T$7*MAX($J325,0)))</f>
        <v/>
      </c>
      <c r="U325" s="81" t="str">
        <f t="shared" ca="1" si="98"/>
        <v/>
      </c>
      <c r="V325" s="81" t="str">
        <f t="shared" ca="1" si="98"/>
        <v/>
      </c>
      <c r="W325" s="81" t="str">
        <f t="shared" ca="1" si="98"/>
        <v/>
      </c>
      <c r="X325" s="81" t="str">
        <f t="shared" ca="1" si="98"/>
        <v/>
      </c>
      <c r="Y325" s="81" t="str">
        <f t="shared" ca="1" si="98"/>
        <v/>
      </c>
      <c r="Z325" s="81" t="str">
        <f t="shared" ca="1" si="98"/>
        <v/>
      </c>
      <c r="AA325" s="81" t="str">
        <f t="shared" ca="1" si="98"/>
        <v/>
      </c>
      <c r="AB325" s="81" t="str">
        <f t="shared" ca="1" si="98"/>
        <v/>
      </c>
      <c r="AC325" s="81" t="str">
        <f t="shared" ca="1" si="98"/>
        <v/>
      </c>
      <c r="AD325" s="81" t="str">
        <f t="shared" ca="1" si="98"/>
        <v/>
      </c>
      <c r="AE325" s="81" t="str">
        <f t="shared" ca="1" si="98"/>
        <v/>
      </c>
      <c r="AF325" s="81" t="str">
        <f t="shared" ca="1" si="98"/>
        <v/>
      </c>
      <c r="AG325" s="81" t="str">
        <f t="shared" ca="1" si="98"/>
        <v/>
      </c>
      <c r="AH325" s="81" t="str">
        <f t="shared" ca="1" si="98"/>
        <v/>
      </c>
      <c r="AI325" s="81" t="str">
        <f t="shared" ca="1" si="98"/>
        <v/>
      </c>
      <c r="AJ325" s="81" t="str">
        <f t="shared" ca="1" si="97"/>
        <v/>
      </c>
      <c r="AK325" s="81" t="str">
        <f t="shared" ca="1" si="97"/>
        <v/>
      </c>
      <c r="AL325" s="81" t="str">
        <f t="shared" ca="1" si="97"/>
        <v/>
      </c>
      <c r="AM325" s="81" t="str">
        <f t="shared" ca="1" si="97"/>
        <v/>
      </c>
      <c r="AN325" s="81" t="str">
        <f t="shared" ca="1" si="97"/>
        <v/>
      </c>
      <c r="AO325" s="81" t="str">
        <f t="shared" ca="1" si="97"/>
        <v/>
      </c>
      <c r="AP325" s="81" t="str">
        <f t="shared" ca="1" si="97"/>
        <v/>
      </c>
      <c r="AQ325" s="81" t="str">
        <f t="shared" ca="1" si="97"/>
        <v/>
      </c>
    </row>
    <row r="326" spans="1:43" x14ac:dyDescent="0.2">
      <c r="A326" s="22" t="str">
        <f t="shared" si="89"/>
        <v/>
      </c>
      <c r="B326" s="34" t="str">
        <f t="shared" si="90"/>
        <v/>
      </c>
      <c r="C326" s="24" t="str">
        <f ca="1">IF(B326&gt;datum_obracuna,"",VLOOKUP(B326,'HNB tečaj'!A:D,2))</f>
        <v/>
      </c>
      <c r="D326" s="24" t="str">
        <f ca="1">IF(B326&gt;datum_obracuna,"",VLOOKUP(B326,'HNB tečaj'!A:D,3+(Podaci!$B$11="ne")))</f>
        <v/>
      </c>
      <c r="F326" s="68" t="str">
        <f>IF($A325&gt;=rok*12,"",VLOOKUP($B326,Podaci!$F:$G,2,TRUE))</f>
        <v/>
      </c>
      <c r="G326" s="28" t="str">
        <f>IF($A325&gt;=rok*12,"",VLOOKUP($B326,Podaci!$F:$H,3,TRUE))</f>
        <v/>
      </c>
      <c r="H326" s="33" t="str">
        <f>IF(A325&gt;=rok*12,"",VLOOKUP(B326,Podaci!F:J,5,TRUE))</f>
        <v/>
      </c>
      <c r="I326" s="33" t="str">
        <f t="shared" si="81"/>
        <v/>
      </c>
      <c r="J326" s="102" t="str">
        <f t="shared" ca="1" si="82"/>
        <v/>
      </c>
      <c r="K326" s="71" t="str">
        <f t="shared" si="83"/>
        <v/>
      </c>
      <c r="L326" s="73" t="str">
        <f t="shared" ca="1" si="84"/>
        <v/>
      </c>
      <c r="M326" s="71" t="str">
        <f t="shared" si="85"/>
        <v/>
      </c>
      <c r="N326" s="73" t="str">
        <f t="shared" ca="1" si="86"/>
        <v/>
      </c>
      <c r="O326" s="71" t="str">
        <f t="shared" si="87"/>
        <v/>
      </c>
      <c r="P326" s="72" t="str">
        <f>IF($A325&gt;=rok*12,"",P325*H326-K326-SUMPRODUCT(--(MONTH(Podaci!$L$5:$L$25)=MONTH($B326)),--(YEAR(Podaci!$L$5:$L$25)=YEAR($B326)),Podaci!$M$5:$M$25))</f>
        <v/>
      </c>
      <c r="R326" s="108" t="str">
        <f t="shared" ca="1" si="88"/>
        <v/>
      </c>
      <c r="T326" s="81" t="str">
        <f t="shared" ca="1" si="98"/>
        <v/>
      </c>
      <c r="U326" s="81" t="str">
        <f t="shared" ca="1" si="98"/>
        <v/>
      </c>
      <c r="V326" s="81" t="str">
        <f t="shared" ca="1" si="98"/>
        <v/>
      </c>
      <c r="W326" s="81" t="str">
        <f t="shared" ca="1" si="98"/>
        <v/>
      </c>
      <c r="X326" s="81" t="str">
        <f t="shared" ca="1" si="98"/>
        <v/>
      </c>
      <c r="Y326" s="81" t="str">
        <f t="shared" ca="1" si="98"/>
        <v/>
      </c>
      <c r="Z326" s="81" t="str">
        <f t="shared" ca="1" si="98"/>
        <v/>
      </c>
      <c r="AA326" s="81" t="str">
        <f t="shared" ca="1" si="98"/>
        <v/>
      </c>
      <c r="AB326" s="81" t="str">
        <f t="shared" ca="1" si="98"/>
        <v/>
      </c>
      <c r="AC326" s="81" t="str">
        <f t="shared" ca="1" si="98"/>
        <v/>
      </c>
      <c r="AD326" s="81" t="str">
        <f t="shared" ca="1" si="98"/>
        <v/>
      </c>
      <c r="AE326" s="81" t="str">
        <f t="shared" ca="1" si="98"/>
        <v/>
      </c>
      <c r="AF326" s="81" t="str">
        <f t="shared" ca="1" si="98"/>
        <v/>
      </c>
      <c r="AG326" s="81" t="str">
        <f t="shared" ca="1" si="98"/>
        <v/>
      </c>
      <c r="AH326" s="81" t="str">
        <f t="shared" ca="1" si="98"/>
        <v/>
      </c>
      <c r="AI326" s="81" t="str">
        <f t="shared" ca="1" si="98"/>
        <v/>
      </c>
      <c r="AJ326" s="81" t="str">
        <f t="shared" ca="1" si="97"/>
        <v/>
      </c>
      <c r="AK326" s="81" t="str">
        <f t="shared" ca="1" si="97"/>
        <v/>
      </c>
      <c r="AL326" s="81" t="str">
        <f t="shared" ca="1" si="97"/>
        <v/>
      </c>
      <c r="AM326" s="81" t="str">
        <f t="shared" ca="1" si="97"/>
        <v/>
      </c>
      <c r="AN326" s="81" t="str">
        <f t="shared" ca="1" si="97"/>
        <v/>
      </c>
      <c r="AO326" s="81" t="str">
        <f t="shared" ca="1" si="97"/>
        <v/>
      </c>
      <c r="AP326" s="81" t="str">
        <f t="shared" ca="1" si="97"/>
        <v/>
      </c>
      <c r="AQ326" s="81" t="str">
        <f t="shared" ca="1" si="97"/>
        <v/>
      </c>
    </row>
    <row r="327" spans="1:43" x14ac:dyDescent="0.2">
      <c r="A327" s="22" t="str">
        <f t="shared" si="89"/>
        <v/>
      </c>
      <c r="B327" s="34" t="str">
        <f t="shared" si="90"/>
        <v/>
      </c>
      <c r="C327" s="24" t="str">
        <f ca="1">IF(B327&gt;datum_obracuna,"",VLOOKUP(B327,'HNB tečaj'!A:D,2))</f>
        <v/>
      </c>
      <c r="D327" s="24" t="str">
        <f ca="1">IF(B327&gt;datum_obracuna,"",VLOOKUP(B327,'HNB tečaj'!A:D,3+(Podaci!$B$11="ne")))</f>
        <v/>
      </c>
      <c r="F327" s="68" t="str">
        <f>IF($A326&gt;=rok*12,"",VLOOKUP($B327,Podaci!$F:$G,2,TRUE))</f>
        <v/>
      </c>
      <c r="G327" s="28" t="str">
        <f>IF($A326&gt;=rok*12,"",VLOOKUP($B327,Podaci!$F:$H,3,TRUE))</f>
        <v/>
      </c>
      <c r="H327" s="33" t="str">
        <f>IF(A326&gt;=rok*12,"",VLOOKUP(B327,Podaci!F:J,5,TRUE))</f>
        <v/>
      </c>
      <c r="I327" s="33" t="str">
        <f t="shared" si="81"/>
        <v/>
      </c>
      <c r="J327" s="102" t="str">
        <f t="shared" ca="1" si="82"/>
        <v/>
      </c>
      <c r="K327" s="71" t="str">
        <f t="shared" si="83"/>
        <v/>
      </c>
      <c r="L327" s="73" t="str">
        <f t="shared" ca="1" si="84"/>
        <v/>
      </c>
      <c r="M327" s="71" t="str">
        <f t="shared" si="85"/>
        <v/>
      </c>
      <c r="N327" s="73" t="str">
        <f t="shared" ca="1" si="86"/>
        <v/>
      </c>
      <c r="O327" s="71" t="str">
        <f t="shared" si="87"/>
        <v/>
      </c>
      <c r="P327" s="72" t="str">
        <f>IF($A326&gt;=rok*12,"",P326*H327-K327-SUMPRODUCT(--(MONTH(Podaci!$L$5:$L$25)=MONTH($B327)),--(YEAR(Podaci!$L$5:$L$25)=YEAR($B327)),Podaci!$M$5:$M$25))</f>
        <v/>
      </c>
      <c r="R327" s="108" t="str">
        <f t="shared" ca="1" si="88"/>
        <v/>
      </c>
      <c r="T327" s="81" t="str">
        <f t="shared" ca="1" si="98"/>
        <v/>
      </c>
      <c r="U327" s="81" t="str">
        <f t="shared" ca="1" si="98"/>
        <v/>
      </c>
      <c r="V327" s="81" t="str">
        <f t="shared" ca="1" si="98"/>
        <v/>
      </c>
      <c r="W327" s="81" t="str">
        <f t="shared" ca="1" si="98"/>
        <v/>
      </c>
      <c r="X327" s="81" t="str">
        <f t="shared" ca="1" si="98"/>
        <v/>
      </c>
      <c r="Y327" s="81" t="str">
        <f t="shared" ca="1" si="98"/>
        <v/>
      </c>
      <c r="Z327" s="81" t="str">
        <f t="shared" ca="1" si="98"/>
        <v/>
      </c>
      <c r="AA327" s="81" t="str">
        <f t="shared" ca="1" si="98"/>
        <v/>
      </c>
      <c r="AB327" s="81" t="str">
        <f t="shared" ca="1" si="98"/>
        <v/>
      </c>
      <c r="AC327" s="81" t="str">
        <f t="shared" ca="1" si="98"/>
        <v/>
      </c>
      <c r="AD327" s="81" t="str">
        <f t="shared" ca="1" si="98"/>
        <v/>
      </c>
      <c r="AE327" s="81" t="str">
        <f t="shared" ca="1" si="98"/>
        <v/>
      </c>
      <c r="AF327" s="81" t="str">
        <f t="shared" ca="1" si="98"/>
        <v/>
      </c>
      <c r="AG327" s="81" t="str">
        <f t="shared" ca="1" si="98"/>
        <v/>
      </c>
      <c r="AH327" s="81" t="str">
        <f t="shared" ca="1" si="98"/>
        <v/>
      </c>
      <c r="AI327" s="81" t="str">
        <f t="shared" ca="1" si="98"/>
        <v/>
      </c>
      <c r="AJ327" s="81" t="str">
        <f t="shared" ca="1" si="97"/>
        <v/>
      </c>
      <c r="AK327" s="81" t="str">
        <f t="shared" ca="1" si="97"/>
        <v/>
      </c>
      <c r="AL327" s="81" t="str">
        <f t="shared" ca="1" si="97"/>
        <v/>
      </c>
      <c r="AM327" s="81" t="str">
        <f t="shared" ca="1" si="97"/>
        <v/>
      </c>
      <c r="AN327" s="81" t="str">
        <f t="shared" ca="1" si="97"/>
        <v/>
      </c>
      <c r="AO327" s="81" t="str">
        <f t="shared" ca="1" si="97"/>
        <v/>
      </c>
      <c r="AP327" s="81" t="str">
        <f t="shared" ca="1" si="97"/>
        <v/>
      </c>
      <c r="AQ327" s="81" t="str">
        <f t="shared" ca="1" si="97"/>
        <v/>
      </c>
    </row>
    <row r="328" spans="1:43" x14ac:dyDescent="0.2">
      <c r="A328" s="22" t="str">
        <f t="shared" si="89"/>
        <v/>
      </c>
      <c r="B328" s="34" t="str">
        <f t="shared" si="90"/>
        <v/>
      </c>
      <c r="C328" s="24" t="str">
        <f ca="1">IF(B328&gt;datum_obracuna,"",VLOOKUP(B328,'HNB tečaj'!A:D,2))</f>
        <v/>
      </c>
      <c r="D328" s="24" t="str">
        <f ca="1">IF(B328&gt;datum_obracuna,"",VLOOKUP(B328,'HNB tečaj'!A:D,3+(Podaci!$B$11="ne")))</f>
        <v/>
      </c>
      <c r="F328" s="68" t="str">
        <f>IF($A327&gt;=rok*12,"",VLOOKUP($B328,Podaci!$F:$G,2,TRUE))</f>
        <v/>
      </c>
      <c r="G328" s="28" t="str">
        <f>IF($A327&gt;=rok*12,"",VLOOKUP($B328,Podaci!$F:$H,3,TRUE))</f>
        <v/>
      </c>
      <c r="H328" s="33" t="str">
        <f>IF(A327&gt;=rok*12,"",VLOOKUP(B328,Podaci!F:J,5,TRUE))</f>
        <v/>
      </c>
      <c r="I328" s="33" t="str">
        <f t="shared" si="81"/>
        <v/>
      </c>
      <c r="J328" s="102" t="str">
        <f t="shared" ca="1" si="82"/>
        <v/>
      </c>
      <c r="K328" s="71" t="str">
        <f t="shared" si="83"/>
        <v/>
      </c>
      <c r="L328" s="73" t="str">
        <f t="shared" ca="1" si="84"/>
        <v/>
      </c>
      <c r="M328" s="71" t="str">
        <f t="shared" si="85"/>
        <v/>
      </c>
      <c r="N328" s="73" t="str">
        <f t="shared" ca="1" si="86"/>
        <v/>
      </c>
      <c r="O328" s="71" t="str">
        <f t="shared" si="87"/>
        <v/>
      </c>
      <c r="P328" s="72" t="str">
        <f>IF($A327&gt;=rok*12,"",P327*H328-K328-SUMPRODUCT(--(MONTH(Podaci!$L$5:$L$25)=MONTH($B328)),--(YEAR(Podaci!$L$5:$L$25)=YEAR($B328)),Podaci!$M$5:$M$25))</f>
        <v/>
      </c>
      <c r="R328" s="108" t="str">
        <f t="shared" ca="1" si="88"/>
        <v/>
      </c>
      <c r="T328" s="81" t="str">
        <f t="shared" ca="1" si="98"/>
        <v/>
      </c>
      <c r="U328" s="81" t="str">
        <f t="shared" ca="1" si="98"/>
        <v/>
      </c>
      <c r="V328" s="81" t="str">
        <f t="shared" ca="1" si="98"/>
        <v/>
      </c>
      <c r="W328" s="81" t="str">
        <f t="shared" ca="1" si="98"/>
        <v/>
      </c>
      <c r="X328" s="81" t="str">
        <f t="shared" ca="1" si="98"/>
        <v/>
      </c>
      <c r="Y328" s="81" t="str">
        <f t="shared" ca="1" si="98"/>
        <v/>
      </c>
      <c r="Z328" s="81" t="str">
        <f t="shared" ca="1" si="98"/>
        <v/>
      </c>
      <c r="AA328" s="81" t="str">
        <f t="shared" ca="1" si="98"/>
        <v/>
      </c>
      <c r="AB328" s="81" t="str">
        <f t="shared" ca="1" si="98"/>
        <v/>
      </c>
      <c r="AC328" s="81" t="str">
        <f t="shared" ca="1" si="98"/>
        <v/>
      </c>
      <c r="AD328" s="81" t="str">
        <f t="shared" ca="1" si="98"/>
        <v/>
      </c>
      <c r="AE328" s="81" t="str">
        <f t="shared" ca="1" si="98"/>
        <v/>
      </c>
      <c r="AF328" s="81" t="str">
        <f t="shared" ca="1" si="98"/>
        <v/>
      </c>
      <c r="AG328" s="81" t="str">
        <f t="shared" ca="1" si="98"/>
        <v/>
      </c>
      <c r="AH328" s="81" t="str">
        <f t="shared" ca="1" si="98"/>
        <v/>
      </c>
      <c r="AI328" s="81" t="str">
        <f t="shared" ca="1" si="98"/>
        <v/>
      </c>
      <c r="AJ328" s="81" t="str">
        <f t="shared" ca="1" si="97"/>
        <v/>
      </c>
      <c r="AK328" s="81" t="str">
        <f t="shared" ca="1" si="97"/>
        <v/>
      </c>
      <c r="AL328" s="81" t="str">
        <f t="shared" ca="1" si="97"/>
        <v/>
      </c>
      <c r="AM328" s="81" t="str">
        <f t="shared" ca="1" si="97"/>
        <v/>
      </c>
      <c r="AN328" s="81" t="str">
        <f t="shared" ca="1" si="97"/>
        <v/>
      </c>
      <c r="AO328" s="81" t="str">
        <f t="shared" ca="1" si="97"/>
        <v/>
      </c>
      <c r="AP328" s="81" t="str">
        <f t="shared" ca="1" si="97"/>
        <v/>
      </c>
      <c r="AQ328" s="81" t="str">
        <f t="shared" ca="1" si="97"/>
        <v/>
      </c>
    </row>
    <row r="329" spans="1:43" x14ac:dyDescent="0.2">
      <c r="A329" s="22" t="str">
        <f t="shared" si="89"/>
        <v/>
      </c>
      <c r="B329" s="34" t="str">
        <f t="shared" si="90"/>
        <v/>
      </c>
      <c r="C329" s="24" t="str">
        <f ca="1">IF(B329&gt;datum_obracuna,"",VLOOKUP(B329,'HNB tečaj'!A:D,2))</f>
        <v/>
      </c>
      <c r="D329" s="24" t="str">
        <f ca="1">IF(B329&gt;datum_obracuna,"",VLOOKUP(B329,'HNB tečaj'!A:D,3+(Podaci!$B$11="ne")))</f>
        <v/>
      </c>
      <c r="F329" s="68" t="str">
        <f>IF($A328&gt;=rok*12,"",VLOOKUP($B329,Podaci!$F:$G,2,TRUE))</f>
        <v/>
      </c>
      <c r="G329" s="28" t="str">
        <f>IF($A328&gt;=rok*12,"",VLOOKUP($B329,Podaci!$F:$H,3,TRUE))</f>
        <v/>
      </c>
      <c r="H329" s="33" t="str">
        <f>IF(A328&gt;=rok*12,"",VLOOKUP(B329,Podaci!F:J,5,TRUE))</f>
        <v/>
      </c>
      <c r="I329" s="33" t="str">
        <f t="shared" ref="I329:I392" si="99">IF(A328&gt;=rok*12,"",POWER(H329,rok*12+1-A329))</f>
        <v/>
      </c>
      <c r="J329" s="102" t="str">
        <f t="shared" ref="J329:J392" ca="1" si="100">IF(B329&gt;datum_obracuna,"",CHOOSE(valuta,K329*$D329,$C329*K329,K329))</f>
        <v/>
      </c>
      <c r="K329" s="71" t="str">
        <f t="shared" ref="K329:K392" si="101">IF($A328&gt;=rok*12,"",(P328-ostatak_iznos)*I329*(H329-1)/(I329-1)+ostatak_iznos*(H329-1))</f>
        <v/>
      </c>
      <c r="L329" s="73" t="str">
        <f t="shared" ref="L329:L392" ca="1" si="102">IF(B329&gt;datum_obracuna,"",CHOOSE(valuta,M329*$D329,$C329*M329,M329))</f>
        <v/>
      </c>
      <c r="M329" s="71" t="str">
        <f t="shared" ref="M329:M392" si="103">IF($A328&gt;=rok*12,"",K329-O329)</f>
        <v/>
      </c>
      <c r="N329" s="73" t="str">
        <f t="shared" ref="N329:N392" ca="1" si="104">IF(B329&gt;datum_obracuna,"",CHOOSE(valuta,O329*$D329,$C329*O329,O329))</f>
        <v/>
      </c>
      <c r="O329" s="71" t="str">
        <f t="shared" ref="O329:O392" si="105">IF($A328&gt;=rok*12,"",P328*(H329-1))</f>
        <v/>
      </c>
      <c r="P329" s="72" t="str">
        <f>IF($A328&gt;=rok*12,"",P328*H329-K329-SUMPRODUCT(--(MONTH(Podaci!$L$5:$L$25)=MONTH($B329)),--(YEAR(Podaci!$L$5:$L$25)=YEAR($B329)),Podaci!$M$5:$M$25))</f>
        <v/>
      </c>
      <c r="R329" s="108" t="str">
        <f t="shared" ref="R329:R392" ca="1" si="106">IF((datum_isplate&lt;=$B329)*($B329&lt;=datum_obracuna),SUM(T329:AQ329),"")</f>
        <v/>
      </c>
      <c r="T329" s="81" t="str">
        <f t="shared" ca="1" si="98"/>
        <v/>
      </c>
      <c r="U329" s="81" t="str">
        <f t="shared" ca="1" si="98"/>
        <v/>
      </c>
      <c r="V329" s="81" t="str">
        <f t="shared" ca="1" si="98"/>
        <v/>
      </c>
      <c r="W329" s="81" t="str">
        <f t="shared" ca="1" si="98"/>
        <v/>
      </c>
      <c r="X329" s="81" t="str">
        <f t="shared" ca="1" si="98"/>
        <v/>
      </c>
      <c r="Y329" s="81" t="str">
        <f t="shared" ca="1" si="98"/>
        <v/>
      </c>
      <c r="Z329" s="81" t="str">
        <f t="shared" ca="1" si="98"/>
        <v/>
      </c>
      <c r="AA329" s="81" t="str">
        <f t="shared" ca="1" si="98"/>
        <v/>
      </c>
      <c r="AB329" s="81" t="str">
        <f t="shared" ca="1" si="98"/>
        <v/>
      </c>
      <c r="AC329" s="81" t="str">
        <f t="shared" ca="1" si="98"/>
        <v/>
      </c>
      <c r="AD329" s="81" t="str">
        <f t="shared" ca="1" si="98"/>
        <v/>
      </c>
      <c r="AE329" s="81" t="str">
        <f t="shared" ca="1" si="98"/>
        <v/>
      </c>
      <c r="AF329" s="81" t="str">
        <f t="shared" ca="1" si="98"/>
        <v/>
      </c>
      <c r="AG329" s="81" t="str">
        <f t="shared" ca="1" si="98"/>
        <v/>
      </c>
      <c r="AH329" s="81" t="str">
        <f t="shared" ca="1" si="98"/>
        <v/>
      </c>
      <c r="AI329" s="81" t="str">
        <f t="shared" ca="1" si="98"/>
        <v/>
      </c>
      <c r="AJ329" s="81" t="str">
        <f t="shared" ca="1" si="97"/>
        <v/>
      </c>
      <c r="AK329" s="81" t="str">
        <f t="shared" ca="1" si="97"/>
        <v/>
      </c>
      <c r="AL329" s="81" t="str">
        <f t="shared" ca="1" si="97"/>
        <v/>
      </c>
      <c r="AM329" s="81" t="str">
        <f t="shared" ca="1" si="97"/>
        <v/>
      </c>
      <c r="AN329" s="81" t="str">
        <f t="shared" ca="1" si="97"/>
        <v/>
      </c>
      <c r="AO329" s="81" t="str">
        <f t="shared" ca="1" si="97"/>
        <v/>
      </c>
      <c r="AP329" s="81" t="str">
        <f t="shared" ca="1" si="97"/>
        <v/>
      </c>
      <c r="AQ329" s="81" t="str">
        <f t="shared" ca="1" si="97"/>
        <v/>
      </c>
    </row>
    <row r="330" spans="1:43" x14ac:dyDescent="0.2">
      <c r="A330" s="22" t="str">
        <f t="shared" ref="A330:A393" si="107">IF(A329&gt;=rok*12,"",A329+1)</f>
        <v/>
      </c>
      <c r="B330" s="34" t="str">
        <f t="shared" ref="B330:B393" si="108">IF(A329&gt;=rok*12,"",DATE(YEAR(B$9),MONTH(B$9)+A329,MIN(DAY(B$9),DAY(DATE(YEAR(B$9),MONTH(B$9)+A329+1,0)))))</f>
        <v/>
      </c>
      <c r="C330" s="24" t="str">
        <f ca="1">IF(B330&gt;datum_obracuna,"",VLOOKUP(B330,'HNB tečaj'!A:D,2))</f>
        <v/>
      </c>
      <c r="D330" s="24" t="str">
        <f ca="1">IF(B330&gt;datum_obracuna,"",VLOOKUP(B330,'HNB tečaj'!A:D,3+(Podaci!$B$11="ne")))</f>
        <v/>
      </c>
      <c r="F330" s="68" t="str">
        <f>IF($A329&gt;=rok*12,"",VLOOKUP($B330,Podaci!$F:$G,2,TRUE))</f>
        <v/>
      </c>
      <c r="G330" s="28" t="str">
        <f>IF($A329&gt;=rok*12,"",VLOOKUP($B330,Podaci!$F:$H,3,TRUE))</f>
        <v/>
      </c>
      <c r="H330" s="33" t="str">
        <f>IF(A329&gt;=rok*12,"",VLOOKUP(B330,Podaci!F:J,5,TRUE))</f>
        <v/>
      </c>
      <c r="I330" s="33" t="str">
        <f t="shared" si="99"/>
        <v/>
      </c>
      <c r="J330" s="102" t="str">
        <f t="shared" ca="1" si="100"/>
        <v/>
      </c>
      <c r="K330" s="71" t="str">
        <f t="shared" si="101"/>
        <v/>
      </c>
      <c r="L330" s="73" t="str">
        <f t="shared" ca="1" si="102"/>
        <v/>
      </c>
      <c r="M330" s="71" t="str">
        <f t="shared" si="103"/>
        <v/>
      </c>
      <c r="N330" s="73" t="str">
        <f t="shared" ca="1" si="104"/>
        <v/>
      </c>
      <c r="O330" s="71" t="str">
        <f t="shared" si="105"/>
        <v/>
      </c>
      <c r="P330" s="72" t="str">
        <f>IF($A329&gt;=rok*12,"",P329*H330-K330-SUMPRODUCT(--(MONTH(Podaci!$L$5:$L$25)=MONTH($B330)),--(YEAR(Podaci!$L$5:$L$25)=YEAR($B330)),Podaci!$M$5:$M$25))</f>
        <v/>
      </c>
      <c r="R330" s="108" t="str">
        <f t="shared" ca="1" si="106"/>
        <v/>
      </c>
      <c r="T330" s="81" t="str">
        <f t="shared" ca="1" si="98"/>
        <v/>
      </c>
      <c r="U330" s="81" t="str">
        <f t="shared" ca="1" si="98"/>
        <v/>
      </c>
      <c r="V330" s="81" t="str">
        <f t="shared" ca="1" si="98"/>
        <v/>
      </c>
      <c r="W330" s="81" t="str">
        <f t="shared" ca="1" si="98"/>
        <v/>
      </c>
      <c r="X330" s="81" t="str">
        <f t="shared" ca="1" si="98"/>
        <v/>
      </c>
      <c r="Y330" s="81" t="str">
        <f t="shared" ca="1" si="98"/>
        <v/>
      </c>
      <c r="Z330" s="81" t="str">
        <f t="shared" ca="1" si="98"/>
        <v/>
      </c>
      <c r="AA330" s="81" t="str">
        <f t="shared" ca="1" si="98"/>
        <v/>
      </c>
      <c r="AB330" s="81" t="str">
        <f t="shared" ca="1" si="98"/>
        <v/>
      </c>
      <c r="AC330" s="81" t="str">
        <f t="shared" ca="1" si="98"/>
        <v/>
      </c>
      <c r="AD330" s="81" t="str">
        <f t="shared" ca="1" si="98"/>
        <v/>
      </c>
      <c r="AE330" s="81" t="str">
        <f t="shared" ca="1" si="98"/>
        <v/>
      </c>
      <c r="AF330" s="81" t="str">
        <f t="shared" ca="1" si="98"/>
        <v/>
      </c>
      <c r="AG330" s="81" t="str">
        <f t="shared" ca="1" si="98"/>
        <v/>
      </c>
      <c r="AH330" s="81" t="str">
        <f t="shared" ca="1" si="98"/>
        <v/>
      </c>
      <c r="AI330" s="81" t="str">
        <f t="shared" ca="1" si="98"/>
        <v/>
      </c>
      <c r="AJ330" s="81" t="str">
        <f t="shared" ca="1" si="97"/>
        <v/>
      </c>
      <c r="AK330" s="81" t="str">
        <f t="shared" ca="1" si="97"/>
        <v/>
      </c>
      <c r="AL330" s="81" t="str">
        <f t="shared" ca="1" si="97"/>
        <v/>
      </c>
      <c r="AM330" s="81" t="str">
        <f t="shared" ca="1" si="97"/>
        <v/>
      </c>
      <c r="AN330" s="81" t="str">
        <f t="shared" ca="1" si="97"/>
        <v/>
      </c>
      <c r="AO330" s="81" t="str">
        <f t="shared" ca="1" si="97"/>
        <v/>
      </c>
      <c r="AP330" s="81" t="str">
        <f t="shared" ca="1" si="97"/>
        <v/>
      </c>
      <c r="AQ330" s="81" t="str">
        <f t="shared" ca="1" si="97"/>
        <v/>
      </c>
    </row>
    <row r="331" spans="1:43" x14ac:dyDescent="0.2">
      <c r="A331" s="22" t="str">
        <f t="shared" si="107"/>
        <v/>
      </c>
      <c r="B331" s="34" t="str">
        <f t="shared" si="108"/>
        <v/>
      </c>
      <c r="C331" s="24" t="str">
        <f ca="1">IF(B331&gt;datum_obracuna,"",VLOOKUP(B331,'HNB tečaj'!A:D,2))</f>
        <v/>
      </c>
      <c r="D331" s="24" t="str">
        <f ca="1">IF(B331&gt;datum_obracuna,"",VLOOKUP(B331,'HNB tečaj'!A:D,3+(Podaci!$B$11="ne")))</f>
        <v/>
      </c>
      <c r="F331" s="68" t="str">
        <f>IF($A330&gt;=rok*12,"",VLOOKUP($B331,Podaci!$F:$G,2,TRUE))</f>
        <v/>
      </c>
      <c r="G331" s="28" t="str">
        <f>IF($A330&gt;=rok*12,"",VLOOKUP($B331,Podaci!$F:$H,3,TRUE))</f>
        <v/>
      </c>
      <c r="H331" s="33" t="str">
        <f>IF(A330&gt;=rok*12,"",VLOOKUP(B331,Podaci!F:J,5,TRUE))</f>
        <v/>
      </c>
      <c r="I331" s="33" t="str">
        <f t="shared" si="99"/>
        <v/>
      </c>
      <c r="J331" s="102" t="str">
        <f t="shared" ca="1" si="100"/>
        <v/>
      </c>
      <c r="K331" s="71" t="str">
        <f t="shared" si="101"/>
        <v/>
      </c>
      <c r="L331" s="73" t="str">
        <f t="shared" ca="1" si="102"/>
        <v/>
      </c>
      <c r="M331" s="71" t="str">
        <f t="shared" si="103"/>
        <v/>
      </c>
      <c r="N331" s="73" t="str">
        <f t="shared" ca="1" si="104"/>
        <v/>
      </c>
      <c r="O331" s="71" t="str">
        <f t="shared" si="105"/>
        <v/>
      </c>
      <c r="P331" s="72" t="str">
        <f>IF($A330&gt;=rok*12,"",P330*H331-K331-SUMPRODUCT(--(MONTH(Podaci!$L$5:$L$25)=MONTH($B331)),--(YEAR(Podaci!$L$5:$L$25)=YEAR($B331)),Podaci!$M$5:$M$25))</f>
        <v/>
      </c>
      <c r="R331" s="108" t="str">
        <f t="shared" ca="1" si="106"/>
        <v/>
      </c>
      <c r="T331" s="81" t="str">
        <f t="shared" ca="1" si="98"/>
        <v/>
      </c>
      <c r="U331" s="81" t="str">
        <f t="shared" ca="1" si="98"/>
        <v/>
      </c>
      <c r="V331" s="81" t="str">
        <f t="shared" ca="1" si="98"/>
        <v/>
      </c>
      <c r="W331" s="81" t="str">
        <f t="shared" ca="1" si="98"/>
        <v/>
      </c>
      <c r="X331" s="81" t="str">
        <f t="shared" ca="1" si="98"/>
        <v/>
      </c>
      <c r="Y331" s="81" t="str">
        <f t="shared" ca="1" si="98"/>
        <v/>
      </c>
      <c r="Z331" s="81" t="str">
        <f t="shared" ca="1" si="98"/>
        <v/>
      </c>
      <c r="AA331" s="81" t="str">
        <f t="shared" ca="1" si="98"/>
        <v/>
      </c>
      <c r="AB331" s="81" t="str">
        <f t="shared" ca="1" si="98"/>
        <v/>
      </c>
      <c r="AC331" s="81" t="str">
        <f t="shared" ca="1" si="98"/>
        <v/>
      </c>
      <c r="AD331" s="81" t="str">
        <f t="shared" ca="1" si="98"/>
        <v/>
      </c>
      <c r="AE331" s="81" t="str">
        <f t="shared" ca="1" si="98"/>
        <v/>
      </c>
      <c r="AF331" s="81" t="str">
        <f t="shared" ca="1" si="98"/>
        <v/>
      </c>
      <c r="AG331" s="81" t="str">
        <f t="shared" ca="1" si="98"/>
        <v/>
      </c>
      <c r="AH331" s="81" t="str">
        <f t="shared" ca="1" si="98"/>
        <v/>
      </c>
      <c r="AI331" s="81" t="str">
        <f t="shared" ca="1" si="98"/>
        <v/>
      </c>
      <c r="AJ331" s="81" t="str">
        <f t="shared" ca="1" si="97"/>
        <v/>
      </c>
      <c r="AK331" s="81" t="str">
        <f t="shared" ca="1" si="97"/>
        <v/>
      </c>
      <c r="AL331" s="81" t="str">
        <f t="shared" ca="1" si="97"/>
        <v/>
      </c>
      <c r="AM331" s="81" t="str">
        <f t="shared" ca="1" si="97"/>
        <v/>
      </c>
      <c r="AN331" s="81" t="str">
        <f t="shared" ca="1" si="97"/>
        <v/>
      </c>
      <c r="AO331" s="81" t="str">
        <f t="shared" ca="1" si="97"/>
        <v/>
      </c>
      <c r="AP331" s="81" t="str">
        <f t="shared" ca="1" si="97"/>
        <v/>
      </c>
      <c r="AQ331" s="81" t="str">
        <f t="shared" ca="1" si="97"/>
        <v/>
      </c>
    </row>
    <row r="332" spans="1:43" x14ac:dyDescent="0.2">
      <c r="A332" s="22" t="str">
        <f t="shared" si="107"/>
        <v/>
      </c>
      <c r="B332" s="34" t="str">
        <f t="shared" si="108"/>
        <v/>
      </c>
      <c r="C332" s="24" t="str">
        <f ca="1">IF(B332&gt;datum_obracuna,"",VLOOKUP(B332,'HNB tečaj'!A:D,2))</f>
        <v/>
      </c>
      <c r="D332" s="24" t="str">
        <f ca="1">IF(B332&gt;datum_obracuna,"",VLOOKUP(B332,'HNB tečaj'!A:D,3+(Podaci!$B$11="ne")))</f>
        <v/>
      </c>
      <c r="F332" s="68" t="str">
        <f>IF($A331&gt;=rok*12,"",VLOOKUP($B332,Podaci!$F:$G,2,TRUE))</f>
        <v/>
      </c>
      <c r="G332" s="28" t="str">
        <f>IF($A331&gt;=rok*12,"",VLOOKUP($B332,Podaci!$F:$H,3,TRUE))</f>
        <v/>
      </c>
      <c r="H332" s="33" t="str">
        <f>IF(A331&gt;=rok*12,"",VLOOKUP(B332,Podaci!F:J,5,TRUE))</f>
        <v/>
      </c>
      <c r="I332" s="33" t="str">
        <f t="shared" si="99"/>
        <v/>
      </c>
      <c r="J332" s="102" t="str">
        <f t="shared" ca="1" si="100"/>
        <v/>
      </c>
      <c r="K332" s="71" t="str">
        <f t="shared" si="101"/>
        <v/>
      </c>
      <c r="L332" s="73" t="str">
        <f t="shared" ca="1" si="102"/>
        <v/>
      </c>
      <c r="M332" s="71" t="str">
        <f t="shared" si="103"/>
        <v/>
      </c>
      <c r="N332" s="73" t="str">
        <f t="shared" ca="1" si="104"/>
        <v/>
      </c>
      <c r="O332" s="71" t="str">
        <f t="shared" si="105"/>
        <v/>
      </c>
      <c r="P332" s="72" t="str">
        <f>IF($A331&gt;=rok*12,"",P331*H332-K332-SUMPRODUCT(--(MONTH(Podaci!$L$5:$L$25)=MONTH($B332)),--(YEAR(Podaci!$L$5:$L$25)=YEAR($B332)),Podaci!$M$5:$M$25))</f>
        <v/>
      </c>
      <c r="R332" s="108" t="str">
        <f t="shared" ca="1" si="106"/>
        <v/>
      </c>
      <c r="T332" s="81" t="str">
        <f t="shared" ca="1" si="98"/>
        <v/>
      </c>
      <c r="U332" s="81" t="str">
        <f t="shared" ca="1" si="98"/>
        <v/>
      </c>
      <c r="V332" s="81" t="str">
        <f t="shared" ca="1" si="98"/>
        <v/>
      </c>
      <c r="W332" s="81" t="str">
        <f t="shared" ca="1" si="98"/>
        <v/>
      </c>
      <c r="X332" s="81" t="str">
        <f t="shared" ca="1" si="98"/>
        <v/>
      </c>
      <c r="Y332" s="81" t="str">
        <f t="shared" ca="1" si="98"/>
        <v/>
      </c>
      <c r="Z332" s="81" t="str">
        <f t="shared" ca="1" si="98"/>
        <v/>
      </c>
      <c r="AA332" s="81" t="str">
        <f t="shared" ca="1" si="98"/>
        <v/>
      </c>
      <c r="AB332" s="81" t="str">
        <f t="shared" ca="1" si="98"/>
        <v/>
      </c>
      <c r="AC332" s="81" t="str">
        <f t="shared" ca="1" si="98"/>
        <v/>
      </c>
      <c r="AD332" s="81" t="str">
        <f t="shared" ca="1" si="98"/>
        <v/>
      </c>
      <c r="AE332" s="81" t="str">
        <f t="shared" ca="1" si="98"/>
        <v/>
      </c>
      <c r="AF332" s="81" t="str">
        <f t="shared" ca="1" si="98"/>
        <v/>
      </c>
      <c r="AG332" s="81" t="str">
        <f t="shared" ca="1" si="98"/>
        <v/>
      </c>
      <c r="AH332" s="81" t="str">
        <f t="shared" ca="1" si="98"/>
        <v/>
      </c>
      <c r="AI332" s="81" t="str">
        <f t="shared" ca="1" si="98"/>
        <v/>
      </c>
      <c r="AJ332" s="81" t="str">
        <f t="shared" ca="1" si="97"/>
        <v/>
      </c>
      <c r="AK332" s="81" t="str">
        <f t="shared" ca="1" si="97"/>
        <v/>
      </c>
      <c r="AL332" s="81" t="str">
        <f t="shared" ca="1" si="97"/>
        <v/>
      </c>
      <c r="AM332" s="81" t="str">
        <f t="shared" ca="1" si="97"/>
        <v/>
      </c>
      <c r="AN332" s="81" t="str">
        <f t="shared" ca="1" si="97"/>
        <v/>
      </c>
      <c r="AO332" s="81" t="str">
        <f t="shared" ca="1" si="97"/>
        <v/>
      </c>
      <c r="AP332" s="81" t="str">
        <f t="shared" ca="1" si="97"/>
        <v/>
      </c>
      <c r="AQ332" s="81" t="str">
        <f t="shared" ca="1" si="97"/>
        <v/>
      </c>
    </row>
    <row r="333" spans="1:43" x14ac:dyDescent="0.2">
      <c r="A333" s="22" t="str">
        <f t="shared" si="107"/>
        <v/>
      </c>
      <c r="B333" s="34" t="str">
        <f t="shared" si="108"/>
        <v/>
      </c>
      <c r="C333" s="24" t="str">
        <f ca="1">IF(B333&gt;datum_obracuna,"",VLOOKUP(B333,'HNB tečaj'!A:D,2))</f>
        <v/>
      </c>
      <c r="D333" s="24" t="str">
        <f ca="1">IF(B333&gt;datum_obracuna,"",VLOOKUP(B333,'HNB tečaj'!A:D,3+(Podaci!$B$11="ne")))</f>
        <v/>
      </c>
      <c r="F333" s="68" t="str">
        <f>IF($A332&gt;=rok*12,"",VLOOKUP($B333,Podaci!$F:$G,2,TRUE))</f>
        <v/>
      </c>
      <c r="G333" s="28" t="str">
        <f>IF($A332&gt;=rok*12,"",VLOOKUP($B333,Podaci!$F:$H,3,TRUE))</f>
        <v/>
      </c>
      <c r="H333" s="33" t="str">
        <f>IF(A332&gt;=rok*12,"",VLOOKUP(B333,Podaci!F:J,5,TRUE))</f>
        <v/>
      </c>
      <c r="I333" s="33" t="str">
        <f t="shared" si="99"/>
        <v/>
      </c>
      <c r="J333" s="102" t="str">
        <f t="shared" ca="1" si="100"/>
        <v/>
      </c>
      <c r="K333" s="71" t="str">
        <f t="shared" si="101"/>
        <v/>
      </c>
      <c r="L333" s="73" t="str">
        <f t="shared" ca="1" si="102"/>
        <v/>
      </c>
      <c r="M333" s="71" t="str">
        <f t="shared" si="103"/>
        <v/>
      </c>
      <c r="N333" s="73" t="str">
        <f t="shared" ca="1" si="104"/>
        <v/>
      </c>
      <c r="O333" s="71" t="str">
        <f t="shared" si="105"/>
        <v/>
      </c>
      <c r="P333" s="72" t="str">
        <f>IF($A332&gt;=rok*12,"",P332*H333-K333-SUMPRODUCT(--(MONTH(Podaci!$L$5:$L$25)=MONTH($B333)),--(YEAR(Podaci!$L$5:$L$25)=YEAR($B333)),Podaci!$M$5:$M$25))</f>
        <v/>
      </c>
      <c r="R333" s="108" t="str">
        <f t="shared" ca="1" si="106"/>
        <v/>
      </c>
      <c r="T333" s="81" t="str">
        <f t="shared" ca="1" si="98"/>
        <v/>
      </c>
      <c r="U333" s="81" t="str">
        <f t="shared" ca="1" si="98"/>
        <v/>
      </c>
      <c r="V333" s="81" t="str">
        <f t="shared" ca="1" si="98"/>
        <v/>
      </c>
      <c r="W333" s="81" t="str">
        <f t="shared" ca="1" si="98"/>
        <v/>
      </c>
      <c r="X333" s="81" t="str">
        <f t="shared" ca="1" si="98"/>
        <v/>
      </c>
      <c r="Y333" s="81" t="str">
        <f t="shared" ca="1" si="98"/>
        <v/>
      </c>
      <c r="Z333" s="81" t="str">
        <f t="shared" ca="1" si="98"/>
        <v/>
      </c>
      <c r="AA333" s="81" t="str">
        <f t="shared" ca="1" si="98"/>
        <v/>
      </c>
      <c r="AB333" s="81" t="str">
        <f t="shared" ca="1" si="98"/>
        <v/>
      </c>
      <c r="AC333" s="81" t="str">
        <f t="shared" ca="1" si="98"/>
        <v/>
      </c>
      <c r="AD333" s="81" t="str">
        <f t="shared" ca="1" si="98"/>
        <v/>
      </c>
      <c r="AE333" s="81" t="str">
        <f t="shared" ca="1" si="98"/>
        <v/>
      </c>
      <c r="AF333" s="81" t="str">
        <f t="shared" ca="1" si="98"/>
        <v/>
      </c>
      <c r="AG333" s="81" t="str">
        <f t="shared" ca="1" si="98"/>
        <v/>
      </c>
      <c r="AH333" s="81" t="str">
        <f t="shared" ca="1" si="98"/>
        <v/>
      </c>
      <c r="AI333" s="81" t="str">
        <f t="shared" ca="1" si="98"/>
        <v/>
      </c>
      <c r="AJ333" s="81" t="str">
        <f t="shared" ca="1" si="97"/>
        <v/>
      </c>
      <c r="AK333" s="81" t="str">
        <f t="shared" ca="1" si="97"/>
        <v/>
      </c>
      <c r="AL333" s="81" t="str">
        <f t="shared" ca="1" si="97"/>
        <v/>
      </c>
      <c r="AM333" s="81" t="str">
        <f t="shared" ca="1" si="97"/>
        <v/>
      </c>
      <c r="AN333" s="81" t="str">
        <f t="shared" ca="1" si="97"/>
        <v/>
      </c>
      <c r="AO333" s="81" t="str">
        <f t="shared" ca="1" si="97"/>
        <v/>
      </c>
      <c r="AP333" s="81" t="str">
        <f t="shared" ca="1" si="97"/>
        <v/>
      </c>
      <c r="AQ333" s="81" t="str">
        <f t="shared" ca="1" si="97"/>
        <v/>
      </c>
    </row>
    <row r="334" spans="1:43" x14ac:dyDescent="0.2">
      <c r="A334" s="22" t="str">
        <f t="shared" si="107"/>
        <v/>
      </c>
      <c r="B334" s="34" t="str">
        <f t="shared" si="108"/>
        <v/>
      </c>
      <c r="C334" s="24" t="str">
        <f ca="1">IF(B334&gt;datum_obracuna,"",VLOOKUP(B334,'HNB tečaj'!A:D,2))</f>
        <v/>
      </c>
      <c r="D334" s="24" t="str">
        <f ca="1">IF(B334&gt;datum_obracuna,"",VLOOKUP(B334,'HNB tečaj'!A:D,3+(Podaci!$B$11="ne")))</f>
        <v/>
      </c>
      <c r="F334" s="68" t="str">
        <f>IF($A333&gt;=rok*12,"",VLOOKUP($B334,Podaci!$F:$G,2,TRUE))</f>
        <v/>
      </c>
      <c r="G334" s="28" t="str">
        <f>IF($A333&gt;=rok*12,"",VLOOKUP($B334,Podaci!$F:$H,3,TRUE))</f>
        <v/>
      </c>
      <c r="H334" s="33" t="str">
        <f>IF(A333&gt;=rok*12,"",VLOOKUP(B334,Podaci!F:J,5,TRUE))</f>
        <v/>
      </c>
      <c r="I334" s="33" t="str">
        <f t="shared" si="99"/>
        <v/>
      </c>
      <c r="J334" s="102" t="str">
        <f t="shared" ca="1" si="100"/>
        <v/>
      </c>
      <c r="K334" s="71" t="str">
        <f t="shared" si="101"/>
        <v/>
      </c>
      <c r="L334" s="73" t="str">
        <f t="shared" ca="1" si="102"/>
        <v/>
      </c>
      <c r="M334" s="71" t="str">
        <f t="shared" si="103"/>
        <v/>
      </c>
      <c r="N334" s="73" t="str">
        <f t="shared" ca="1" si="104"/>
        <v/>
      </c>
      <c r="O334" s="71" t="str">
        <f t="shared" si="105"/>
        <v/>
      </c>
      <c r="P334" s="72" t="str">
        <f>IF($A333&gt;=rok*12,"",P333*H334-K334-SUMPRODUCT(--(MONTH(Podaci!$L$5:$L$25)=MONTH($B334)),--(YEAR(Podaci!$L$5:$L$25)=YEAR($B334)),Podaci!$M$5:$M$25))</f>
        <v/>
      </c>
      <c r="R334" s="108" t="str">
        <f t="shared" ca="1" si="106"/>
        <v/>
      </c>
      <c r="T334" s="81" t="str">
        <f t="shared" ca="1" si="98"/>
        <v/>
      </c>
      <c r="U334" s="81" t="str">
        <f t="shared" ca="1" si="98"/>
        <v/>
      </c>
      <c r="V334" s="81" t="str">
        <f t="shared" ca="1" si="98"/>
        <v/>
      </c>
      <c r="W334" s="81" t="str">
        <f t="shared" ca="1" si="98"/>
        <v/>
      </c>
      <c r="X334" s="81" t="str">
        <f t="shared" ca="1" si="98"/>
        <v/>
      </c>
      <c r="Y334" s="81" t="str">
        <f t="shared" ca="1" si="98"/>
        <v/>
      </c>
      <c r="Z334" s="81" t="str">
        <f t="shared" ca="1" si="98"/>
        <v/>
      </c>
      <c r="AA334" s="81" t="str">
        <f t="shared" ca="1" si="98"/>
        <v/>
      </c>
      <c r="AB334" s="81" t="str">
        <f t="shared" ca="1" si="98"/>
        <v/>
      </c>
      <c r="AC334" s="81" t="str">
        <f t="shared" ca="1" si="98"/>
        <v/>
      </c>
      <c r="AD334" s="81" t="str">
        <f t="shared" ca="1" si="98"/>
        <v/>
      </c>
      <c r="AE334" s="81" t="str">
        <f t="shared" ca="1" si="98"/>
        <v/>
      </c>
      <c r="AF334" s="81" t="str">
        <f t="shared" ca="1" si="98"/>
        <v/>
      </c>
      <c r="AG334" s="81" t="str">
        <f t="shared" ca="1" si="98"/>
        <v/>
      </c>
      <c r="AH334" s="81" t="str">
        <f t="shared" ca="1" si="98"/>
        <v/>
      </c>
      <c r="AI334" s="81" t="str">
        <f t="shared" ca="1" si="98"/>
        <v/>
      </c>
      <c r="AJ334" s="81" t="str">
        <f t="shared" ca="1" si="97"/>
        <v/>
      </c>
      <c r="AK334" s="81" t="str">
        <f t="shared" ca="1" si="97"/>
        <v/>
      </c>
      <c r="AL334" s="81" t="str">
        <f t="shared" ca="1" si="97"/>
        <v/>
      </c>
      <c r="AM334" s="81" t="str">
        <f t="shared" ca="1" si="97"/>
        <v/>
      </c>
      <c r="AN334" s="81" t="str">
        <f t="shared" ca="1" si="97"/>
        <v/>
      </c>
      <c r="AO334" s="81" t="str">
        <f t="shared" ca="1" si="97"/>
        <v/>
      </c>
      <c r="AP334" s="81" t="str">
        <f t="shared" ca="1" si="97"/>
        <v/>
      </c>
      <c r="AQ334" s="81" t="str">
        <f t="shared" ca="1" si="97"/>
        <v/>
      </c>
    </row>
    <row r="335" spans="1:43" x14ac:dyDescent="0.2">
      <c r="A335" s="22" t="str">
        <f t="shared" si="107"/>
        <v/>
      </c>
      <c r="B335" s="34" t="str">
        <f t="shared" si="108"/>
        <v/>
      </c>
      <c r="C335" s="24" t="str">
        <f ca="1">IF(B335&gt;datum_obracuna,"",VLOOKUP(B335,'HNB tečaj'!A:D,2))</f>
        <v/>
      </c>
      <c r="D335" s="24" t="str">
        <f ca="1">IF(B335&gt;datum_obracuna,"",VLOOKUP(B335,'HNB tečaj'!A:D,3+(Podaci!$B$11="ne")))</f>
        <v/>
      </c>
      <c r="F335" s="68" t="str">
        <f>IF($A334&gt;=rok*12,"",VLOOKUP($B335,Podaci!$F:$G,2,TRUE))</f>
        <v/>
      </c>
      <c r="G335" s="28" t="str">
        <f>IF($A334&gt;=rok*12,"",VLOOKUP($B335,Podaci!$F:$H,3,TRUE))</f>
        <v/>
      </c>
      <c r="H335" s="33" t="str">
        <f>IF(A334&gt;=rok*12,"",VLOOKUP(B335,Podaci!F:J,5,TRUE))</f>
        <v/>
      </c>
      <c r="I335" s="33" t="str">
        <f t="shared" si="99"/>
        <v/>
      </c>
      <c r="J335" s="102" t="str">
        <f t="shared" ca="1" si="100"/>
        <v/>
      </c>
      <c r="K335" s="71" t="str">
        <f t="shared" si="101"/>
        <v/>
      </c>
      <c r="L335" s="73" t="str">
        <f t="shared" ca="1" si="102"/>
        <v/>
      </c>
      <c r="M335" s="71" t="str">
        <f t="shared" si="103"/>
        <v/>
      </c>
      <c r="N335" s="73" t="str">
        <f t="shared" ca="1" si="104"/>
        <v/>
      </c>
      <c r="O335" s="71" t="str">
        <f t="shared" si="105"/>
        <v/>
      </c>
      <c r="P335" s="72" t="str">
        <f>IF($A334&gt;=rok*12,"",P334*H335-K335-SUMPRODUCT(--(MONTH(Podaci!$L$5:$L$25)=MONTH($B335)),--(YEAR(Podaci!$L$5:$L$25)=YEAR($B335)),Podaci!$M$5:$M$25))</f>
        <v/>
      </c>
      <c r="R335" s="108" t="str">
        <f t="shared" ca="1" si="106"/>
        <v/>
      </c>
      <c r="T335" s="81" t="str">
        <f t="shared" ca="1" si="98"/>
        <v/>
      </c>
      <c r="U335" s="81" t="str">
        <f t="shared" ca="1" si="98"/>
        <v/>
      </c>
      <c r="V335" s="81" t="str">
        <f t="shared" ca="1" si="98"/>
        <v/>
      </c>
      <c r="W335" s="81" t="str">
        <f t="shared" ca="1" si="98"/>
        <v/>
      </c>
      <c r="X335" s="81" t="str">
        <f t="shared" ca="1" si="98"/>
        <v/>
      </c>
      <c r="Y335" s="81" t="str">
        <f t="shared" ca="1" si="98"/>
        <v/>
      </c>
      <c r="Z335" s="81" t="str">
        <f t="shared" ca="1" si="98"/>
        <v/>
      </c>
      <c r="AA335" s="81" t="str">
        <f t="shared" ca="1" si="98"/>
        <v/>
      </c>
      <c r="AB335" s="81" t="str">
        <f t="shared" ca="1" si="98"/>
        <v/>
      </c>
      <c r="AC335" s="81" t="str">
        <f t="shared" ca="1" si="98"/>
        <v/>
      </c>
      <c r="AD335" s="81" t="str">
        <f t="shared" ca="1" si="98"/>
        <v/>
      </c>
      <c r="AE335" s="81" t="str">
        <f t="shared" ca="1" si="98"/>
        <v/>
      </c>
      <c r="AF335" s="81" t="str">
        <f t="shared" ca="1" si="98"/>
        <v/>
      </c>
      <c r="AG335" s="81" t="str">
        <f t="shared" ca="1" si="98"/>
        <v/>
      </c>
      <c r="AH335" s="81" t="str">
        <f t="shared" ca="1" si="98"/>
        <v/>
      </c>
      <c r="AI335" s="81" t="str">
        <f t="shared" ca="1" si="98"/>
        <v/>
      </c>
      <c r="AJ335" s="81" t="str">
        <f t="shared" ca="1" si="97"/>
        <v/>
      </c>
      <c r="AK335" s="81" t="str">
        <f t="shared" ca="1" si="97"/>
        <v/>
      </c>
      <c r="AL335" s="81" t="str">
        <f t="shared" ca="1" si="97"/>
        <v/>
      </c>
      <c r="AM335" s="81" t="str">
        <f t="shared" ca="1" si="97"/>
        <v/>
      </c>
      <c r="AN335" s="81" t="str">
        <f t="shared" ca="1" si="97"/>
        <v/>
      </c>
      <c r="AO335" s="81" t="str">
        <f t="shared" ca="1" si="97"/>
        <v/>
      </c>
      <c r="AP335" s="81" t="str">
        <f t="shared" ca="1" si="97"/>
        <v/>
      </c>
      <c r="AQ335" s="81" t="str">
        <f t="shared" ca="1" si="97"/>
        <v/>
      </c>
    </row>
    <row r="336" spans="1:43" x14ac:dyDescent="0.2">
      <c r="A336" s="22" t="str">
        <f t="shared" si="107"/>
        <v/>
      </c>
      <c r="B336" s="34" t="str">
        <f t="shared" si="108"/>
        <v/>
      </c>
      <c r="C336" s="24" t="str">
        <f ca="1">IF(B336&gt;datum_obracuna,"",VLOOKUP(B336,'HNB tečaj'!A:D,2))</f>
        <v/>
      </c>
      <c r="D336" s="24" t="str">
        <f ca="1">IF(B336&gt;datum_obracuna,"",VLOOKUP(B336,'HNB tečaj'!A:D,3+(Podaci!$B$11="ne")))</f>
        <v/>
      </c>
      <c r="F336" s="68" t="str">
        <f>IF($A335&gt;=rok*12,"",VLOOKUP($B336,Podaci!$F:$G,2,TRUE))</f>
        <v/>
      </c>
      <c r="G336" s="28" t="str">
        <f>IF($A335&gt;=rok*12,"",VLOOKUP($B336,Podaci!$F:$H,3,TRUE))</f>
        <v/>
      </c>
      <c r="H336" s="33" t="str">
        <f>IF(A335&gt;=rok*12,"",VLOOKUP(B336,Podaci!F:J,5,TRUE))</f>
        <v/>
      </c>
      <c r="I336" s="33" t="str">
        <f t="shared" si="99"/>
        <v/>
      </c>
      <c r="J336" s="102" t="str">
        <f t="shared" ca="1" si="100"/>
        <v/>
      </c>
      <c r="K336" s="71" t="str">
        <f t="shared" si="101"/>
        <v/>
      </c>
      <c r="L336" s="73" t="str">
        <f t="shared" ca="1" si="102"/>
        <v/>
      </c>
      <c r="M336" s="71" t="str">
        <f t="shared" si="103"/>
        <v/>
      </c>
      <c r="N336" s="73" t="str">
        <f t="shared" ca="1" si="104"/>
        <v/>
      </c>
      <c r="O336" s="71" t="str">
        <f t="shared" si="105"/>
        <v/>
      </c>
      <c r="P336" s="72" t="str">
        <f>IF($A335&gt;=rok*12,"",P335*H336-K336-SUMPRODUCT(--(MONTH(Podaci!$L$5:$L$25)=MONTH($B336)),--(YEAR(Podaci!$L$5:$L$25)=YEAR($B336)),Podaci!$M$5:$M$25))</f>
        <v/>
      </c>
      <c r="R336" s="108" t="str">
        <f t="shared" ca="1" si="106"/>
        <v/>
      </c>
      <c r="T336" s="81" t="str">
        <f t="shared" ca="1" si="98"/>
        <v/>
      </c>
      <c r="U336" s="81" t="str">
        <f t="shared" ca="1" si="98"/>
        <v/>
      </c>
      <c r="V336" s="81" t="str">
        <f t="shared" ca="1" si="98"/>
        <v/>
      </c>
      <c r="W336" s="81" t="str">
        <f t="shared" ca="1" si="98"/>
        <v/>
      </c>
      <c r="X336" s="81" t="str">
        <f t="shared" ca="1" si="98"/>
        <v/>
      </c>
      <c r="Y336" s="81" t="str">
        <f t="shared" ca="1" si="98"/>
        <v/>
      </c>
      <c r="Z336" s="81" t="str">
        <f t="shared" ca="1" si="98"/>
        <v/>
      </c>
      <c r="AA336" s="81" t="str">
        <f t="shared" ca="1" si="98"/>
        <v/>
      </c>
      <c r="AB336" s="81" t="str">
        <f t="shared" ca="1" si="98"/>
        <v/>
      </c>
      <c r="AC336" s="81" t="str">
        <f t="shared" ca="1" si="98"/>
        <v/>
      </c>
      <c r="AD336" s="81" t="str">
        <f t="shared" ca="1" si="98"/>
        <v/>
      </c>
      <c r="AE336" s="81" t="str">
        <f t="shared" ca="1" si="98"/>
        <v/>
      </c>
      <c r="AF336" s="81" t="str">
        <f t="shared" ca="1" si="98"/>
        <v/>
      </c>
      <c r="AG336" s="81" t="str">
        <f t="shared" ca="1" si="98"/>
        <v/>
      </c>
      <c r="AH336" s="81" t="str">
        <f t="shared" ca="1" si="98"/>
        <v/>
      </c>
      <c r="AI336" s="81" t="str">
        <f t="shared" ca="1" si="98"/>
        <v/>
      </c>
      <c r="AJ336" s="81" t="str">
        <f t="shared" ca="1" si="97"/>
        <v/>
      </c>
      <c r="AK336" s="81" t="str">
        <f t="shared" ca="1" si="97"/>
        <v/>
      </c>
      <c r="AL336" s="81" t="str">
        <f t="shared" ca="1" si="97"/>
        <v/>
      </c>
      <c r="AM336" s="81" t="str">
        <f t="shared" ca="1" si="97"/>
        <v/>
      </c>
      <c r="AN336" s="81" t="str">
        <f t="shared" ca="1" si="97"/>
        <v/>
      </c>
      <c r="AO336" s="81" t="str">
        <f t="shared" ca="1" si="97"/>
        <v/>
      </c>
      <c r="AP336" s="81" t="str">
        <f t="shared" ca="1" si="97"/>
        <v/>
      </c>
      <c r="AQ336" s="81" t="str">
        <f t="shared" ca="1" si="97"/>
        <v/>
      </c>
    </row>
    <row r="337" spans="1:43" x14ac:dyDescent="0.2">
      <c r="A337" s="22" t="str">
        <f t="shared" si="107"/>
        <v/>
      </c>
      <c r="B337" s="34" t="str">
        <f t="shared" si="108"/>
        <v/>
      </c>
      <c r="C337" s="24" t="str">
        <f ca="1">IF(B337&gt;datum_obracuna,"",VLOOKUP(B337,'HNB tečaj'!A:D,2))</f>
        <v/>
      </c>
      <c r="D337" s="24" t="str">
        <f ca="1">IF(B337&gt;datum_obracuna,"",VLOOKUP(B337,'HNB tečaj'!A:D,3+(Podaci!$B$11="ne")))</f>
        <v/>
      </c>
      <c r="F337" s="68" t="str">
        <f>IF($A336&gt;=rok*12,"",VLOOKUP($B337,Podaci!$F:$G,2,TRUE))</f>
        <v/>
      </c>
      <c r="G337" s="28" t="str">
        <f>IF($A336&gt;=rok*12,"",VLOOKUP($B337,Podaci!$F:$H,3,TRUE))</f>
        <v/>
      </c>
      <c r="H337" s="33" t="str">
        <f>IF(A336&gt;=rok*12,"",VLOOKUP(B337,Podaci!F:J,5,TRUE))</f>
        <v/>
      </c>
      <c r="I337" s="33" t="str">
        <f t="shared" si="99"/>
        <v/>
      </c>
      <c r="J337" s="102" t="str">
        <f t="shared" ca="1" si="100"/>
        <v/>
      </c>
      <c r="K337" s="71" t="str">
        <f t="shared" si="101"/>
        <v/>
      </c>
      <c r="L337" s="73" t="str">
        <f t="shared" ca="1" si="102"/>
        <v/>
      </c>
      <c r="M337" s="71" t="str">
        <f t="shared" si="103"/>
        <v/>
      </c>
      <c r="N337" s="73" t="str">
        <f t="shared" ca="1" si="104"/>
        <v/>
      </c>
      <c r="O337" s="71" t="str">
        <f t="shared" si="105"/>
        <v/>
      </c>
      <c r="P337" s="72" t="str">
        <f>IF($A336&gt;=rok*12,"",P336*H337-K337-SUMPRODUCT(--(MONTH(Podaci!$L$5:$L$25)=MONTH($B337)),--(YEAR(Podaci!$L$5:$L$25)=YEAR($B337)),Podaci!$M$5:$M$25))</f>
        <v/>
      </c>
      <c r="R337" s="108" t="str">
        <f t="shared" ca="1" si="106"/>
        <v/>
      </c>
      <c r="T337" s="81" t="str">
        <f t="shared" ca="1" si="98"/>
        <v/>
      </c>
      <c r="U337" s="81" t="str">
        <f t="shared" ca="1" si="98"/>
        <v/>
      </c>
      <c r="V337" s="81" t="str">
        <f t="shared" ca="1" si="98"/>
        <v/>
      </c>
      <c r="W337" s="81" t="str">
        <f t="shared" ca="1" si="98"/>
        <v/>
      </c>
      <c r="X337" s="81" t="str">
        <f t="shared" ca="1" si="98"/>
        <v/>
      </c>
      <c r="Y337" s="81" t="str">
        <f t="shared" ca="1" si="98"/>
        <v/>
      </c>
      <c r="Z337" s="81" t="str">
        <f t="shared" ca="1" si="98"/>
        <v/>
      </c>
      <c r="AA337" s="81" t="str">
        <f t="shared" ca="1" si="98"/>
        <v/>
      </c>
      <c r="AB337" s="81" t="str">
        <f t="shared" ca="1" si="98"/>
        <v/>
      </c>
      <c r="AC337" s="81" t="str">
        <f t="shared" ca="1" si="98"/>
        <v/>
      </c>
      <c r="AD337" s="81" t="str">
        <f t="shared" ca="1" si="98"/>
        <v/>
      </c>
      <c r="AE337" s="81" t="str">
        <f t="shared" ca="1" si="98"/>
        <v/>
      </c>
      <c r="AF337" s="81" t="str">
        <f t="shared" ca="1" si="98"/>
        <v/>
      </c>
      <c r="AG337" s="81" t="str">
        <f t="shared" ca="1" si="98"/>
        <v/>
      </c>
      <c r="AH337" s="81" t="str">
        <f t="shared" ca="1" si="98"/>
        <v/>
      </c>
      <c r="AI337" s="81" t="str">
        <f t="shared" ca="1" si="98"/>
        <v/>
      </c>
      <c r="AJ337" s="81" t="str">
        <f t="shared" ca="1" si="97"/>
        <v/>
      </c>
      <c r="AK337" s="81" t="str">
        <f t="shared" ca="1" si="97"/>
        <v/>
      </c>
      <c r="AL337" s="81" t="str">
        <f t="shared" ca="1" si="97"/>
        <v/>
      </c>
      <c r="AM337" s="81" t="str">
        <f t="shared" ca="1" si="97"/>
        <v/>
      </c>
      <c r="AN337" s="81" t="str">
        <f t="shared" ca="1" si="97"/>
        <v/>
      </c>
      <c r="AO337" s="81" t="str">
        <f t="shared" ca="1" si="97"/>
        <v/>
      </c>
      <c r="AP337" s="81" t="str">
        <f t="shared" ca="1" si="97"/>
        <v/>
      </c>
      <c r="AQ337" s="81" t="str">
        <f t="shared" ca="1" si="97"/>
        <v/>
      </c>
    </row>
    <row r="338" spans="1:43" x14ac:dyDescent="0.2">
      <c r="A338" s="22" t="str">
        <f t="shared" si="107"/>
        <v/>
      </c>
      <c r="B338" s="34" t="str">
        <f t="shared" si="108"/>
        <v/>
      </c>
      <c r="C338" s="24" t="str">
        <f ca="1">IF(B338&gt;datum_obracuna,"",VLOOKUP(B338,'HNB tečaj'!A:D,2))</f>
        <v/>
      </c>
      <c r="D338" s="24" t="str">
        <f ca="1">IF(B338&gt;datum_obracuna,"",VLOOKUP(B338,'HNB tečaj'!A:D,3+(Podaci!$B$11="ne")))</f>
        <v/>
      </c>
      <c r="F338" s="68" t="str">
        <f>IF($A337&gt;=rok*12,"",VLOOKUP($B338,Podaci!$F:$G,2,TRUE))</f>
        <v/>
      </c>
      <c r="G338" s="28" t="str">
        <f>IF($A337&gt;=rok*12,"",VLOOKUP($B338,Podaci!$F:$H,3,TRUE))</f>
        <v/>
      </c>
      <c r="H338" s="33" t="str">
        <f>IF(A337&gt;=rok*12,"",VLOOKUP(B338,Podaci!F:J,5,TRUE))</f>
        <v/>
      </c>
      <c r="I338" s="33" t="str">
        <f t="shared" si="99"/>
        <v/>
      </c>
      <c r="J338" s="102" t="str">
        <f t="shared" ca="1" si="100"/>
        <v/>
      </c>
      <c r="K338" s="71" t="str">
        <f t="shared" si="101"/>
        <v/>
      </c>
      <c r="L338" s="73" t="str">
        <f t="shared" ca="1" si="102"/>
        <v/>
      </c>
      <c r="M338" s="71" t="str">
        <f t="shared" si="103"/>
        <v/>
      </c>
      <c r="N338" s="73" t="str">
        <f t="shared" ca="1" si="104"/>
        <v/>
      </c>
      <c r="O338" s="71" t="str">
        <f t="shared" si="105"/>
        <v/>
      </c>
      <c r="P338" s="72" t="str">
        <f>IF($A337&gt;=rok*12,"",P337*H338-K338-SUMPRODUCT(--(MONTH(Podaci!$L$5:$L$25)=MONTH($B338)),--(YEAR(Podaci!$L$5:$L$25)=YEAR($B338)),Podaci!$M$5:$M$25))</f>
        <v/>
      </c>
      <c r="R338" s="108" t="str">
        <f t="shared" ca="1" si="106"/>
        <v/>
      </c>
      <c r="T338" s="81" t="str">
        <f t="shared" ca="1" si="98"/>
        <v/>
      </c>
      <c r="U338" s="81" t="str">
        <f t="shared" ca="1" si="98"/>
        <v/>
      </c>
      <c r="V338" s="81" t="str">
        <f t="shared" ca="1" si="98"/>
        <v/>
      </c>
      <c r="W338" s="81" t="str">
        <f t="shared" ca="1" si="98"/>
        <v/>
      </c>
      <c r="X338" s="81" t="str">
        <f t="shared" ca="1" si="98"/>
        <v/>
      </c>
      <c r="Y338" s="81" t="str">
        <f t="shared" ca="1" si="98"/>
        <v/>
      </c>
      <c r="Z338" s="81" t="str">
        <f t="shared" ca="1" si="98"/>
        <v/>
      </c>
      <c r="AA338" s="81" t="str">
        <f t="shared" ca="1" si="98"/>
        <v/>
      </c>
      <c r="AB338" s="81" t="str">
        <f t="shared" ca="1" si="98"/>
        <v/>
      </c>
      <c r="AC338" s="81" t="str">
        <f t="shared" ca="1" si="98"/>
        <v/>
      </c>
      <c r="AD338" s="81" t="str">
        <f t="shared" ca="1" si="98"/>
        <v/>
      </c>
      <c r="AE338" s="81" t="str">
        <f t="shared" ca="1" si="98"/>
        <v/>
      </c>
      <c r="AF338" s="81" t="str">
        <f t="shared" ca="1" si="98"/>
        <v/>
      </c>
      <c r="AG338" s="81" t="str">
        <f t="shared" ca="1" si="98"/>
        <v/>
      </c>
      <c r="AH338" s="81" t="str">
        <f t="shared" ca="1" si="98"/>
        <v/>
      </c>
      <c r="AI338" s="81" t="str">
        <f t="shared" ca="1" si="98"/>
        <v/>
      </c>
      <c r="AJ338" s="81" t="str">
        <f t="shared" ca="1" si="97"/>
        <v/>
      </c>
      <c r="AK338" s="81" t="str">
        <f t="shared" ca="1" si="97"/>
        <v/>
      </c>
      <c r="AL338" s="81" t="str">
        <f t="shared" ca="1" si="97"/>
        <v/>
      </c>
      <c r="AM338" s="81" t="str">
        <f t="shared" ca="1" si="97"/>
        <v/>
      </c>
      <c r="AN338" s="81" t="str">
        <f t="shared" ca="1" si="97"/>
        <v/>
      </c>
      <c r="AO338" s="81" t="str">
        <f t="shared" ca="1" si="97"/>
        <v/>
      </c>
      <c r="AP338" s="81" t="str">
        <f t="shared" ca="1" si="97"/>
        <v/>
      </c>
      <c r="AQ338" s="81" t="str">
        <f t="shared" ca="1" si="97"/>
        <v/>
      </c>
    </row>
    <row r="339" spans="1:43" x14ac:dyDescent="0.2">
      <c r="A339" s="22" t="str">
        <f t="shared" si="107"/>
        <v/>
      </c>
      <c r="B339" s="34" t="str">
        <f t="shared" si="108"/>
        <v/>
      </c>
      <c r="C339" s="24" t="str">
        <f ca="1">IF(B339&gt;datum_obracuna,"",VLOOKUP(B339,'HNB tečaj'!A:D,2))</f>
        <v/>
      </c>
      <c r="D339" s="24" t="str">
        <f ca="1">IF(B339&gt;datum_obracuna,"",VLOOKUP(B339,'HNB tečaj'!A:D,3+(Podaci!$B$11="ne")))</f>
        <v/>
      </c>
      <c r="F339" s="68" t="str">
        <f>IF($A338&gt;=rok*12,"",VLOOKUP($B339,Podaci!$F:$G,2,TRUE))</f>
        <v/>
      </c>
      <c r="G339" s="28" t="str">
        <f>IF($A338&gt;=rok*12,"",VLOOKUP($B339,Podaci!$F:$H,3,TRUE))</f>
        <v/>
      </c>
      <c r="H339" s="33" t="str">
        <f>IF(A338&gt;=rok*12,"",VLOOKUP(B339,Podaci!F:J,5,TRUE))</f>
        <v/>
      </c>
      <c r="I339" s="33" t="str">
        <f t="shared" si="99"/>
        <v/>
      </c>
      <c r="J339" s="102" t="str">
        <f t="shared" ca="1" si="100"/>
        <v/>
      </c>
      <c r="K339" s="71" t="str">
        <f t="shared" si="101"/>
        <v/>
      </c>
      <c r="L339" s="73" t="str">
        <f t="shared" ca="1" si="102"/>
        <v/>
      </c>
      <c r="M339" s="71" t="str">
        <f t="shared" si="103"/>
        <v/>
      </c>
      <c r="N339" s="73" t="str">
        <f t="shared" ca="1" si="104"/>
        <v/>
      </c>
      <c r="O339" s="71" t="str">
        <f t="shared" si="105"/>
        <v/>
      </c>
      <c r="P339" s="72" t="str">
        <f>IF($A338&gt;=rok*12,"",P338*H339-K339-SUMPRODUCT(--(MONTH(Podaci!$L$5:$L$25)=MONTH($B339)),--(YEAR(Podaci!$L$5:$L$25)=YEAR($B339)),Podaci!$M$5:$M$25))</f>
        <v/>
      </c>
      <c r="R339" s="108" t="str">
        <f t="shared" ca="1" si="106"/>
        <v/>
      </c>
      <c r="T339" s="81" t="str">
        <f t="shared" ca="1" si="98"/>
        <v/>
      </c>
      <c r="U339" s="81" t="str">
        <f t="shared" ca="1" si="98"/>
        <v/>
      </c>
      <c r="V339" s="81" t="str">
        <f t="shared" ca="1" si="98"/>
        <v/>
      </c>
      <c r="W339" s="81" t="str">
        <f t="shared" ca="1" si="98"/>
        <v/>
      </c>
      <c r="X339" s="81" t="str">
        <f t="shared" ca="1" si="98"/>
        <v/>
      </c>
      <c r="Y339" s="81" t="str">
        <f t="shared" ca="1" si="98"/>
        <v/>
      </c>
      <c r="Z339" s="81" t="str">
        <f t="shared" ca="1" si="98"/>
        <v/>
      </c>
      <c r="AA339" s="81" t="str">
        <f t="shared" ca="1" si="98"/>
        <v/>
      </c>
      <c r="AB339" s="81" t="str">
        <f t="shared" ca="1" si="98"/>
        <v/>
      </c>
      <c r="AC339" s="81" t="str">
        <f t="shared" ca="1" si="98"/>
        <v/>
      </c>
      <c r="AD339" s="81" t="str">
        <f t="shared" ca="1" si="98"/>
        <v/>
      </c>
      <c r="AE339" s="81" t="str">
        <f t="shared" ca="1" si="98"/>
        <v/>
      </c>
      <c r="AF339" s="81" t="str">
        <f t="shared" ca="1" si="98"/>
        <v/>
      </c>
      <c r="AG339" s="81" t="str">
        <f t="shared" ca="1" si="98"/>
        <v/>
      </c>
      <c r="AH339" s="81" t="str">
        <f t="shared" ca="1" si="98"/>
        <v/>
      </c>
      <c r="AI339" s="81" t="str">
        <f t="shared" ca="1" si="98"/>
        <v/>
      </c>
      <c r="AJ339" s="81" t="str">
        <f t="shared" ca="1" si="97"/>
        <v/>
      </c>
      <c r="AK339" s="81" t="str">
        <f t="shared" ca="1" si="97"/>
        <v/>
      </c>
      <c r="AL339" s="81" t="str">
        <f t="shared" ca="1" si="97"/>
        <v/>
      </c>
      <c r="AM339" s="81" t="str">
        <f t="shared" ca="1" si="97"/>
        <v/>
      </c>
      <c r="AN339" s="81" t="str">
        <f t="shared" ca="1" si="97"/>
        <v/>
      </c>
      <c r="AO339" s="81" t="str">
        <f t="shared" ca="1" si="97"/>
        <v/>
      </c>
      <c r="AP339" s="81" t="str">
        <f t="shared" ca="1" si="97"/>
        <v/>
      </c>
      <c r="AQ339" s="81" t="str">
        <f t="shared" ca="1" si="97"/>
        <v/>
      </c>
    </row>
    <row r="340" spans="1:43" x14ac:dyDescent="0.2">
      <c r="A340" s="22" t="str">
        <f t="shared" si="107"/>
        <v/>
      </c>
      <c r="B340" s="34" t="str">
        <f t="shared" si="108"/>
        <v/>
      </c>
      <c r="C340" s="24" t="str">
        <f ca="1">IF(B340&gt;datum_obracuna,"",VLOOKUP(B340,'HNB tečaj'!A:D,2))</f>
        <v/>
      </c>
      <c r="D340" s="24" t="str">
        <f ca="1">IF(B340&gt;datum_obracuna,"",VLOOKUP(B340,'HNB tečaj'!A:D,3+(Podaci!$B$11="ne")))</f>
        <v/>
      </c>
      <c r="F340" s="68" t="str">
        <f>IF($A339&gt;=rok*12,"",VLOOKUP($B340,Podaci!$F:$G,2,TRUE))</f>
        <v/>
      </c>
      <c r="G340" s="28" t="str">
        <f>IF($A339&gt;=rok*12,"",VLOOKUP($B340,Podaci!$F:$H,3,TRUE))</f>
        <v/>
      </c>
      <c r="H340" s="33" t="str">
        <f>IF(A339&gt;=rok*12,"",VLOOKUP(B340,Podaci!F:J,5,TRUE))</f>
        <v/>
      </c>
      <c r="I340" s="33" t="str">
        <f t="shared" si="99"/>
        <v/>
      </c>
      <c r="J340" s="102" t="str">
        <f t="shared" ca="1" si="100"/>
        <v/>
      </c>
      <c r="K340" s="71" t="str">
        <f t="shared" si="101"/>
        <v/>
      </c>
      <c r="L340" s="73" t="str">
        <f t="shared" ca="1" si="102"/>
        <v/>
      </c>
      <c r="M340" s="71" t="str">
        <f t="shared" si="103"/>
        <v/>
      </c>
      <c r="N340" s="73" t="str">
        <f t="shared" ca="1" si="104"/>
        <v/>
      </c>
      <c r="O340" s="71" t="str">
        <f t="shared" si="105"/>
        <v/>
      </c>
      <c r="P340" s="72" t="str">
        <f>IF($A339&gt;=rok*12,"",P339*H340-K340-SUMPRODUCT(--(MONTH(Podaci!$L$5:$L$25)=MONTH($B340)),--(YEAR(Podaci!$L$5:$L$25)=YEAR($B340)),Podaci!$M$5:$M$25))</f>
        <v/>
      </c>
      <c r="R340" s="108" t="str">
        <f t="shared" ca="1" si="106"/>
        <v/>
      </c>
      <c r="T340" s="81" t="str">
        <f t="shared" ca="1" si="98"/>
        <v/>
      </c>
      <c r="U340" s="81" t="str">
        <f t="shared" ca="1" si="98"/>
        <v/>
      </c>
      <c r="V340" s="81" t="str">
        <f t="shared" ca="1" si="98"/>
        <v/>
      </c>
      <c r="W340" s="81" t="str">
        <f t="shared" ca="1" si="98"/>
        <v/>
      </c>
      <c r="X340" s="81" t="str">
        <f t="shared" ca="1" si="98"/>
        <v/>
      </c>
      <c r="Y340" s="81" t="str">
        <f t="shared" ca="1" si="98"/>
        <v/>
      </c>
      <c r="Z340" s="81" t="str">
        <f t="shared" ca="1" si="98"/>
        <v/>
      </c>
      <c r="AA340" s="81" t="str">
        <f t="shared" ca="1" si="98"/>
        <v/>
      </c>
      <c r="AB340" s="81" t="str">
        <f t="shared" ca="1" si="98"/>
        <v/>
      </c>
      <c r="AC340" s="81" t="str">
        <f t="shared" ca="1" si="98"/>
        <v/>
      </c>
      <c r="AD340" s="81" t="str">
        <f t="shared" ca="1" si="98"/>
        <v/>
      </c>
      <c r="AE340" s="81" t="str">
        <f t="shared" ca="1" si="98"/>
        <v/>
      </c>
      <c r="AF340" s="81" t="str">
        <f t="shared" ca="1" si="98"/>
        <v/>
      </c>
      <c r="AG340" s="81" t="str">
        <f t="shared" ca="1" si="98"/>
        <v/>
      </c>
      <c r="AH340" s="81" t="str">
        <f t="shared" ca="1" si="98"/>
        <v/>
      </c>
      <c r="AI340" s="81" t="str">
        <f t="shared" ref="AI340:AQ355" ca="1" si="109">IF($B340&gt;AI$3,"",MAX(0,(AI$3-MAX(AI$2,$B340+1)+1)/AI$6*AI$7*MAX($J340,0)))</f>
        <v/>
      </c>
      <c r="AJ340" s="81" t="str">
        <f t="shared" ca="1" si="109"/>
        <v/>
      </c>
      <c r="AK340" s="81" t="str">
        <f t="shared" ca="1" si="109"/>
        <v/>
      </c>
      <c r="AL340" s="81" t="str">
        <f t="shared" ca="1" si="109"/>
        <v/>
      </c>
      <c r="AM340" s="81" t="str">
        <f t="shared" ca="1" si="109"/>
        <v/>
      </c>
      <c r="AN340" s="81" t="str">
        <f t="shared" ca="1" si="109"/>
        <v/>
      </c>
      <c r="AO340" s="81" t="str">
        <f t="shared" ca="1" si="109"/>
        <v/>
      </c>
      <c r="AP340" s="81" t="str">
        <f t="shared" ca="1" si="109"/>
        <v/>
      </c>
      <c r="AQ340" s="81" t="str">
        <f t="shared" ca="1" si="109"/>
        <v/>
      </c>
    </row>
    <row r="341" spans="1:43" x14ac:dyDescent="0.2">
      <c r="A341" s="22" t="str">
        <f t="shared" si="107"/>
        <v/>
      </c>
      <c r="B341" s="34" t="str">
        <f t="shared" si="108"/>
        <v/>
      </c>
      <c r="C341" s="24" t="str">
        <f ca="1">IF(B341&gt;datum_obracuna,"",VLOOKUP(B341,'HNB tečaj'!A:D,2))</f>
        <v/>
      </c>
      <c r="D341" s="24" t="str">
        <f ca="1">IF(B341&gt;datum_obracuna,"",VLOOKUP(B341,'HNB tečaj'!A:D,3+(Podaci!$B$11="ne")))</f>
        <v/>
      </c>
      <c r="F341" s="68" t="str">
        <f>IF($A340&gt;=rok*12,"",VLOOKUP($B341,Podaci!$F:$G,2,TRUE))</f>
        <v/>
      </c>
      <c r="G341" s="28" t="str">
        <f>IF($A340&gt;=rok*12,"",VLOOKUP($B341,Podaci!$F:$H,3,TRUE))</f>
        <v/>
      </c>
      <c r="H341" s="33" t="str">
        <f>IF(A340&gt;=rok*12,"",VLOOKUP(B341,Podaci!F:J,5,TRUE))</f>
        <v/>
      </c>
      <c r="I341" s="33" t="str">
        <f t="shared" si="99"/>
        <v/>
      </c>
      <c r="J341" s="102" t="str">
        <f t="shared" ca="1" si="100"/>
        <v/>
      </c>
      <c r="K341" s="71" t="str">
        <f t="shared" si="101"/>
        <v/>
      </c>
      <c r="L341" s="73" t="str">
        <f t="shared" ca="1" si="102"/>
        <v/>
      </c>
      <c r="M341" s="71" t="str">
        <f t="shared" si="103"/>
        <v/>
      </c>
      <c r="N341" s="73" t="str">
        <f t="shared" ca="1" si="104"/>
        <v/>
      </c>
      <c r="O341" s="71" t="str">
        <f t="shared" si="105"/>
        <v/>
      </c>
      <c r="P341" s="72" t="str">
        <f>IF($A340&gt;=rok*12,"",P340*H341-K341-SUMPRODUCT(--(MONTH(Podaci!$L$5:$L$25)=MONTH($B341)),--(YEAR(Podaci!$L$5:$L$25)=YEAR($B341)),Podaci!$M$5:$M$25))</f>
        <v/>
      </c>
      <c r="R341" s="108" t="str">
        <f t="shared" ca="1" si="106"/>
        <v/>
      </c>
      <c r="T341" s="81" t="str">
        <f t="shared" ref="T341:AI356" ca="1" si="110">IF($B341&gt;T$3,"",MAX(0,(T$3-MAX(T$2,$B341+1)+1)/T$6*T$7*MAX($J341,0)))</f>
        <v/>
      </c>
      <c r="U341" s="81" t="str">
        <f t="shared" ca="1" si="110"/>
        <v/>
      </c>
      <c r="V341" s="81" t="str">
        <f t="shared" ca="1" si="110"/>
        <v/>
      </c>
      <c r="W341" s="81" t="str">
        <f t="shared" ca="1" si="110"/>
        <v/>
      </c>
      <c r="X341" s="81" t="str">
        <f t="shared" ca="1" si="110"/>
        <v/>
      </c>
      <c r="Y341" s="81" t="str">
        <f t="shared" ca="1" si="110"/>
        <v/>
      </c>
      <c r="Z341" s="81" t="str">
        <f t="shared" ca="1" si="110"/>
        <v/>
      </c>
      <c r="AA341" s="81" t="str">
        <f t="shared" ca="1" si="110"/>
        <v/>
      </c>
      <c r="AB341" s="81" t="str">
        <f t="shared" ca="1" si="110"/>
        <v/>
      </c>
      <c r="AC341" s="81" t="str">
        <f t="shared" ca="1" si="110"/>
        <v/>
      </c>
      <c r="AD341" s="81" t="str">
        <f t="shared" ca="1" si="110"/>
        <v/>
      </c>
      <c r="AE341" s="81" t="str">
        <f t="shared" ca="1" si="110"/>
        <v/>
      </c>
      <c r="AF341" s="81" t="str">
        <f t="shared" ca="1" si="110"/>
        <v/>
      </c>
      <c r="AG341" s="81" t="str">
        <f t="shared" ca="1" si="110"/>
        <v/>
      </c>
      <c r="AH341" s="81" t="str">
        <f t="shared" ca="1" si="110"/>
        <v/>
      </c>
      <c r="AI341" s="81" t="str">
        <f t="shared" ca="1" si="110"/>
        <v/>
      </c>
      <c r="AJ341" s="81" t="str">
        <f t="shared" ca="1" si="109"/>
        <v/>
      </c>
      <c r="AK341" s="81" t="str">
        <f t="shared" ca="1" si="109"/>
        <v/>
      </c>
      <c r="AL341" s="81" t="str">
        <f t="shared" ca="1" si="109"/>
        <v/>
      </c>
      <c r="AM341" s="81" t="str">
        <f t="shared" ca="1" si="109"/>
        <v/>
      </c>
      <c r="AN341" s="81" t="str">
        <f t="shared" ca="1" si="109"/>
        <v/>
      </c>
      <c r="AO341" s="81" t="str">
        <f t="shared" ca="1" si="109"/>
        <v/>
      </c>
      <c r="AP341" s="81" t="str">
        <f t="shared" ca="1" si="109"/>
        <v/>
      </c>
      <c r="AQ341" s="81" t="str">
        <f t="shared" ca="1" si="109"/>
        <v/>
      </c>
    </row>
    <row r="342" spans="1:43" x14ac:dyDescent="0.2">
      <c r="A342" s="22" t="str">
        <f t="shared" si="107"/>
        <v/>
      </c>
      <c r="B342" s="34" t="str">
        <f t="shared" si="108"/>
        <v/>
      </c>
      <c r="C342" s="24" t="str">
        <f ca="1">IF(B342&gt;datum_obracuna,"",VLOOKUP(B342,'HNB tečaj'!A:D,2))</f>
        <v/>
      </c>
      <c r="D342" s="24" t="str">
        <f ca="1">IF(B342&gt;datum_obracuna,"",VLOOKUP(B342,'HNB tečaj'!A:D,3+(Podaci!$B$11="ne")))</f>
        <v/>
      </c>
      <c r="F342" s="68" t="str">
        <f>IF($A341&gt;=rok*12,"",VLOOKUP($B342,Podaci!$F:$G,2,TRUE))</f>
        <v/>
      </c>
      <c r="G342" s="28" t="str">
        <f>IF($A341&gt;=rok*12,"",VLOOKUP($B342,Podaci!$F:$H,3,TRUE))</f>
        <v/>
      </c>
      <c r="H342" s="33" t="str">
        <f>IF(A341&gt;=rok*12,"",VLOOKUP(B342,Podaci!F:J,5,TRUE))</f>
        <v/>
      </c>
      <c r="I342" s="33" t="str">
        <f t="shared" si="99"/>
        <v/>
      </c>
      <c r="J342" s="102" t="str">
        <f t="shared" ca="1" si="100"/>
        <v/>
      </c>
      <c r="K342" s="71" t="str">
        <f t="shared" si="101"/>
        <v/>
      </c>
      <c r="L342" s="73" t="str">
        <f t="shared" ca="1" si="102"/>
        <v/>
      </c>
      <c r="M342" s="71" t="str">
        <f t="shared" si="103"/>
        <v/>
      </c>
      <c r="N342" s="73" t="str">
        <f t="shared" ca="1" si="104"/>
        <v/>
      </c>
      <c r="O342" s="71" t="str">
        <f t="shared" si="105"/>
        <v/>
      </c>
      <c r="P342" s="72" t="str">
        <f>IF($A341&gt;=rok*12,"",P341*H342-K342-SUMPRODUCT(--(MONTH(Podaci!$L$5:$L$25)=MONTH($B342)),--(YEAR(Podaci!$L$5:$L$25)=YEAR($B342)),Podaci!$M$5:$M$25))</f>
        <v/>
      </c>
      <c r="R342" s="108" t="str">
        <f t="shared" ca="1" si="106"/>
        <v/>
      </c>
      <c r="T342" s="81" t="str">
        <f t="shared" ca="1" si="110"/>
        <v/>
      </c>
      <c r="U342" s="81" t="str">
        <f t="shared" ca="1" si="110"/>
        <v/>
      </c>
      <c r="V342" s="81" t="str">
        <f t="shared" ca="1" si="110"/>
        <v/>
      </c>
      <c r="W342" s="81" t="str">
        <f t="shared" ca="1" si="110"/>
        <v/>
      </c>
      <c r="X342" s="81" t="str">
        <f t="shared" ca="1" si="110"/>
        <v/>
      </c>
      <c r="Y342" s="81" t="str">
        <f t="shared" ca="1" si="110"/>
        <v/>
      </c>
      <c r="Z342" s="81" t="str">
        <f t="shared" ca="1" si="110"/>
        <v/>
      </c>
      <c r="AA342" s="81" t="str">
        <f t="shared" ca="1" si="110"/>
        <v/>
      </c>
      <c r="AB342" s="81" t="str">
        <f t="shared" ca="1" si="110"/>
        <v/>
      </c>
      <c r="AC342" s="81" t="str">
        <f t="shared" ca="1" si="110"/>
        <v/>
      </c>
      <c r="AD342" s="81" t="str">
        <f t="shared" ca="1" si="110"/>
        <v/>
      </c>
      <c r="AE342" s="81" t="str">
        <f t="shared" ca="1" si="110"/>
        <v/>
      </c>
      <c r="AF342" s="81" t="str">
        <f t="shared" ca="1" si="110"/>
        <v/>
      </c>
      <c r="AG342" s="81" t="str">
        <f t="shared" ca="1" si="110"/>
        <v/>
      </c>
      <c r="AH342" s="81" t="str">
        <f t="shared" ca="1" si="110"/>
        <v/>
      </c>
      <c r="AI342" s="81" t="str">
        <f t="shared" ca="1" si="110"/>
        <v/>
      </c>
      <c r="AJ342" s="81" t="str">
        <f t="shared" ca="1" si="109"/>
        <v/>
      </c>
      <c r="AK342" s="81" t="str">
        <f t="shared" ca="1" si="109"/>
        <v/>
      </c>
      <c r="AL342" s="81" t="str">
        <f t="shared" ca="1" si="109"/>
        <v/>
      </c>
      <c r="AM342" s="81" t="str">
        <f t="shared" ca="1" si="109"/>
        <v/>
      </c>
      <c r="AN342" s="81" t="str">
        <f t="shared" ca="1" si="109"/>
        <v/>
      </c>
      <c r="AO342" s="81" t="str">
        <f t="shared" ca="1" si="109"/>
        <v/>
      </c>
      <c r="AP342" s="81" t="str">
        <f t="shared" ca="1" si="109"/>
        <v/>
      </c>
      <c r="AQ342" s="81" t="str">
        <f t="shared" ca="1" si="109"/>
        <v/>
      </c>
    </row>
    <row r="343" spans="1:43" x14ac:dyDescent="0.2">
      <c r="A343" s="22" t="str">
        <f t="shared" si="107"/>
        <v/>
      </c>
      <c r="B343" s="34" t="str">
        <f t="shared" si="108"/>
        <v/>
      </c>
      <c r="C343" s="24" t="str">
        <f ca="1">IF(B343&gt;datum_obracuna,"",VLOOKUP(B343,'HNB tečaj'!A:D,2))</f>
        <v/>
      </c>
      <c r="D343" s="24" t="str">
        <f ca="1">IF(B343&gt;datum_obracuna,"",VLOOKUP(B343,'HNB tečaj'!A:D,3+(Podaci!$B$11="ne")))</f>
        <v/>
      </c>
      <c r="F343" s="68" t="str">
        <f>IF($A342&gt;=rok*12,"",VLOOKUP($B343,Podaci!$F:$G,2,TRUE))</f>
        <v/>
      </c>
      <c r="G343" s="28" t="str">
        <f>IF($A342&gt;=rok*12,"",VLOOKUP($B343,Podaci!$F:$H,3,TRUE))</f>
        <v/>
      </c>
      <c r="H343" s="33" t="str">
        <f>IF(A342&gt;=rok*12,"",VLOOKUP(B343,Podaci!F:J,5,TRUE))</f>
        <v/>
      </c>
      <c r="I343" s="33" t="str">
        <f t="shared" si="99"/>
        <v/>
      </c>
      <c r="J343" s="102" t="str">
        <f t="shared" ca="1" si="100"/>
        <v/>
      </c>
      <c r="K343" s="71" t="str">
        <f t="shared" si="101"/>
        <v/>
      </c>
      <c r="L343" s="73" t="str">
        <f t="shared" ca="1" si="102"/>
        <v/>
      </c>
      <c r="M343" s="71" t="str">
        <f t="shared" si="103"/>
        <v/>
      </c>
      <c r="N343" s="73" t="str">
        <f t="shared" ca="1" si="104"/>
        <v/>
      </c>
      <c r="O343" s="71" t="str">
        <f t="shared" si="105"/>
        <v/>
      </c>
      <c r="P343" s="72" t="str">
        <f>IF($A342&gt;=rok*12,"",P342*H343-K343-SUMPRODUCT(--(MONTH(Podaci!$L$5:$L$25)=MONTH($B343)),--(YEAR(Podaci!$L$5:$L$25)=YEAR($B343)),Podaci!$M$5:$M$25))</f>
        <v/>
      </c>
      <c r="R343" s="108" t="str">
        <f t="shared" ca="1" si="106"/>
        <v/>
      </c>
      <c r="T343" s="81" t="str">
        <f t="shared" ca="1" si="110"/>
        <v/>
      </c>
      <c r="U343" s="81" t="str">
        <f t="shared" ca="1" si="110"/>
        <v/>
      </c>
      <c r="V343" s="81" t="str">
        <f t="shared" ca="1" si="110"/>
        <v/>
      </c>
      <c r="W343" s="81" t="str">
        <f t="shared" ca="1" si="110"/>
        <v/>
      </c>
      <c r="X343" s="81" t="str">
        <f t="shared" ca="1" si="110"/>
        <v/>
      </c>
      <c r="Y343" s="81" t="str">
        <f t="shared" ca="1" si="110"/>
        <v/>
      </c>
      <c r="Z343" s="81" t="str">
        <f t="shared" ca="1" si="110"/>
        <v/>
      </c>
      <c r="AA343" s="81" t="str">
        <f t="shared" ca="1" si="110"/>
        <v/>
      </c>
      <c r="AB343" s="81" t="str">
        <f t="shared" ca="1" si="110"/>
        <v/>
      </c>
      <c r="AC343" s="81" t="str">
        <f t="shared" ca="1" si="110"/>
        <v/>
      </c>
      <c r="AD343" s="81" t="str">
        <f t="shared" ca="1" si="110"/>
        <v/>
      </c>
      <c r="AE343" s="81" t="str">
        <f t="shared" ca="1" si="110"/>
        <v/>
      </c>
      <c r="AF343" s="81" t="str">
        <f t="shared" ca="1" si="110"/>
        <v/>
      </c>
      <c r="AG343" s="81" t="str">
        <f t="shared" ca="1" si="110"/>
        <v/>
      </c>
      <c r="AH343" s="81" t="str">
        <f t="shared" ca="1" si="110"/>
        <v/>
      </c>
      <c r="AI343" s="81" t="str">
        <f t="shared" ca="1" si="110"/>
        <v/>
      </c>
      <c r="AJ343" s="81" t="str">
        <f t="shared" ca="1" si="109"/>
        <v/>
      </c>
      <c r="AK343" s="81" t="str">
        <f t="shared" ca="1" si="109"/>
        <v/>
      </c>
      <c r="AL343" s="81" t="str">
        <f t="shared" ca="1" si="109"/>
        <v/>
      </c>
      <c r="AM343" s="81" t="str">
        <f t="shared" ca="1" si="109"/>
        <v/>
      </c>
      <c r="AN343" s="81" t="str">
        <f t="shared" ca="1" si="109"/>
        <v/>
      </c>
      <c r="AO343" s="81" t="str">
        <f t="shared" ca="1" si="109"/>
        <v/>
      </c>
      <c r="AP343" s="81" t="str">
        <f t="shared" ca="1" si="109"/>
        <v/>
      </c>
      <c r="AQ343" s="81" t="str">
        <f t="shared" ca="1" si="109"/>
        <v/>
      </c>
    </row>
    <row r="344" spans="1:43" x14ac:dyDescent="0.2">
      <c r="A344" s="22" t="str">
        <f t="shared" si="107"/>
        <v/>
      </c>
      <c r="B344" s="34" t="str">
        <f t="shared" si="108"/>
        <v/>
      </c>
      <c r="C344" s="24" t="str">
        <f ca="1">IF(B344&gt;datum_obracuna,"",VLOOKUP(B344,'HNB tečaj'!A:D,2))</f>
        <v/>
      </c>
      <c r="D344" s="24" t="str">
        <f ca="1">IF(B344&gt;datum_obracuna,"",VLOOKUP(B344,'HNB tečaj'!A:D,3+(Podaci!$B$11="ne")))</f>
        <v/>
      </c>
      <c r="F344" s="68" t="str">
        <f>IF($A343&gt;=rok*12,"",VLOOKUP($B344,Podaci!$F:$G,2,TRUE))</f>
        <v/>
      </c>
      <c r="G344" s="28" t="str">
        <f>IF($A343&gt;=rok*12,"",VLOOKUP($B344,Podaci!$F:$H,3,TRUE))</f>
        <v/>
      </c>
      <c r="H344" s="33" t="str">
        <f>IF(A343&gt;=rok*12,"",VLOOKUP(B344,Podaci!F:J,5,TRUE))</f>
        <v/>
      </c>
      <c r="I344" s="33" t="str">
        <f t="shared" si="99"/>
        <v/>
      </c>
      <c r="J344" s="102" t="str">
        <f t="shared" ca="1" si="100"/>
        <v/>
      </c>
      <c r="K344" s="71" t="str">
        <f t="shared" si="101"/>
        <v/>
      </c>
      <c r="L344" s="73" t="str">
        <f t="shared" ca="1" si="102"/>
        <v/>
      </c>
      <c r="M344" s="71" t="str">
        <f t="shared" si="103"/>
        <v/>
      </c>
      <c r="N344" s="73" t="str">
        <f t="shared" ca="1" si="104"/>
        <v/>
      </c>
      <c r="O344" s="71" t="str">
        <f t="shared" si="105"/>
        <v/>
      </c>
      <c r="P344" s="72" t="str">
        <f>IF($A343&gt;=rok*12,"",P343*H344-K344-SUMPRODUCT(--(MONTH(Podaci!$L$5:$L$25)=MONTH($B344)),--(YEAR(Podaci!$L$5:$L$25)=YEAR($B344)),Podaci!$M$5:$M$25))</f>
        <v/>
      </c>
      <c r="R344" s="108" t="str">
        <f t="shared" ca="1" si="106"/>
        <v/>
      </c>
      <c r="T344" s="81" t="str">
        <f t="shared" ca="1" si="110"/>
        <v/>
      </c>
      <c r="U344" s="81" t="str">
        <f t="shared" ca="1" si="110"/>
        <v/>
      </c>
      <c r="V344" s="81" t="str">
        <f t="shared" ca="1" si="110"/>
        <v/>
      </c>
      <c r="W344" s="81" t="str">
        <f t="shared" ca="1" si="110"/>
        <v/>
      </c>
      <c r="X344" s="81" t="str">
        <f t="shared" ca="1" si="110"/>
        <v/>
      </c>
      <c r="Y344" s="81" t="str">
        <f t="shared" ca="1" si="110"/>
        <v/>
      </c>
      <c r="Z344" s="81" t="str">
        <f t="shared" ca="1" si="110"/>
        <v/>
      </c>
      <c r="AA344" s="81" t="str">
        <f t="shared" ca="1" si="110"/>
        <v/>
      </c>
      <c r="AB344" s="81" t="str">
        <f t="shared" ca="1" si="110"/>
        <v/>
      </c>
      <c r="AC344" s="81" t="str">
        <f t="shared" ca="1" si="110"/>
        <v/>
      </c>
      <c r="AD344" s="81" t="str">
        <f t="shared" ca="1" si="110"/>
        <v/>
      </c>
      <c r="AE344" s="81" t="str">
        <f t="shared" ca="1" si="110"/>
        <v/>
      </c>
      <c r="AF344" s="81" t="str">
        <f t="shared" ca="1" si="110"/>
        <v/>
      </c>
      <c r="AG344" s="81" t="str">
        <f t="shared" ca="1" si="110"/>
        <v/>
      </c>
      <c r="AH344" s="81" t="str">
        <f t="shared" ca="1" si="110"/>
        <v/>
      </c>
      <c r="AI344" s="81" t="str">
        <f t="shared" ca="1" si="110"/>
        <v/>
      </c>
      <c r="AJ344" s="81" t="str">
        <f t="shared" ca="1" si="109"/>
        <v/>
      </c>
      <c r="AK344" s="81" t="str">
        <f t="shared" ca="1" si="109"/>
        <v/>
      </c>
      <c r="AL344" s="81" t="str">
        <f t="shared" ca="1" si="109"/>
        <v/>
      </c>
      <c r="AM344" s="81" t="str">
        <f t="shared" ca="1" si="109"/>
        <v/>
      </c>
      <c r="AN344" s="81" t="str">
        <f t="shared" ca="1" si="109"/>
        <v/>
      </c>
      <c r="AO344" s="81" t="str">
        <f t="shared" ca="1" si="109"/>
        <v/>
      </c>
      <c r="AP344" s="81" t="str">
        <f t="shared" ca="1" si="109"/>
        <v/>
      </c>
      <c r="AQ344" s="81" t="str">
        <f t="shared" ca="1" si="109"/>
        <v/>
      </c>
    </row>
    <row r="345" spans="1:43" x14ac:dyDescent="0.2">
      <c r="A345" s="22" t="str">
        <f t="shared" si="107"/>
        <v/>
      </c>
      <c r="B345" s="34" t="str">
        <f t="shared" si="108"/>
        <v/>
      </c>
      <c r="C345" s="24" t="str">
        <f ca="1">IF(B345&gt;datum_obracuna,"",VLOOKUP(B345,'HNB tečaj'!A:D,2))</f>
        <v/>
      </c>
      <c r="D345" s="24" t="str">
        <f ca="1">IF(B345&gt;datum_obracuna,"",VLOOKUP(B345,'HNB tečaj'!A:D,3+(Podaci!$B$11="ne")))</f>
        <v/>
      </c>
      <c r="F345" s="68" t="str">
        <f>IF($A344&gt;=rok*12,"",VLOOKUP($B345,Podaci!$F:$G,2,TRUE))</f>
        <v/>
      </c>
      <c r="G345" s="28" t="str">
        <f>IF($A344&gt;=rok*12,"",VLOOKUP($B345,Podaci!$F:$H,3,TRUE))</f>
        <v/>
      </c>
      <c r="H345" s="33" t="str">
        <f>IF(A344&gt;=rok*12,"",VLOOKUP(B345,Podaci!F:J,5,TRUE))</f>
        <v/>
      </c>
      <c r="I345" s="33" t="str">
        <f t="shared" si="99"/>
        <v/>
      </c>
      <c r="J345" s="102" t="str">
        <f t="shared" ca="1" si="100"/>
        <v/>
      </c>
      <c r="K345" s="71" t="str">
        <f t="shared" si="101"/>
        <v/>
      </c>
      <c r="L345" s="73" t="str">
        <f t="shared" ca="1" si="102"/>
        <v/>
      </c>
      <c r="M345" s="71" t="str">
        <f t="shared" si="103"/>
        <v/>
      </c>
      <c r="N345" s="73" t="str">
        <f t="shared" ca="1" si="104"/>
        <v/>
      </c>
      <c r="O345" s="71" t="str">
        <f t="shared" si="105"/>
        <v/>
      </c>
      <c r="P345" s="72" t="str">
        <f>IF($A344&gt;=rok*12,"",P344*H345-K345-SUMPRODUCT(--(MONTH(Podaci!$L$5:$L$25)=MONTH($B345)),--(YEAR(Podaci!$L$5:$L$25)=YEAR($B345)),Podaci!$M$5:$M$25))</f>
        <v/>
      </c>
      <c r="R345" s="108" t="str">
        <f t="shared" ca="1" si="106"/>
        <v/>
      </c>
      <c r="T345" s="81" t="str">
        <f t="shared" ca="1" si="110"/>
        <v/>
      </c>
      <c r="U345" s="81" t="str">
        <f t="shared" ca="1" si="110"/>
        <v/>
      </c>
      <c r="V345" s="81" t="str">
        <f t="shared" ca="1" si="110"/>
        <v/>
      </c>
      <c r="W345" s="81" t="str">
        <f t="shared" ca="1" si="110"/>
        <v/>
      </c>
      <c r="X345" s="81" t="str">
        <f t="shared" ca="1" si="110"/>
        <v/>
      </c>
      <c r="Y345" s="81" t="str">
        <f t="shared" ca="1" si="110"/>
        <v/>
      </c>
      <c r="Z345" s="81" t="str">
        <f t="shared" ca="1" si="110"/>
        <v/>
      </c>
      <c r="AA345" s="81" t="str">
        <f t="shared" ca="1" si="110"/>
        <v/>
      </c>
      <c r="AB345" s="81" t="str">
        <f t="shared" ca="1" si="110"/>
        <v/>
      </c>
      <c r="AC345" s="81" t="str">
        <f t="shared" ca="1" si="110"/>
        <v/>
      </c>
      <c r="AD345" s="81" t="str">
        <f t="shared" ca="1" si="110"/>
        <v/>
      </c>
      <c r="AE345" s="81" t="str">
        <f t="shared" ca="1" si="110"/>
        <v/>
      </c>
      <c r="AF345" s="81" t="str">
        <f t="shared" ca="1" si="110"/>
        <v/>
      </c>
      <c r="AG345" s="81" t="str">
        <f t="shared" ca="1" si="110"/>
        <v/>
      </c>
      <c r="AH345" s="81" t="str">
        <f t="shared" ca="1" si="110"/>
        <v/>
      </c>
      <c r="AI345" s="81" t="str">
        <f t="shared" ca="1" si="110"/>
        <v/>
      </c>
      <c r="AJ345" s="81" t="str">
        <f t="shared" ca="1" si="109"/>
        <v/>
      </c>
      <c r="AK345" s="81" t="str">
        <f t="shared" ca="1" si="109"/>
        <v/>
      </c>
      <c r="AL345" s="81" t="str">
        <f t="shared" ca="1" si="109"/>
        <v/>
      </c>
      <c r="AM345" s="81" t="str">
        <f t="shared" ca="1" si="109"/>
        <v/>
      </c>
      <c r="AN345" s="81" t="str">
        <f t="shared" ca="1" si="109"/>
        <v/>
      </c>
      <c r="AO345" s="81" t="str">
        <f t="shared" ca="1" si="109"/>
        <v/>
      </c>
      <c r="AP345" s="81" t="str">
        <f t="shared" ca="1" si="109"/>
        <v/>
      </c>
      <c r="AQ345" s="81" t="str">
        <f t="shared" ca="1" si="109"/>
        <v/>
      </c>
    </row>
    <row r="346" spans="1:43" x14ac:dyDescent="0.2">
      <c r="A346" s="22" t="str">
        <f t="shared" si="107"/>
        <v/>
      </c>
      <c r="B346" s="34" t="str">
        <f t="shared" si="108"/>
        <v/>
      </c>
      <c r="C346" s="24" t="str">
        <f ca="1">IF(B346&gt;datum_obracuna,"",VLOOKUP(B346,'HNB tečaj'!A:D,2))</f>
        <v/>
      </c>
      <c r="D346" s="24" t="str">
        <f ca="1">IF(B346&gt;datum_obracuna,"",VLOOKUP(B346,'HNB tečaj'!A:D,3+(Podaci!$B$11="ne")))</f>
        <v/>
      </c>
      <c r="F346" s="68" t="str">
        <f>IF($A345&gt;=rok*12,"",VLOOKUP($B346,Podaci!$F:$G,2,TRUE))</f>
        <v/>
      </c>
      <c r="G346" s="28" t="str">
        <f>IF($A345&gt;=rok*12,"",VLOOKUP($B346,Podaci!$F:$H,3,TRUE))</f>
        <v/>
      </c>
      <c r="H346" s="33" t="str">
        <f>IF(A345&gt;=rok*12,"",VLOOKUP(B346,Podaci!F:J,5,TRUE))</f>
        <v/>
      </c>
      <c r="I346" s="33" t="str">
        <f t="shared" si="99"/>
        <v/>
      </c>
      <c r="J346" s="102" t="str">
        <f t="shared" ca="1" si="100"/>
        <v/>
      </c>
      <c r="K346" s="71" t="str">
        <f t="shared" si="101"/>
        <v/>
      </c>
      <c r="L346" s="73" t="str">
        <f t="shared" ca="1" si="102"/>
        <v/>
      </c>
      <c r="M346" s="71" t="str">
        <f t="shared" si="103"/>
        <v/>
      </c>
      <c r="N346" s="73" t="str">
        <f t="shared" ca="1" si="104"/>
        <v/>
      </c>
      <c r="O346" s="71" t="str">
        <f t="shared" si="105"/>
        <v/>
      </c>
      <c r="P346" s="72" t="str">
        <f>IF($A345&gt;=rok*12,"",P345*H346-K346-SUMPRODUCT(--(MONTH(Podaci!$L$5:$L$25)=MONTH($B346)),--(YEAR(Podaci!$L$5:$L$25)=YEAR($B346)),Podaci!$M$5:$M$25))</f>
        <v/>
      </c>
      <c r="R346" s="108" t="str">
        <f t="shared" ca="1" si="106"/>
        <v/>
      </c>
      <c r="T346" s="81" t="str">
        <f t="shared" ca="1" si="110"/>
        <v/>
      </c>
      <c r="U346" s="81" t="str">
        <f t="shared" ca="1" si="110"/>
        <v/>
      </c>
      <c r="V346" s="81" t="str">
        <f t="shared" ca="1" si="110"/>
        <v/>
      </c>
      <c r="W346" s="81" t="str">
        <f t="shared" ca="1" si="110"/>
        <v/>
      </c>
      <c r="X346" s="81" t="str">
        <f t="shared" ca="1" si="110"/>
        <v/>
      </c>
      <c r="Y346" s="81" t="str">
        <f t="shared" ca="1" si="110"/>
        <v/>
      </c>
      <c r="Z346" s="81" t="str">
        <f t="shared" ca="1" si="110"/>
        <v/>
      </c>
      <c r="AA346" s="81" t="str">
        <f t="shared" ca="1" si="110"/>
        <v/>
      </c>
      <c r="AB346" s="81" t="str">
        <f t="shared" ca="1" si="110"/>
        <v/>
      </c>
      <c r="AC346" s="81" t="str">
        <f t="shared" ca="1" si="110"/>
        <v/>
      </c>
      <c r="AD346" s="81" t="str">
        <f t="shared" ca="1" si="110"/>
        <v/>
      </c>
      <c r="AE346" s="81" t="str">
        <f t="shared" ca="1" si="110"/>
        <v/>
      </c>
      <c r="AF346" s="81" t="str">
        <f t="shared" ca="1" si="110"/>
        <v/>
      </c>
      <c r="AG346" s="81" t="str">
        <f t="shared" ca="1" si="110"/>
        <v/>
      </c>
      <c r="AH346" s="81" t="str">
        <f t="shared" ca="1" si="110"/>
        <v/>
      </c>
      <c r="AI346" s="81" t="str">
        <f t="shared" ca="1" si="110"/>
        <v/>
      </c>
      <c r="AJ346" s="81" t="str">
        <f t="shared" ca="1" si="109"/>
        <v/>
      </c>
      <c r="AK346" s="81" t="str">
        <f t="shared" ca="1" si="109"/>
        <v/>
      </c>
      <c r="AL346" s="81" t="str">
        <f t="shared" ca="1" si="109"/>
        <v/>
      </c>
      <c r="AM346" s="81" t="str">
        <f t="shared" ca="1" si="109"/>
        <v/>
      </c>
      <c r="AN346" s="81" t="str">
        <f t="shared" ca="1" si="109"/>
        <v/>
      </c>
      <c r="AO346" s="81" t="str">
        <f t="shared" ca="1" si="109"/>
        <v/>
      </c>
      <c r="AP346" s="81" t="str">
        <f t="shared" ca="1" si="109"/>
        <v/>
      </c>
      <c r="AQ346" s="81" t="str">
        <f t="shared" ca="1" si="109"/>
        <v/>
      </c>
    </row>
    <row r="347" spans="1:43" x14ac:dyDescent="0.2">
      <c r="A347" s="22" t="str">
        <f t="shared" si="107"/>
        <v/>
      </c>
      <c r="B347" s="34" t="str">
        <f t="shared" si="108"/>
        <v/>
      </c>
      <c r="C347" s="24" t="str">
        <f ca="1">IF(B347&gt;datum_obracuna,"",VLOOKUP(B347,'HNB tečaj'!A:D,2))</f>
        <v/>
      </c>
      <c r="D347" s="24" t="str">
        <f ca="1">IF(B347&gt;datum_obracuna,"",VLOOKUP(B347,'HNB tečaj'!A:D,3+(Podaci!$B$11="ne")))</f>
        <v/>
      </c>
      <c r="F347" s="68" t="str">
        <f>IF($A346&gt;=rok*12,"",VLOOKUP($B347,Podaci!$F:$G,2,TRUE))</f>
        <v/>
      </c>
      <c r="G347" s="28" t="str">
        <f>IF($A346&gt;=rok*12,"",VLOOKUP($B347,Podaci!$F:$H,3,TRUE))</f>
        <v/>
      </c>
      <c r="H347" s="33" t="str">
        <f>IF(A346&gt;=rok*12,"",VLOOKUP(B347,Podaci!F:J,5,TRUE))</f>
        <v/>
      </c>
      <c r="I347" s="33" t="str">
        <f t="shared" si="99"/>
        <v/>
      </c>
      <c r="J347" s="102" t="str">
        <f t="shared" ca="1" si="100"/>
        <v/>
      </c>
      <c r="K347" s="71" t="str">
        <f t="shared" si="101"/>
        <v/>
      </c>
      <c r="L347" s="73" t="str">
        <f t="shared" ca="1" si="102"/>
        <v/>
      </c>
      <c r="M347" s="71" t="str">
        <f t="shared" si="103"/>
        <v/>
      </c>
      <c r="N347" s="73" t="str">
        <f t="shared" ca="1" si="104"/>
        <v/>
      </c>
      <c r="O347" s="71" t="str">
        <f t="shared" si="105"/>
        <v/>
      </c>
      <c r="P347" s="72" t="str">
        <f>IF($A346&gt;=rok*12,"",P346*H347-K347-SUMPRODUCT(--(MONTH(Podaci!$L$5:$L$25)=MONTH($B347)),--(YEAR(Podaci!$L$5:$L$25)=YEAR($B347)),Podaci!$M$5:$M$25))</f>
        <v/>
      </c>
      <c r="R347" s="108" t="str">
        <f t="shared" ca="1" si="106"/>
        <v/>
      </c>
      <c r="T347" s="81" t="str">
        <f t="shared" ca="1" si="110"/>
        <v/>
      </c>
      <c r="U347" s="81" t="str">
        <f t="shared" ca="1" si="110"/>
        <v/>
      </c>
      <c r="V347" s="81" t="str">
        <f t="shared" ca="1" si="110"/>
        <v/>
      </c>
      <c r="W347" s="81" t="str">
        <f t="shared" ca="1" si="110"/>
        <v/>
      </c>
      <c r="X347" s="81" t="str">
        <f t="shared" ca="1" si="110"/>
        <v/>
      </c>
      <c r="Y347" s="81" t="str">
        <f t="shared" ca="1" si="110"/>
        <v/>
      </c>
      <c r="Z347" s="81" t="str">
        <f t="shared" ca="1" si="110"/>
        <v/>
      </c>
      <c r="AA347" s="81" t="str">
        <f t="shared" ca="1" si="110"/>
        <v/>
      </c>
      <c r="AB347" s="81" t="str">
        <f t="shared" ca="1" si="110"/>
        <v/>
      </c>
      <c r="AC347" s="81" t="str">
        <f t="shared" ca="1" si="110"/>
        <v/>
      </c>
      <c r="AD347" s="81" t="str">
        <f t="shared" ca="1" si="110"/>
        <v/>
      </c>
      <c r="AE347" s="81" t="str">
        <f t="shared" ca="1" si="110"/>
        <v/>
      </c>
      <c r="AF347" s="81" t="str">
        <f t="shared" ca="1" si="110"/>
        <v/>
      </c>
      <c r="AG347" s="81" t="str">
        <f t="shared" ca="1" si="110"/>
        <v/>
      </c>
      <c r="AH347" s="81" t="str">
        <f t="shared" ca="1" si="110"/>
        <v/>
      </c>
      <c r="AI347" s="81" t="str">
        <f t="shared" ca="1" si="110"/>
        <v/>
      </c>
      <c r="AJ347" s="81" t="str">
        <f t="shared" ca="1" si="109"/>
        <v/>
      </c>
      <c r="AK347" s="81" t="str">
        <f t="shared" ca="1" si="109"/>
        <v/>
      </c>
      <c r="AL347" s="81" t="str">
        <f t="shared" ca="1" si="109"/>
        <v/>
      </c>
      <c r="AM347" s="81" t="str">
        <f t="shared" ca="1" si="109"/>
        <v/>
      </c>
      <c r="AN347" s="81" t="str">
        <f t="shared" ca="1" si="109"/>
        <v/>
      </c>
      <c r="AO347" s="81" t="str">
        <f t="shared" ca="1" si="109"/>
        <v/>
      </c>
      <c r="AP347" s="81" t="str">
        <f t="shared" ca="1" si="109"/>
        <v/>
      </c>
      <c r="AQ347" s="81" t="str">
        <f t="shared" ca="1" si="109"/>
        <v/>
      </c>
    </row>
    <row r="348" spans="1:43" x14ac:dyDescent="0.2">
      <c r="A348" s="22" t="str">
        <f t="shared" si="107"/>
        <v/>
      </c>
      <c r="B348" s="34" t="str">
        <f t="shared" si="108"/>
        <v/>
      </c>
      <c r="C348" s="24" t="str">
        <f ca="1">IF(B348&gt;datum_obracuna,"",VLOOKUP(B348,'HNB tečaj'!A:D,2))</f>
        <v/>
      </c>
      <c r="D348" s="24" t="str">
        <f ca="1">IF(B348&gt;datum_obracuna,"",VLOOKUP(B348,'HNB tečaj'!A:D,3+(Podaci!$B$11="ne")))</f>
        <v/>
      </c>
      <c r="F348" s="68" t="str">
        <f>IF($A347&gt;=rok*12,"",VLOOKUP($B348,Podaci!$F:$G,2,TRUE))</f>
        <v/>
      </c>
      <c r="G348" s="28" t="str">
        <f>IF($A347&gt;=rok*12,"",VLOOKUP($B348,Podaci!$F:$H,3,TRUE))</f>
        <v/>
      </c>
      <c r="H348" s="33" t="str">
        <f>IF(A347&gt;=rok*12,"",VLOOKUP(B348,Podaci!F:J,5,TRUE))</f>
        <v/>
      </c>
      <c r="I348" s="33" t="str">
        <f t="shared" si="99"/>
        <v/>
      </c>
      <c r="J348" s="102" t="str">
        <f t="shared" ca="1" si="100"/>
        <v/>
      </c>
      <c r="K348" s="71" t="str">
        <f t="shared" si="101"/>
        <v/>
      </c>
      <c r="L348" s="73" t="str">
        <f t="shared" ca="1" si="102"/>
        <v/>
      </c>
      <c r="M348" s="71" t="str">
        <f t="shared" si="103"/>
        <v/>
      </c>
      <c r="N348" s="73" t="str">
        <f t="shared" ca="1" si="104"/>
        <v/>
      </c>
      <c r="O348" s="71" t="str">
        <f t="shared" si="105"/>
        <v/>
      </c>
      <c r="P348" s="72" t="str">
        <f>IF($A347&gt;=rok*12,"",P347*H348-K348-SUMPRODUCT(--(MONTH(Podaci!$L$5:$L$25)=MONTH($B348)),--(YEAR(Podaci!$L$5:$L$25)=YEAR($B348)),Podaci!$M$5:$M$25))</f>
        <v/>
      </c>
      <c r="R348" s="108" t="str">
        <f t="shared" ca="1" si="106"/>
        <v/>
      </c>
      <c r="T348" s="81" t="str">
        <f t="shared" ca="1" si="110"/>
        <v/>
      </c>
      <c r="U348" s="81" t="str">
        <f t="shared" ca="1" si="110"/>
        <v/>
      </c>
      <c r="V348" s="81" t="str">
        <f t="shared" ca="1" si="110"/>
        <v/>
      </c>
      <c r="W348" s="81" t="str">
        <f t="shared" ca="1" si="110"/>
        <v/>
      </c>
      <c r="X348" s="81" t="str">
        <f t="shared" ca="1" si="110"/>
        <v/>
      </c>
      <c r="Y348" s="81" t="str">
        <f t="shared" ca="1" si="110"/>
        <v/>
      </c>
      <c r="Z348" s="81" t="str">
        <f t="shared" ca="1" si="110"/>
        <v/>
      </c>
      <c r="AA348" s="81" t="str">
        <f t="shared" ca="1" si="110"/>
        <v/>
      </c>
      <c r="AB348" s="81" t="str">
        <f t="shared" ca="1" si="110"/>
        <v/>
      </c>
      <c r="AC348" s="81" t="str">
        <f t="shared" ca="1" si="110"/>
        <v/>
      </c>
      <c r="AD348" s="81" t="str">
        <f t="shared" ca="1" si="110"/>
        <v/>
      </c>
      <c r="AE348" s="81" t="str">
        <f t="shared" ca="1" si="110"/>
        <v/>
      </c>
      <c r="AF348" s="81" t="str">
        <f t="shared" ca="1" si="110"/>
        <v/>
      </c>
      <c r="AG348" s="81" t="str">
        <f t="shared" ca="1" si="110"/>
        <v/>
      </c>
      <c r="AH348" s="81" t="str">
        <f t="shared" ca="1" si="110"/>
        <v/>
      </c>
      <c r="AI348" s="81" t="str">
        <f t="shared" ca="1" si="110"/>
        <v/>
      </c>
      <c r="AJ348" s="81" t="str">
        <f t="shared" ca="1" si="109"/>
        <v/>
      </c>
      <c r="AK348" s="81" t="str">
        <f t="shared" ca="1" si="109"/>
        <v/>
      </c>
      <c r="AL348" s="81" t="str">
        <f t="shared" ca="1" si="109"/>
        <v/>
      </c>
      <c r="AM348" s="81" t="str">
        <f t="shared" ca="1" si="109"/>
        <v/>
      </c>
      <c r="AN348" s="81" t="str">
        <f t="shared" ca="1" si="109"/>
        <v/>
      </c>
      <c r="AO348" s="81" t="str">
        <f t="shared" ca="1" si="109"/>
        <v/>
      </c>
      <c r="AP348" s="81" t="str">
        <f t="shared" ca="1" si="109"/>
        <v/>
      </c>
      <c r="AQ348" s="81" t="str">
        <f t="shared" ca="1" si="109"/>
        <v/>
      </c>
    </row>
    <row r="349" spans="1:43" x14ac:dyDescent="0.2">
      <c r="A349" s="22" t="str">
        <f t="shared" si="107"/>
        <v/>
      </c>
      <c r="B349" s="34" t="str">
        <f t="shared" si="108"/>
        <v/>
      </c>
      <c r="C349" s="24" t="str">
        <f ca="1">IF(B349&gt;datum_obracuna,"",VLOOKUP(B349,'HNB tečaj'!A:D,2))</f>
        <v/>
      </c>
      <c r="D349" s="24" t="str">
        <f ca="1">IF(B349&gt;datum_obracuna,"",VLOOKUP(B349,'HNB tečaj'!A:D,3+(Podaci!$B$11="ne")))</f>
        <v/>
      </c>
      <c r="F349" s="68" t="str">
        <f>IF($A348&gt;=rok*12,"",VLOOKUP($B349,Podaci!$F:$G,2,TRUE))</f>
        <v/>
      </c>
      <c r="G349" s="28" t="str">
        <f>IF($A348&gt;=rok*12,"",VLOOKUP($B349,Podaci!$F:$H,3,TRUE))</f>
        <v/>
      </c>
      <c r="H349" s="33" t="str">
        <f>IF(A348&gt;=rok*12,"",VLOOKUP(B349,Podaci!F:J,5,TRUE))</f>
        <v/>
      </c>
      <c r="I349" s="33" t="str">
        <f t="shared" si="99"/>
        <v/>
      </c>
      <c r="J349" s="102" t="str">
        <f t="shared" ca="1" si="100"/>
        <v/>
      </c>
      <c r="K349" s="71" t="str">
        <f t="shared" si="101"/>
        <v/>
      </c>
      <c r="L349" s="73" t="str">
        <f t="shared" ca="1" si="102"/>
        <v/>
      </c>
      <c r="M349" s="71" t="str">
        <f t="shared" si="103"/>
        <v/>
      </c>
      <c r="N349" s="73" t="str">
        <f t="shared" ca="1" si="104"/>
        <v/>
      </c>
      <c r="O349" s="71" t="str">
        <f t="shared" si="105"/>
        <v/>
      </c>
      <c r="P349" s="72" t="str">
        <f>IF($A348&gt;=rok*12,"",P348*H349-K349-SUMPRODUCT(--(MONTH(Podaci!$L$5:$L$25)=MONTH($B349)),--(YEAR(Podaci!$L$5:$L$25)=YEAR($B349)),Podaci!$M$5:$M$25))</f>
        <v/>
      </c>
      <c r="R349" s="108" t="str">
        <f t="shared" ca="1" si="106"/>
        <v/>
      </c>
      <c r="T349" s="81" t="str">
        <f t="shared" ca="1" si="110"/>
        <v/>
      </c>
      <c r="U349" s="81" t="str">
        <f t="shared" ca="1" si="110"/>
        <v/>
      </c>
      <c r="V349" s="81" t="str">
        <f t="shared" ca="1" si="110"/>
        <v/>
      </c>
      <c r="W349" s="81" t="str">
        <f t="shared" ca="1" si="110"/>
        <v/>
      </c>
      <c r="X349" s="81" t="str">
        <f t="shared" ca="1" si="110"/>
        <v/>
      </c>
      <c r="Y349" s="81" t="str">
        <f t="shared" ca="1" si="110"/>
        <v/>
      </c>
      <c r="Z349" s="81" t="str">
        <f t="shared" ca="1" si="110"/>
        <v/>
      </c>
      <c r="AA349" s="81" t="str">
        <f t="shared" ca="1" si="110"/>
        <v/>
      </c>
      <c r="AB349" s="81" t="str">
        <f t="shared" ca="1" si="110"/>
        <v/>
      </c>
      <c r="AC349" s="81" t="str">
        <f t="shared" ca="1" si="110"/>
        <v/>
      </c>
      <c r="AD349" s="81" t="str">
        <f t="shared" ca="1" si="110"/>
        <v/>
      </c>
      <c r="AE349" s="81" t="str">
        <f t="shared" ca="1" si="110"/>
        <v/>
      </c>
      <c r="AF349" s="81" t="str">
        <f t="shared" ca="1" si="110"/>
        <v/>
      </c>
      <c r="AG349" s="81" t="str">
        <f t="shared" ca="1" si="110"/>
        <v/>
      </c>
      <c r="AH349" s="81" t="str">
        <f t="shared" ca="1" si="110"/>
        <v/>
      </c>
      <c r="AI349" s="81" t="str">
        <f t="shared" ca="1" si="110"/>
        <v/>
      </c>
      <c r="AJ349" s="81" t="str">
        <f t="shared" ca="1" si="109"/>
        <v/>
      </c>
      <c r="AK349" s="81" t="str">
        <f t="shared" ca="1" si="109"/>
        <v/>
      </c>
      <c r="AL349" s="81" t="str">
        <f t="shared" ca="1" si="109"/>
        <v/>
      </c>
      <c r="AM349" s="81" t="str">
        <f t="shared" ca="1" si="109"/>
        <v/>
      </c>
      <c r="AN349" s="81" t="str">
        <f t="shared" ca="1" si="109"/>
        <v/>
      </c>
      <c r="AO349" s="81" t="str">
        <f t="shared" ca="1" si="109"/>
        <v/>
      </c>
      <c r="AP349" s="81" t="str">
        <f t="shared" ca="1" si="109"/>
        <v/>
      </c>
      <c r="AQ349" s="81" t="str">
        <f t="shared" ca="1" si="109"/>
        <v/>
      </c>
    </row>
    <row r="350" spans="1:43" x14ac:dyDescent="0.2">
      <c r="A350" s="22" t="str">
        <f t="shared" si="107"/>
        <v/>
      </c>
      <c r="B350" s="34" t="str">
        <f t="shared" si="108"/>
        <v/>
      </c>
      <c r="C350" s="24" t="str">
        <f ca="1">IF(B350&gt;datum_obracuna,"",VLOOKUP(B350,'HNB tečaj'!A:D,2))</f>
        <v/>
      </c>
      <c r="D350" s="24" t="str">
        <f ca="1">IF(B350&gt;datum_obracuna,"",VLOOKUP(B350,'HNB tečaj'!A:D,3+(Podaci!$B$11="ne")))</f>
        <v/>
      </c>
      <c r="F350" s="68" t="str">
        <f>IF($A349&gt;=rok*12,"",VLOOKUP($B350,Podaci!$F:$G,2,TRUE))</f>
        <v/>
      </c>
      <c r="G350" s="28" t="str">
        <f>IF($A349&gt;=rok*12,"",VLOOKUP($B350,Podaci!$F:$H,3,TRUE))</f>
        <v/>
      </c>
      <c r="H350" s="33" t="str">
        <f>IF(A349&gt;=rok*12,"",VLOOKUP(B350,Podaci!F:J,5,TRUE))</f>
        <v/>
      </c>
      <c r="I350" s="33" t="str">
        <f t="shared" si="99"/>
        <v/>
      </c>
      <c r="J350" s="102" t="str">
        <f t="shared" ca="1" si="100"/>
        <v/>
      </c>
      <c r="K350" s="71" t="str">
        <f t="shared" si="101"/>
        <v/>
      </c>
      <c r="L350" s="73" t="str">
        <f t="shared" ca="1" si="102"/>
        <v/>
      </c>
      <c r="M350" s="71" t="str">
        <f t="shared" si="103"/>
        <v/>
      </c>
      <c r="N350" s="73" t="str">
        <f t="shared" ca="1" si="104"/>
        <v/>
      </c>
      <c r="O350" s="71" t="str">
        <f t="shared" si="105"/>
        <v/>
      </c>
      <c r="P350" s="72" t="str">
        <f>IF($A349&gt;=rok*12,"",P349*H350-K350-SUMPRODUCT(--(MONTH(Podaci!$L$5:$L$25)=MONTH($B350)),--(YEAR(Podaci!$L$5:$L$25)=YEAR($B350)),Podaci!$M$5:$M$25))</f>
        <v/>
      </c>
      <c r="R350" s="108" t="str">
        <f t="shared" ca="1" si="106"/>
        <v/>
      </c>
      <c r="T350" s="81" t="str">
        <f t="shared" ca="1" si="110"/>
        <v/>
      </c>
      <c r="U350" s="81" t="str">
        <f t="shared" ca="1" si="110"/>
        <v/>
      </c>
      <c r="V350" s="81" t="str">
        <f t="shared" ca="1" si="110"/>
        <v/>
      </c>
      <c r="W350" s="81" t="str">
        <f t="shared" ca="1" si="110"/>
        <v/>
      </c>
      <c r="X350" s="81" t="str">
        <f t="shared" ca="1" si="110"/>
        <v/>
      </c>
      <c r="Y350" s="81" t="str">
        <f t="shared" ca="1" si="110"/>
        <v/>
      </c>
      <c r="Z350" s="81" t="str">
        <f t="shared" ca="1" si="110"/>
        <v/>
      </c>
      <c r="AA350" s="81" t="str">
        <f t="shared" ca="1" si="110"/>
        <v/>
      </c>
      <c r="AB350" s="81" t="str">
        <f t="shared" ca="1" si="110"/>
        <v/>
      </c>
      <c r="AC350" s="81" t="str">
        <f t="shared" ca="1" si="110"/>
        <v/>
      </c>
      <c r="AD350" s="81" t="str">
        <f t="shared" ca="1" si="110"/>
        <v/>
      </c>
      <c r="AE350" s="81" t="str">
        <f t="shared" ca="1" si="110"/>
        <v/>
      </c>
      <c r="AF350" s="81" t="str">
        <f t="shared" ca="1" si="110"/>
        <v/>
      </c>
      <c r="AG350" s="81" t="str">
        <f t="shared" ca="1" si="110"/>
        <v/>
      </c>
      <c r="AH350" s="81" t="str">
        <f t="shared" ca="1" si="110"/>
        <v/>
      </c>
      <c r="AI350" s="81" t="str">
        <f t="shared" ca="1" si="110"/>
        <v/>
      </c>
      <c r="AJ350" s="81" t="str">
        <f t="shared" ca="1" si="109"/>
        <v/>
      </c>
      <c r="AK350" s="81" t="str">
        <f t="shared" ca="1" si="109"/>
        <v/>
      </c>
      <c r="AL350" s="81" t="str">
        <f t="shared" ca="1" si="109"/>
        <v/>
      </c>
      <c r="AM350" s="81" t="str">
        <f t="shared" ca="1" si="109"/>
        <v/>
      </c>
      <c r="AN350" s="81" t="str">
        <f t="shared" ca="1" si="109"/>
        <v/>
      </c>
      <c r="AO350" s="81" t="str">
        <f t="shared" ca="1" si="109"/>
        <v/>
      </c>
      <c r="AP350" s="81" t="str">
        <f t="shared" ca="1" si="109"/>
        <v/>
      </c>
      <c r="AQ350" s="81" t="str">
        <f t="shared" ca="1" si="109"/>
        <v/>
      </c>
    </row>
    <row r="351" spans="1:43" x14ac:dyDescent="0.2">
      <c r="A351" s="22" t="str">
        <f t="shared" si="107"/>
        <v/>
      </c>
      <c r="B351" s="34" t="str">
        <f t="shared" si="108"/>
        <v/>
      </c>
      <c r="C351" s="24" t="str">
        <f ca="1">IF(B351&gt;datum_obracuna,"",VLOOKUP(B351,'HNB tečaj'!A:D,2))</f>
        <v/>
      </c>
      <c r="D351" s="24" t="str">
        <f ca="1">IF(B351&gt;datum_obracuna,"",VLOOKUP(B351,'HNB tečaj'!A:D,3+(Podaci!$B$11="ne")))</f>
        <v/>
      </c>
      <c r="F351" s="68" t="str">
        <f>IF($A350&gt;=rok*12,"",VLOOKUP($B351,Podaci!$F:$G,2,TRUE))</f>
        <v/>
      </c>
      <c r="G351" s="28" t="str">
        <f>IF($A350&gt;=rok*12,"",VLOOKUP($B351,Podaci!$F:$H,3,TRUE))</f>
        <v/>
      </c>
      <c r="H351" s="33" t="str">
        <f>IF(A350&gt;=rok*12,"",VLOOKUP(B351,Podaci!F:J,5,TRUE))</f>
        <v/>
      </c>
      <c r="I351" s="33" t="str">
        <f t="shared" si="99"/>
        <v/>
      </c>
      <c r="J351" s="102" t="str">
        <f t="shared" ca="1" si="100"/>
        <v/>
      </c>
      <c r="K351" s="71" t="str">
        <f t="shared" si="101"/>
        <v/>
      </c>
      <c r="L351" s="73" t="str">
        <f t="shared" ca="1" si="102"/>
        <v/>
      </c>
      <c r="M351" s="71" t="str">
        <f t="shared" si="103"/>
        <v/>
      </c>
      <c r="N351" s="73" t="str">
        <f t="shared" ca="1" si="104"/>
        <v/>
      </c>
      <c r="O351" s="71" t="str">
        <f t="shared" si="105"/>
        <v/>
      </c>
      <c r="P351" s="72" t="str">
        <f>IF($A350&gt;=rok*12,"",P350*H351-K351-SUMPRODUCT(--(MONTH(Podaci!$L$5:$L$25)=MONTH($B351)),--(YEAR(Podaci!$L$5:$L$25)=YEAR($B351)),Podaci!$M$5:$M$25))</f>
        <v/>
      </c>
      <c r="R351" s="108" t="str">
        <f t="shared" ca="1" si="106"/>
        <v/>
      </c>
      <c r="T351" s="81" t="str">
        <f t="shared" ca="1" si="110"/>
        <v/>
      </c>
      <c r="U351" s="81" t="str">
        <f t="shared" ca="1" si="110"/>
        <v/>
      </c>
      <c r="V351" s="81" t="str">
        <f t="shared" ca="1" si="110"/>
        <v/>
      </c>
      <c r="W351" s="81" t="str">
        <f t="shared" ca="1" si="110"/>
        <v/>
      </c>
      <c r="X351" s="81" t="str">
        <f t="shared" ca="1" si="110"/>
        <v/>
      </c>
      <c r="Y351" s="81" t="str">
        <f t="shared" ca="1" si="110"/>
        <v/>
      </c>
      <c r="Z351" s="81" t="str">
        <f t="shared" ca="1" si="110"/>
        <v/>
      </c>
      <c r="AA351" s="81" t="str">
        <f t="shared" ca="1" si="110"/>
        <v/>
      </c>
      <c r="AB351" s="81" t="str">
        <f t="shared" ca="1" si="110"/>
        <v/>
      </c>
      <c r="AC351" s="81" t="str">
        <f t="shared" ca="1" si="110"/>
        <v/>
      </c>
      <c r="AD351" s="81" t="str">
        <f t="shared" ca="1" si="110"/>
        <v/>
      </c>
      <c r="AE351" s="81" t="str">
        <f t="shared" ca="1" si="110"/>
        <v/>
      </c>
      <c r="AF351" s="81" t="str">
        <f t="shared" ca="1" si="110"/>
        <v/>
      </c>
      <c r="AG351" s="81" t="str">
        <f t="shared" ca="1" si="110"/>
        <v/>
      </c>
      <c r="AH351" s="81" t="str">
        <f t="shared" ca="1" si="110"/>
        <v/>
      </c>
      <c r="AI351" s="81" t="str">
        <f t="shared" ca="1" si="110"/>
        <v/>
      </c>
      <c r="AJ351" s="81" t="str">
        <f t="shared" ca="1" si="109"/>
        <v/>
      </c>
      <c r="AK351" s="81" t="str">
        <f t="shared" ca="1" si="109"/>
        <v/>
      </c>
      <c r="AL351" s="81" t="str">
        <f t="shared" ca="1" si="109"/>
        <v/>
      </c>
      <c r="AM351" s="81" t="str">
        <f t="shared" ca="1" si="109"/>
        <v/>
      </c>
      <c r="AN351" s="81" t="str">
        <f t="shared" ca="1" si="109"/>
        <v/>
      </c>
      <c r="AO351" s="81" t="str">
        <f t="shared" ca="1" si="109"/>
        <v/>
      </c>
      <c r="AP351" s="81" t="str">
        <f t="shared" ca="1" si="109"/>
        <v/>
      </c>
      <c r="AQ351" s="81" t="str">
        <f t="shared" ca="1" si="109"/>
        <v/>
      </c>
    </row>
    <row r="352" spans="1:43" x14ac:dyDescent="0.2">
      <c r="A352" s="22" t="str">
        <f t="shared" si="107"/>
        <v/>
      </c>
      <c r="B352" s="34" t="str">
        <f t="shared" si="108"/>
        <v/>
      </c>
      <c r="C352" s="24" t="str">
        <f ca="1">IF(B352&gt;datum_obracuna,"",VLOOKUP(B352,'HNB tečaj'!A:D,2))</f>
        <v/>
      </c>
      <c r="D352" s="24" t="str">
        <f ca="1">IF(B352&gt;datum_obracuna,"",VLOOKUP(B352,'HNB tečaj'!A:D,3+(Podaci!$B$11="ne")))</f>
        <v/>
      </c>
      <c r="F352" s="68" t="str">
        <f>IF($A351&gt;=rok*12,"",VLOOKUP($B352,Podaci!$F:$G,2,TRUE))</f>
        <v/>
      </c>
      <c r="G352" s="28" t="str">
        <f>IF($A351&gt;=rok*12,"",VLOOKUP($B352,Podaci!$F:$H,3,TRUE))</f>
        <v/>
      </c>
      <c r="H352" s="33" t="str">
        <f>IF(A351&gt;=rok*12,"",VLOOKUP(B352,Podaci!F:J,5,TRUE))</f>
        <v/>
      </c>
      <c r="I352" s="33" t="str">
        <f t="shared" si="99"/>
        <v/>
      </c>
      <c r="J352" s="102" t="str">
        <f t="shared" ca="1" si="100"/>
        <v/>
      </c>
      <c r="K352" s="71" t="str">
        <f t="shared" si="101"/>
        <v/>
      </c>
      <c r="L352" s="73" t="str">
        <f t="shared" ca="1" si="102"/>
        <v/>
      </c>
      <c r="M352" s="71" t="str">
        <f t="shared" si="103"/>
        <v/>
      </c>
      <c r="N352" s="73" t="str">
        <f t="shared" ca="1" si="104"/>
        <v/>
      </c>
      <c r="O352" s="71" t="str">
        <f t="shared" si="105"/>
        <v/>
      </c>
      <c r="P352" s="72" t="str">
        <f>IF($A351&gt;=rok*12,"",P351*H352-K352-SUMPRODUCT(--(MONTH(Podaci!$L$5:$L$25)=MONTH($B352)),--(YEAR(Podaci!$L$5:$L$25)=YEAR($B352)),Podaci!$M$5:$M$25))</f>
        <v/>
      </c>
      <c r="R352" s="108" t="str">
        <f t="shared" ca="1" si="106"/>
        <v/>
      </c>
      <c r="T352" s="81" t="str">
        <f t="shared" ca="1" si="110"/>
        <v/>
      </c>
      <c r="U352" s="81" t="str">
        <f t="shared" ca="1" si="110"/>
        <v/>
      </c>
      <c r="V352" s="81" t="str">
        <f t="shared" ca="1" si="110"/>
        <v/>
      </c>
      <c r="W352" s="81" t="str">
        <f t="shared" ca="1" si="110"/>
        <v/>
      </c>
      <c r="X352" s="81" t="str">
        <f t="shared" ca="1" si="110"/>
        <v/>
      </c>
      <c r="Y352" s="81" t="str">
        <f t="shared" ca="1" si="110"/>
        <v/>
      </c>
      <c r="Z352" s="81" t="str">
        <f t="shared" ca="1" si="110"/>
        <v/>
      </c>
      <c r="AA352" s="81" t="str">
        <f t="shared" ca="1" si="110"/>
        <v/>
      </c>
      <c r="AB352" s="81" t="str">
        <f t="shared" ca="1" si="110"/>
        <v/>
      </c>
      <c r="AC352" s="81" t="str">
        <f t="shared" ca="1" si="110"/>
        <v/>
      </c>
      <c r="AD352" s="81" t="str">
        <f t="shared" ca="1" si="110"/>
        <v/>
      </c>
      <c r="AE352" s="81" t="str">
        <f t="shared" ca="1" si="110"/>
        <v/>
      </c>
      <c r="AF352" s="81" t="str">
        <f t="shared" ca="1" si="110"/>
        <v/>
      </c>
      <c r="AG352" s="81" t="str">
        <f t="shared" ca="1" si="110"/>
        <v/>
      </c>
      <c r="AH352" s="81" t="str">
        <f t="shared" ca="1" si="110"/>
        <v/>
      </c>
      <c r="AI352" s="81" t="str">
        <f t="shared" ca="1" si="110"/>
        <v/>
      </c>
      <c r="AJ352" s="81" t="str">
        <f t="shared" ca="1" si="109"/>
        <v/>
      </c>
      <c r="AK352" s="81" t="str">
        <f t="shared" ca="1" si="109"/>
        <v/>
      </c>
      <c r="AL352" s="81" t="str">
        <f t="shared" ca="1" si="109"/>
        <v/>
      </c>
      <c r="AM352" s="81" t="str">
        <f t="shared" ca="1" si="109"/>
        <v/>
      </c>
      <c r="AN352" s="81" t="str">
        <f t="shared" ca="1" si="109"/>
        <v/>
      </c>
      <c r="AO352" s="81" t="str">
        <f t="shared" ca="1" si="109"/>
        <v/>
      </c>
      <c r="AP352" s="81" t="str">
        <f t="shared" ca="1" si="109"/>
        <v/>
      </c>
      <c r="AQ352" s="81" t="str">
        <f t="shared" ca="1" si="109"/>
        <v/>
      </c>
    </row>
    <row r="353" spans="1:43" x14ac:dyDescent="0.2">
      <c r="A353" s="22" t="str">
        <f t="shared" si="107"/>
        <v/>
      </c>
      <c r="B353" s="34" t="str">
        <f t="shared" si="108"/>
        <v/>
      </c>
      <c r="C353" s="24" t="str">
        <f ca="1">IF(B353&gt;datum_obracuna,"",VLOOKUP(B353,'HNB tečaj'!A:D,2))</f>
        <v/>
      </c>
      <c r="D353" s="24" t="str">
        <f ca="1">IF(B353&gt;datum_obracuna,"",VLOOKUP(B353,'HNB tečaj'!A:D,3+(Podaci!$B$11="ne")))</f>
        <v/>
      </c>
      <c r="F353" s="68" t="str">
        <f>IF($A352&gt;=rok*12,"",VLOOKUP($B353,Podaci!$F:$G,2,TRUE))</f>
        <v/>
      </c>
      <c r="G353" s="28" t="str">
        <f>IF($A352&gt;=rok*12,"",VLOOKUP($B353,Podaci!$F:$H,3,TRUE))</f>
        <v/>
      </c>
      <c r="H353" s="33" t="str">
        <f>IF(A352&gt;=rok*12,"",VLOOKUP(B353,Podaci!F:J,5,TRUE))</f>
        <v/>
      </c>
      <c r="I353" s="33" t="str">
        <f t="shared" si="99"/>
        <v/>
      </c>
      <c r="J353" s="102" t="str">
        <f t="shared" ca="1" si="100"/>
        <v/>
      </c>
      <c r="K353" s="71" t="str">
        <f t="shared" si="101"/>
        <v/>
      </c>
      <c r="L353" s="73" t="str">
        <f t="shared" ca="1" si="102"/>
        <v/>
      </c>
      <c r="M353" s="71" t="str">
        <f t="shared" si="103"/>
        <v/>
      </c>
      <c r="N353" s="73" t="str">
        <f t="shared" ca="1" si="104"/>
        <v/>
      </c>
      <c r="O353" s="71" t="str">
        <f t="shared" si="105"/>
        <v/>
      </c>
      <c r="P353" s="72" t="str">
        <f>IF($A352&gt;=rok*12,"",P352*H353-K353-SUMPRODUCT(--(MONTH(Podaci!$L$5:$L$25)=MONTH($B353)),--(YEAR(Podaci!$L$5:$L$25)=YEAR($B353)),Podaci!$M$5:$M$25))</f>
        <v/>
      </c>
      <c r="R353" s="108" t="str">
        <f t="shared" ca="1" si="106"/>
        <v/>
      </c>
      <c r="T353" s="81" t="str">
        <f t="shared" ca="1" si="110"/>
        <v/>
      </c>
      <c r="U353" s="81" t="str">
        <f t="shared" ca="1" si="110"/>
        <v/>
      </c>
      <c r="V353" s="81" t="str">
        <f t="shared" ca="1" si="110"/>
        <v/>
      </c>
      <c r="W353" s="81" t="str">
        <f t="shared" ca="1" si="110"/>
        <v/>
      </c>
      <c r="X353" s="81" t="str">
        <f t="shared" ca="1" si="110"/>
        <v/>
      </c>
      <c r="Y353" s="81" t="str">
        <f t="shared" ca="1" si="110"/>
        <v/>
      </c>
      <c r="Z353" s="81" t="str">
        <f t="shared" ca="1" si="110"/>
        <v/>
      </c>
      <c r="AA353" s="81" t="str">
        <f t="shared" ca="1" si="110"/>
        <v/>
      </c>
      <c r="AB353" s="81" t="str">
        <f t="shared" ca="1" si="110"/>
        <v/>
      </c>
      <c r="AC353" s="81" t="str">
        <f t="shared" ca="1" si="110"/>
        <v/>
      </c>
      <c r="AD353" s="81" t="str">
        <f t="shared" ca="1" si="110"/>
        <v/>
      </c>
      <c r="AE353" s="81" t="str">
        <f t="shared" ca="1" si="110"/>
        <v/>
      </c>
      <c r="AF353" s="81" t="str">
        <f t="shared" ca="1" si="110"/>
        <v/>
      </c>
      <c r="AG353" s="81" t="str">
        <f t="shared" ca="1" si="110"/>
        <v/>
      </c>
      <c r="AH353" s="81" t="str">
        <f t="shared" ca="1" si="110"/>
        <v/>
      </c>
      <c r="AI353" s="81" t="str">
        <f t="shared" ca="1" si="110"/>
        <v/>
      </c>
      <c r="AJ353" s="81" t="str">
        <f t="shared" ca="1" si="109"/>
        <v/>
      </c>
      <c r="AK353" s="81" t="str">
        <f t="shared" ca="1" si="109"/>
        <v/>
      </c>
      <c r="AL353" s="81" t="str">
        <f t="shared" ca="1" si="109"/>
        <v/>
      </c>
      <c r="AM353" s="81" t="str">
        <f t="shared" ca="1" si="109"/>
        <v/>
      </c>
      <c r="AN353" s="81" t="str">
        <f t="shared" ca="1" si="109"/>
        <v/>
      </c>
      <c r="AO353" s="81" t="str">
        <f t="shared" ca="1" si="109"/>
        <v/>
      </c>
      <c r="AP353" s="81" t="str">
        <f t="shared" ca="1" si="109"/>
        <v/>
      </c>
      <c r="AQ353" s="81" t="str">
        <f t="shared" ca="1" si="109"/>
        <v/>
      </c>
    </row>
    <row r="354" spans="1:43" x14ac:dyDescent="0.2">
      <c r="A354" s="22" t="str">
        <f t="shared" si="107"/>
        <v/>
      </c>
      <c r="B354" s="34" t="str">
        <f t="shared" si="108"/>
        <v/>
      </c>
      <c r="C354" s="24" t="str">
        <f ca="1">IF(B354&gt;datum_obracuna,"",VLOOKUP(B354,'HNB tečaj'!A:D,2))</f>
        <v/>
      </c>
      <c r="D354" s="24" t="str">
        <f ca="1">IF(B354&gt;datum_obracuna,"",VLOOKUP(B354,'HNB tečaj'!A:D,3+(Podaci!$B$11="ne")))</f>
        <v/>
      </c>
      <c r="F354" s="68" t="str">
        <f>IF($A353&gt;=rok*12,"",VLOOKUP($B354,Podaci!$F:$G,2,TRUE))</f>
        <v/>
      </c>
      <c r="G354" s="28" t="str">
        <f>IF($A353&gt;=rok*12,"",VLOOKUP($B354,Podaci!$F:$H,3,TRUE))</f>
        <v/>
      </c>
      <c r="H354" s="33" t="str">
        <f>IF(A353&gt;=rok*12,"",VLOOKUP(B354,Podaci!F:J,5,TRUE))</f>
        <v/>
      </c>
      <c r="I354" s="33" t="str">
        <f t="shared" si="99"/>
        <v/>
      </c>
      <c r="J354" s="102" t="str">
        <f t="shared" ca="1" si="100"/>
        <v/>
      </c>
      <c r="K354" s="71" t="str">
        <f t="shared" si="101"/>
        <v/>
      </c>
      <c r="L354" s="73" t="str">
        <f t="shared" ca="1" si="102"/>
        <v/>
      </c>
      <c r="M354" s="71" t="str">
        <f t="shared" si="103"/>
        <v/>
      </c>
      <c r="N354" s="73" t="str">
        <f t="shared" ca="1" si="104"/>
        <v/>
      </c>
      <c r="O354" s="71" t="str">
        <f t="shared" si="105"/>
        <v/>
      </c>
      <c r="P354" s="72" t="str">
        <f>IF($A353&gt;=rok*12,"",P353*H354-K354-SUMPRODUCT(--(MONTH(Podaci!$L$5:$L$25)=MONTH($B354)),--(YEAR(Podaci!$L$5:$L$25)=YEAR($B354)),Podaci!$M$5:$M$25))</f>
        <v/>
      </c>
      <c r="R354" s="108" t="str">
        <f t="shared" ca="1" si="106"/>
        <v/>
      </c>
      <c r="T354" s="81" t="str">
        <f t="shared" ca="1" si="110"/>
        <v/>
      </c>
      <c r="U354" s="81" t="str">
        <f t="shared" ca="1" si="110"/>
        <v/>
      </c>
      <c r="V354" s="81" t="str">
        <f t="shared" ca="1" si="110"/>
        <v/>
      </c>
      <c r="W354" s="81" t="str">
        <f t="shared" ca="1" si="110"/>
        <v/>
      </c>
      <c r="X354" s="81" t="str">
        <f t="shared" ca="1" si="110"/>
        <v/>
      </c>
      <c r="Y354" s="81" t="str">
        <f t="shared" ca="1" si="110"/>
        <v/>
      </c>
      <c r="Z354" s="81" t="str">
        <f t="shared" ca="1" si="110"/>
        <v/>
      </c>
      <c r="AA354" s="81" t="str">
        <f t="shared" ca="1" si="110"/>
        <v/>
      </c>
      <c r="AB354" s="81" t="str">
        <f t="shared" ca="1" si="110"/>
        <v/>
      </c>
      <c r="AC354" s="81" t="str">
        <f t="shared" ca="1" si="110"/>
        <v/>
      </c>
      <c r="AD354" s="81" t="str">
        <f t="shared" ca="1" si="110"/>
        <v/>
      </c>
      <c r="AE354" s="81" t="str">
        <f t="shared" ca="1" si="110"/>
        <v/>
      </c>
      <c r="AF354" s="81" t="str">
        <f t="shared" ca="1" si="110"/>
        <v/>
      </c>
      <c r="AG354" s="81" t="str">
        <f t="shared" ca="1" si="110"/>
        <v/>
      </c>
      <c r="AH354" s="81" t="str">
        <f t="shared" ca="1" si="110"/>
        <v/>
      </c>
      <c r="AI354" s="81" t="str">
        <f t="shared" ca="1" si="110"/>
        <v/>
      </c>
      <c r="AJ354" s="81" t="str">
        <f t="shared" ca="1" si="109"/>
        <v/>
      </c>
      <c r="AK354" s="81" t="str">
        <f t="shared" ca="1" si="109"/>
        <v/>
      </c>
      <c r="AL354" s="81" t="str">
        <f t="shared" ca="1" si="109"/>
        <v/>
      </c>
      <c r="AM354" s="81" t="str">
        <f t="shared" ca="1" si="109"/>
        <v/>
      </c>
      <c r="AN354" s="81" t="str">
        <f t="shared" ca="1" si="109"/>
        <v/>
      </c>
      <c r="AO354" s="81" t="str">
        <f t="shared" ca="1" si="109"/>
        <v/>
      </c>
      <c r="AP354" s="81" t="str">
        <f t="shared" ca="1" si="109"/>
        <v/>
      </c>
      <c r="AQ354" s="81" t="str">
        <f t="shared" ca="1" si="109"/>
        <v/>
      </c>
    </row>
    <row r="355" spans="1:43" x14ac:dyDescent="0.2">
      <c r="A355" s="22" t="str">
        <f t="shared" si="107"/>
        <v/>
      </c>
      <c r="B355" s="34" t="str">
        <f t="shared" si="108"/>
        <v/>
      </c>
      <c r="C355" s="24" t="str">
        <f ca="1">IF(B355&gt;datum_obracuna,"",VLOOKUP(B355,'HNB tečaj'!A:D,2))</f>
        <v/>
      </c>
      <c r="D355" s="24" t="str">
        <f ca="1">IF(B355&gt;datum_obracuna,"",VLOOKUP(B355,'HNB tečaj'!A:D,3+(Podaci!$B$11="ne")))</f>
        <v/>
      </c>
      <c r="F355" s="68" t="str">
        <f>IF($A354&gt;=rok*12,"",VLOOKUP($B355,Podaci!$F:$G,2,TRUE))</f>
        <v/>
      </c>
      <c r="G355" s="28" t="str">
        <f>IF($A354&gt;=rok*12,"",VLOOKUP($B355,Podaci!$F:$H,3,TRUE))</f>
        <v/>
      </c>
      <c r="H355" s="33" t="str">
        <f>IF(A354&gt;=rok*12,"",VLOOKUP(B355,Podaci!F:J,5,TRUE))</f>
        <v/>
      </c>
      <c r="I355" s="33" t="str">
        <f t="shared" si="99"/>
        <v/>
      </c>
      <c r="J355" s="102" t="str">
        <f t="shared" ca="1" si="100"/>
        <v/>
      </c>
      <c r="K355" s="71" t="str">
        <f t="shared" si="101"/>
        <v/>
      </c>
      <c r="L355" s="73" t="str">
        <f t="shared" ca="1" si="102"/>
        <v/>
      </c>
      <c r="M355" s="71" t="str">
        <f t="shared" si="103"/>
        <v/>
      </c>
      <c r="N355" s="73" t="str">
        <f t="shared" ca="1" si="104"/>
        <v/>
      </c>
      <c r="O355" s="71" t="str">
        <f t="shared" si="105"/>
        <v/>
      </c>
      <c r="P355" s="72" t="str">
        <f>IF($A354&gt;=rok*12,"",P354*H355-K355-SUMPRODUCT(--(MONTH(Podaci!$L$5:$L$25)=MONTH($B355)),--(YEAR(Podaci!$L$5:$L$25)=YEAR($B355)),Podaci!$M$5:$M$25))</f>
        <v/>
      </c>
      <c r="R355" s="108" t="str">
        <f t="shared" ca="1" si="106"/>
        <v/>
      </c>
      <c r="T355" s="81" t="str">
        <f t="shared" ca="1" si="110"/>
        <v/>
      </c>
      <c r="U355" s="81" t="str">
        <f t="shared" ca="1" si="110"/>
        <v/>
      </c>
      <c r="V355" s="81" t="str">
        <f t="shared" ca="1" si="110"/>
        <v/>
      </c>
      <c r="W355" s="81" t="str">
        <f t="shared" ca="1" si="110"/>
        <v/>
      </c>
      <c r="X355" s="81" t="str">
        <f t="shared" ca="1" si="110"/>
        <v/>
      </c>
      <c r="Y355" s="81" t="str">
        <f t="shared" ca="1" si="110"/>
        <v/>
      </c>
      <c r="Z355" s="81" t="str">
        <f t="shared" ca="1" si="110"/>
        <v/>
      </c>
      <c r="AA355" s="81" t="str">
        <f t="shared" ca="1" si="110"/>
        <v/>
      </c>
      <c r="AB355" s="81" t="str">
        <f t="shared" ca="1" si="110"/>
        <v/>
      </c>
      <c r="AC355" s="81" t="str">
        <f t="shared" ca="1" si="110"/>
        <v/>
      </c>
      <c r="AD355" s="81" t="str">
        <f t="shared" ca="1" si="110"/>
        <v/>
      </c>
      <c r="AE355" s="81" t="str">
        <f t="shared" ca="1" si="110"/>
        <v/>
      </c>
      <c r="AF355" s="81" t="str">
        <f t="shared" ca="1" si="110"/>
        <v/>
      </c>
      <c r="AG355" s="81" t="str">
        <f t="shared" ca="1" si="110"/>
        <v/>
      </c>
      <c r="AH355" s="81" t="str">
        <f t="shared" ca="1" si="110"/>
        <v/>
      </c>
      <c r="AI355" s="81" t="str">
        <f t="shared" ca="1" si="110"/>
        <v/>
      </c>
      <c r="AJ355" s="81" t="str">
        <f t="shared" ca="1" si="109"/>
        <v/>
      </c>
      <c r="AK355" s="81" t="str">
        <f t="shared" ca="1" si="109"/>
        <v/>
      </c>
      <c r="AL355" s="81" t="str">
        <f t="shared" ca="1" si="109"/>
        <v/>
      </c>
      <c r="AM355" s="81" t="str">
        <f t="shared" ca="1" si="109"/>
        <v/>
      </c>
      <c r="AN355" s="81" t="str">
        <f t="shared" ca="1" si="109"/>
        <v/>
      </c>
      <c r="AO355" s="81" t="str">
        <f t="shared" ca="1" si="109"/>
        <v/>
      </c>
      <c r="AP355" s="81" t="str">
        <f t="shared" ca="1" si="109"/>
        <v/>
      </c>
      <c r="AQ355" s="81" t="str">
        <f t="shared" ca="1" si="109"/>
        <v/>
      </c>
    </row>
    <row r="356" spans="1:43" x14ac:dyDescent="0.2">
      <c r="A356" s="22" t="str">
        <f t="shared" si="107"/>
        <v/>
      </c>
      <c r="B356" s="34" t="str">
        <f t="shared" si="108"/>
        <v/>
      </c>
      <c r="C356" s="24" t="str">
        <f ca="1">IF(B356&gt;datum_obracuna,"",VLOOKUP(B356,'HNB tečaj'!A:D,2))</f>
        <v/>
      </c>
      <c r="D356" s="24" t="str">
        <f ca="1">IF(B356&gt;datum_obracuna,"",VLOOKUP(B356,'HNB tečaj'!A:D,3+(Podaci!$B$11="ne")))</f>
        <v/>
      </c>
      <c r="F356" s="68" t="str">
        <f>IF($A355&gt;=rok*12,"",VLOOKUP($B356,Podaci!$F:$G,2,TRUE))</f>
        <v/>
      </c>
      <c r="G356" s="28" t="str">
        <f>IF($A355&gt;=rok*12,"",VLOOKUP($B356,Podaci!$F:$H,3,TRUE))</f>
        <v/>
      </c>
      <c r="H356" s="33" t="str">
        <f>IF(A355&gt;=rok*12,"",VLOOKUP(B356,Podaci!F:J,5,TRUE))</f>
        <v/>
      </c>
      <c r="I356" s="33" t="str">
        <f t="shared" si="99"/>
        <v/>
      </c>
      <c r="J356" s="102" t="str">
        <f t="shared" ca="1" si="100"/>
        <v/>
      </c>
      <c r="K356" s="71" t="str">
        <f t="shared" si="101"/>
        <v/>
      </c>
      <c r="L356" s="73" t="str">
        <f t="shared" ca="1" si="102"/>
        <v/>
      </c>
      <c r="M356" s="71" t="str">
        <f t="shared" si="103"/>
        <v/>
      </c>
      <c r="N356" s="73" t="str">
        <f t="shared" ca="1" si="104"/>
        <v/>
      </c>
      <c r="O356" s="71" t="str">
        <f t="shared" si="105"/>
        <v/>
      </c>
      <c r="P356" s="72" t="str">
        <f>IF($A355&gt;=rok*12,"",P355*H356-K356-SUMPRODUCT(--(MONTH(Podaci!$L$5:$L$25)=MONTH($B356)),--(YEAR(Podaci!$L$5:$L$25)=YEAR($B356)),Podaci!$M$5:$M$25))</f>
        <v/>
      </c>
      <c r="R356" s="108" t="str">
        <f t="shared" ca="1" si="106"/>
        <v/>
      </c>
      <c r="T356" s="81" t="str">
        <f t="shared" ca="1" si="110"/>
        <v/>
      </c>
      <c r="U356" s="81" t="str">
        <f t="shared" ca="1" si="110"/>
        <v/>
      </c>
      <c r="V356" s="81" t="str">
        <f t="shared" ca="1" si="110"/>
        <v/>
      </c>
      <c r="W356" s="81" t="str">
        <f t="shared" ca="1" si="110"/>
        <v/>
      </c>
      <c r="X356" s="81" t="str">
        <f t="shared" ca="1" si="110"/>
        <v/>
      </c>
      <c r="Y356" s="81" t="str">
        <f t="shared" ca="1" si="110"/>
        <v/>
      </c>
      <c r="Z356" s="81" t="str">
        <f t="shared" ca="1" si="110"/>
        <v/>
      </c>
      <c r="AA356" s="81" t="str">
        <f t="shared" ca="1" si="110"/>
        <v/>
      </c>
      <c r="AB356" s="81" t="str">
        <f t="shared" ca="1" si="110"/>
        <v/>
      </c>
      <c r="AC356" s="81" t="str">
        <f t="shared" ca="1" si="110"/>
        <v/>
      </c>
      <c r="AD356" s="81" t="str">
        <f t="shared" ca="1" si="110"/>
        <v/>
      </c>
      <c r="AE356" s="81" t="str">
        <f t="shared" ca="1" si="110"/>
        <v/>
      </c>
      <c r="AF356" s="81" t="str">
        <f t="shared" ca="1" si="110"/>
        <v/>
      </c>
      <c r="AG356" s="81" t="str">
        <f t="shared" ca="1" si="110"/>
        <v/>
      </c>
      <c r="AH356" s="81" t="str">
        <f t="shared" ca="1" si="110"/>
        <v/>
      </c>
      <c r="AI356" s="81" t="str">
        <f t="shared" ref="AI356:AQ371" ca="1" si="111">IF($B356&gt;AI$3,"",MAX(0,(AI$3-MAX(AI$2,$B356+1)+1)/AI$6*AI$7*MAX($J356,0)))</f>
        <v/>
      </c>
      <c r="AJ356" s="81" t="str">
        <f t="shared" ca="1" si="111"/>
        <v/>
      </c>
      <c r="AK356" s="81" t="str">
        <f t="shared" ca="1" si="111"/>
        <v/>
      </c>
      <c r="AL356" s="81" t="str">
        <f t="shared" ca="1" si="111"/>
        <v/>
      </c>
      <c r="AM356" s="81" t="str">
        <f t="shared" ca="1" si="111"/>
        <v/>
      </c>
      <c r="AN356" s="81" t="str">
        <f t="shared" ca="1" si="111"/>
        <v/>
      </c>
      <c r="AO356" s="81" t="str">
        <f t="shared" ca="1" si="111"/>
        <v/>
      </c>
      <c r="AP356" s="81" t="str">
        <f t="shared" ca="1" si="111"/>
        <v/>
      </c>
      <c r="AQ356" s="81" t="str">
        <f t="shared" ca="1" si="111"/>
        <v/>
      </c>
    </row>
    <row r="357" spans="1:43" x14ac:dyDescent="0.2">
      <c r="A357" s="22" t="str">
        <f t="shared" si="107"/>
        <v/>
      </c>
      <c r="B357" s="34" t="str">
        <f t="shared" si="108"/>
        <v/>
      </c>
      <c r="C357" s="24" t="str">
        <f ca="1">IF(B357&gt;datum_obracuna,"",VLOOKUP(B357,'HNB tečaj'!A:D,2))</f>
        <v/>
      </c>
      <c r="D357" s="24" t="str">
        <f ca="1">IF(B357&gt;datum_obracuna,"",VLOOKUP(B357,'HNB tečaj'!A:D,3+(Podaci!$B$11="ne")))</f>
        <v/>
      </c>
      <c r="F357" s="68" t="str">
        <f>IF($A356&gt;=rok*12,"",VLOOKUP($B357,Podaci!$F:$G,2,TRUE))</f>
        <v/>
      </c>
      <c r="G357" s="28" t="str">
        <f>IF($A356&gt;=rok*12,"",VLOOKUP($B357,Podaci!$F:$H,3,TRUE))</f>
        <v/>
      </c>
      <c r="H357" s="33" t="str">
        <f>IF(A356&gt;=rok*12,"",VLOOKUP(B357,Podaci!F:J,5,TRUE))</f>
        <v/>
      </c>
      <c r="I357" s="33" t="str">
        <f t="shared" si="99"/>
        <v/>
      </c>
      <c r="J357" s="102" t="str">
        <f t="shared" ca="1" si="100"/>
        <v/>
      </c>
      <c r="K357" s="71" t="str">
        <f t="shared" si="101"/>
        <v/>
      </c>
      <c r="L357" s="73" t="str">
        <f t="shared" ca="1" si="102"/>
        <v/>
      </c>
      <c r="M357" s="71" t="str">
        <f t="shared" si="103"/>
        <v/>
      </c>
      <c r="N357" s="73" t="str">
        <f t="shared" ca="1" si="104"/>
        <v/>
      </c>
      <c r="O357" s="71" t="str">
        <f t="shared" si="105"/>
        <v/>
      </c>
      <c r="P357" s="72" t="str">
        <f>IF($A356&gt;=rok*12,"",P356*H357-K357-SUMPRODUCT(--(MONTH(Podaci!$L$5:$L$25)=MONTH($B357)),--(YEAR(Podaci!$L$5:$L$25)=YEAR($B357)),Podaci!$M$5:$M$25))</f>
        <v/>
      </c>
      <c r="R357" s="108" t="str">
        <f t="shared" ca="1" si="106"/>
        <v/>
      </c>
      <c r="T357" s="81" t="str">
        <f t="shared" ref="T357:AI372" ca="1" si="112">IF($B357&gt;T$3,"",MAX(0,(T$3-MAX(T$2,$B357+1)+1)/T$6*T$7*MAX($J357,0)))</f>
        <v/>
      </c>
      <c r="U357" s="81" t="str">
        <f t="shared" ca="1" si="112"/>
        <v/>
      </c>
      <c r="V357" s="81" t="str">
        <f t="shared" ca="1" si="112"/>
        <v/>
      </c>
      <c r="W357" s="81" t="str">
        <f t="shared" ca="1" si="112"/>
        <v/>
      </c>
      <c r="X357" s="81" t="str">
        <f t="shared" ca="1" si="112"/>
        <v/>
      </c>
      <c r="Y357" s="81" t="str">
        <f t="shared" ca="1" si="112"/>
        <v/>
      </c>
      <c r="Z357" s="81" t="str">
        <f t="shared" ca="1" si="112"/>
        <v/>
      </c>
      <c r="AA357" s="81" t="str">
        <f t="shared" ca="1" si="112"/>
        <v/>
      </c>
      <c r="AB357" s="81" t="str">
        <f t="shared" ca="1" si="112"/>
        <v/>
      </c>
      <c r="AC357" s="81" t="str">
        <f t="shared" ca="1" si="112"/>
        <v/>
      </c>
      <c r="AD357" s="81" t="str">
        <f t="shared" ca="1" si="112"/>
        <v/>
      </c>
      <c r="AE357" s="81" t="str">
        <f t="shared" ca="1" si="112"/>
        <v/>
      </c>
      <c r="AF357" s="81" t="str">
        <f t="shared" ca="1" si="112"/>
        <v/>
      </c>
      <c r="AG357" s="81" t="str">
        <f t="shared" ca="1" si="112"/>
        <v/>
      </c>
      <c r="AH357" s="81" t="str">
        <f t="shared" ca="1" si="112"/>
        <v/>
      </c>
      <c r="AI357" s="81" t="str">
        <f t="shared" ca="1" si="112"/>
        <v/>
      </c>
      <c r="AJ357" s="81" t="str">
        <f t="shared" ca="1" si="111"/>
        <v/>
      </c>
      <c r="AK357" s="81" t="str">
        <f t="shared" ca="1" si="111"/>
        <v/>
      </c>
      <c r="AL357" s="81" t="str">
        <f t="shared" ca="1" si="111"/>
        <v/>
      </c>
      <c r="AM357" s="81" t="str">
        <f t="shared" ca="1" si="111"/>
        <v/>
      </c>
      <c r="AN357" s="81" t="str">
        <f t="shared" ca="1" si="111"/>
        <v/>
      </c>
      <c r="AO357" s="81" t="str">
        <f t="shared" ca="1" si="111"/>
        <v/>
      </c>
      <c r="AP357" s="81" t="str">
        <f t="shared" ca="1" si="111"/>
        <v/>
      </c>
      <c r="AQ357" s="81" t="str">
        <f t="shared" ca="1" si="111"/>
        <v/>
      </c>
    </row>
    <row r="358" spans="1:43" x14ac:dyDescent="0.2">
      <c r="A358" s="22" t="str">
        <f t="shared" si="107"/>
        <v/>
      </c>
      <c r="B358" s="34" t="str">
        <f t="shared" si="108"/>
        <v/>
      </c>
      <c r="C358" s="24" t="str">
        <f ca="1">IF(B358&gt;datum_obracuna,"",VLOOKUP(B358,'HNB tečaj'!A:D,2))</f>
        <v/>
      </c>
      <c r="D358" s="24" t="str">
        <f ca="1">IF(B358&gt;datum_obracuna,"",VLOOKUP(B358,'HNB tečaj'!A:D,3+(Podaci!$B$11="ne")))</f>
        <v/>
      </c>
      <c r="F358" s="68" t="str">
        <f>IF($A357&gt;=rok*12,"",VLOOKUP($B358,Podaci!$F:$G,2,TRUE))</f>
        <v/>
      </c>
      <c r="G358" s="28" t="str">
        <f>IF($A357&gt;=rok*12,"",VLOOKUP($B358,Podaci!$F:$H,3,TRUE))</f>
        <v/>
      </c>
      <c r="H358" s="33" t="str">
        <f>IF(A357&gt;=rok*12,"",VLOOKUP(B358,Podaci!F:J,5,TRUE))</f>
        <v/>
      </c>
      <c r="I358" s="33" t="str">
        <f t="shared" si="99"/>
        <v/>
      </c>
      <c r="J358" s="102" t="str">
        <f t="shared" ca="1" si="100"/>
        <v/>
      </c>
      <c r="K358" s="71" t="str">
        <f t="shared" si="101"/>
        <v/>
      </c>
      <c r="L358" s="73" t="str">
        <f t="shared" ca="1" si="102"/>
        <v/>
      </c>
      <c r="M358" s="71" t="str">
        <f t="shared" si="103"/>
        <v/>
      </c>
      <c r="N358" s="73" t="str">
        <f t="shared" ca="1" si="104"/>
        <v/>
      </c>
      <c r="O358" s="71" t="str">
        <f t="shared" si="105"/>
        <v/>
      </c>
      <c r="P358" s="72" t="str">
        <f>IF($A357&gt;=rok*12,"",P357*H358-K358-SUMPRODUCT(--(MONTH(Podaci!$L$5:$L$25)=MONTH($B358)),--(YEAR(Podaci!$L$5:$L$25)=YEAR($B358)),Podaci!$M$5:$M$25))</f>
        <v/>
      </c>
      <c r="R358" s="108" t="str">
        <f t="shared" ca="1" si="106"/>
        <v/>
      </c>
      <c r="T358" s="81" t="str">
        <f t="shared" ca="1" si="112"/>
        <v/>
      </c>
      <c r="U358" s="81" t="str">
        <f t="shared" ca="1" si="112"/>
        <v/>
      </c>
      <c r="V358" s="81" t="str">
        <f t="shared" ca="1" si="112"/>
        <v/>
      </c>
      <c r="W358" s="81" t="str">
        <f t="shared" ca="1" si="112"/>
        <v/>
      </c>
      <c r="X358" s="81" t="str">
        <f t="shared" ca="1" si="112"/>
        <v/>
      </c>
      <c r="Y358" s="81" t="str">
        <f t="shared" ca="1" si="112"/>
        <v/>
      </c>
      <c r="Z358" s="81" t="str">
        <f t="shared" ca="1" si="112"/>
        <v/>
      </c>
      <c r="AA358" s="81" t="str">
        <f t="shared" ca="1" si="112"/>
        <v/>
      </c>
      <c r="AB358" s="81" t="str">
        <f t="shared" ca="1" si="112"/>
        <v/>
      </c>
      <c r="AC358" s="81" t="str">
        <f t="shared" ca="1" si="112"/>
        <v/>
      </c>
      <c r="AD358" s="81" t="str">
        <f t="shared" ca="1" si="112"/>
        <v/>
      </c>
      <c r="AE358" s="81" t="str">
        <f t="shared" ca="1" si="112"/>
        <v/>
      </c>
      <c r="AF358" s="81" t="str">
        <f t="shared" ca="1" si="112"/>
        <v/>
      </c>
      <c r="AG358" s="81" t="str">
        <f t="shared" ca="1" si="112"/>
        <v/>
      </c>
      <c r="AH358" s="81" t="str">
        <f t="shared" ca="1" si="112"/>
        <v/>
      </c>
      <c r="AI358" s="81" t="str">
        <f t="shared" ca="1" si="112"/>
        <v/>
      </c>
      <c r="AJ358" s="81" t="str">
        <f t="shared" ca="1" si="111"/>
        <v/>
      </c>
      <c r="AK358" s="81" t="str">
        <f t="shared" ca="1" si="111"/>
        <v/>
      </c>
      <c r="AL358" s="81" t="str">
        <f t="shared" ca="1" si="111"/>
        <v/>
      </c>
      <c r="AM358" s="81" t="str">
        <f t="shared" ca="1" si="111"/>
        <v/>
      </c>
      <c r="AN358" s="81" t="str">
        <f t="shared" ca="1" si="111"/>
        <v/>
      </c>
      <c r="AO358" s="81" t="str">
        <f t="shared" ca="1" si="111"/>
        <v/>
      </c>
      <c r="AP358" s="81" t="str">
        <f t="shared" ca="1" si="111"/>
        <v/>
      </c>
      <c r="AQ358" s="81" t="str">
        <f t="shared" ca="1" si="111"/>
        <v/>
      </c>
    </row>
    <row r="359" spans="1:43" x14ac:dyDescent="0.2">
      <c r="A359" s="22" t="str">
        <f t="shared" si="107"/>
        <v/>
      </c>
      <c r="B359" s="34" t="str">
        <f t="shared" si="108"/>
        <v/>
      </c>
      <c r="C359" s="24" t="str">
        <f ca="1">IF(B359&gt;datum_obracuna,"",VLOOKUP(B359,'HNB tečaj'!A:D,2))</f>
        <v/>
      </c>
      <c r="D359" s="24" t="str">
        <f ca="1">IF(B359&gt;datum_obracuna,"",VLOOKUP(B359,'HNB tečaj'!A:D,3+(Podaci!$B$11="ne")))</f>
        <v/>
      </c>
      <c r="F359" s="68" t="str">
        <f>IF($A358&gt;=rok*12,"",VLOOKUP($B359,Podaci!$F:$G,2,TRUE))</f>
        <v/>
      </c>
      <c r="G359" s="28" t="str">
        <f>IF($A358&gt;=rok*12,"",VLOOKUP($B359,Podaci!$F:$H,3,TRUE))</f>
        <v/>
      </c>
      <c r="H359" s="33" t="str">
        <f>IF(A358&gt;=rok*12,"",VLOOKUP(B359,Podaci!F:J,5,TRUE))</f>
        <v/>
      </c>
      <c r="I359" s="33" t="str">
        <f t="shared" si="99"/>
        <v/>
      </c>
      <c r="J359" s="102" t="str">
        <f t="shared" ca="1" si="100"/>
        <v/>
      </c>
      <c r="K359" s="71" t="str">
        <f t="shared" si="101"/>
        <v/>
      </c>
      <c r="L359" s="73" t="str">
        <f t="shared" ca="1" si="102"/>
        <v/>
      </c>
      <c r="M359" s="71" t="str">
        <f t="shared" si="103"/>
        <v/>
      </c>
      <c r="N359" s="73" t="str">
        <f t="shared" ca="1" si="104"/>
        <v/>
      </c>
      <c r="O359" s="71" t="str">
        <f t="shared" si="105"/>
        <v/>
      </c>
      <c r="P359" s="72" t="str">
        <f>IF($A358&gt;=rok*12,"",P358*H359-K359-SUMPRODUCT(--(MONTH(Podaci!$L$5:$L$25)=MONTH($B359)),--(YEAR(Podaci!$L$5:$L$25)=YEAR($B359)),Podaci!$M$5:$M$25))</f>
        <v/>
      </c>
      <c r="R359" s="108" t="str">
        <f t="shared" ca="1" si="106"/>
        <v/>
      </c>
      <c r="T359" s="81" t="str">
        <f t="shared" ca="1" si="112"/>
        <v/>
      </c>
      <c r="U359" s="81" t="str">
        <f t="shared" ca="1" si="112"/>
        <v/>
      </c>
      <c r="V359" s="81" t="str">
        <f t="shared" ca="1" si="112"/>
        <v/>
      </c>
      <c r="W359" s="81" t="str">
        <f t="shared" ca="1" si="112"/>
        <v/>
      </c>
      <c r="X359" s="81" t="str">
        <f t="shared" ca="1" si="112"/>
        <v/>
      </c>
      <c r="Y359" s="81" t="str">
        <f t="shared" ca="1" si="112"/>
        <v/>
      </c>
      <c r="Z359" s="81" t="str">
        <f t="shared" ca="1" si="112"/>
        <v/>
      </c>
      <c r="AA359" s="81" t="str">
        <f t="shared" ca="1" si="112"/>
        <v/>
      </c>
      <c r="AB359" s="81" t="str">
        <f t="shared" ca="1" si="112"/>
        <v/>
      </c>
      <c r="AC359" s="81" t="str">
        <f t="shared" ca="1" si="112"/>
        <v/>
      </c>
      <c r="AD359" s="81" t="str">
        <f t="shared" ca="1" si="112"/>
        <v/>
      </c>
      <c r="AE359" s="81" t="str">
        <f t="shared" ca="1" si="112"/>
        <v/>
      </c>
      <c r="AF359" s="81" t="str">
        <f t="shared" ca="1" si="112"/>
        <v/>
      </c>
      <c r="AG359" s="81" t="str">
        <f t="shared" ca="1" si="112"/>
        <v/>
      </c>
      <c r="AH359" s="81" t="str">
        <f t="shared" ca="1" si="112"/>
        <v/>
      </c>
      <c r="AI359" s="81" t="str">
        <f t="shared" ca="1" si="112"/>
        <v/>
      </c>
      <c r="AJ359" s="81" t="str">
        <f t="shared" ca="1" si="111"/>
        <v/>
      </c>
      <c r="AK359" s="81" t="str">
        <f t="shared" ca="1" si="111"/>
        <v/>
      </c>
      <c r="AL359" s="81" t="str">
        <f t="shared" ca="1" si="111"/>
        <v/>
      </c>
      <c r="AM359" s="81" t="str">
        <f t="shared" ca="1" si="111"/>
        <v/>
      </c>
      <c r="AN359" s="81" t="str">
        <f t="shared" ca="1" si="111"/>
        <v/>
      </c>
      <c r="AO359" s="81" t="str">
        <f t="shared" ca="1" si="111"/>
        <v/>
      </c>
      <c r="AP359" s="81" t="str">
        <f t="shared" ca="1" si="111"/>
        <v/>
      </c>
      <c r="AQ359" s="81" t="str">
        <f t="shared" ca="1" si="111"/>
        <v/>
      </c>
    </row>
    <row r="360" spans="1:43" x14ac:dyDescent="0.2">
      <c r="A360" s="22" t="str">
        <f t="shared" si="107"/>
        <v/>
      </c>
      <c r="B360" s="34" t="str">
        <f t="shared" si="108"/>
        <v/>
      </c>
      <c r="C360" s="24" t="str">
        <f ca="1">IF(B360&gt;datum_obracuna,"",VLOOKUP(B360,'HNB tečaj'!A:D,2))</f>
        <v/>
      </c>
      <c r="D360" s="24" t="str">
        <f ca="1">IF(B360&gt;datum_obracuna,"",VLOOKUP(B360,'HNB tečaj'!A:D,3+(Podaci!$B$11="ne")))</f>
        <v/>
      </c>
      <c r="F360" s="68" t="str">
        <f>IF($A359&gt;=rok*12,"",VLOOKUP($B360,Podaci!$F:$G,2,TRUE))</f>
        <v/>
      </c>
      <c r="G360" s="28" t="str">
        <f>IF($A359&gt;=rok*12,"",VLOOKUP($B360,Podaci!$F:$H,3,TRUE))</f>
        <v/>
      </c>
      <c r="H360" s="33" t="str">
        <f>IF(A359&gt;=rok*12,"",VLOOKUP(B360,Podaci!F:J,5,TRUE))</f>
        <v/>
      </c>
      <c r="I360" s="33" t="str">
        <f t="shared" si="99"/>
        <v/>
      </c>
      <c r="J360" s="102" t="str">
        <f t="shared" ca="1" si="100"/>
        <v/>
      </c>
      <c r="K360" s="71" t="str">
        <f t="shared" si="101"/>
        <v/>
      </c>
      <c r="L360" s="73" t="str">
        <f t="shared" ca="1" si="102"/>
        <v/>
      </c>
      <c r="M360" s="71" t="str">
        <f t="shared" si="103"/>
        <v/>
      </c>
      <c r="N360" s="73" t="str">
        <f t="shared" ca="1" si="104"/>
        <v/>
      </c>
      <c r="O360" s="71" t="str">
        <f t="shared" si="105"/>
        <v/>
      </c>
      <c r="P360" s="72" t="str">
        <f>IF($A359&gt;=rok*12,"",P359*H360-K360-SUMPRODUCT(--(MONTH(Podaci!$L$5:$L$25)=MONTH($B360)),--(YEAR(Podaci!$L$5:$L$25)=YEAR($B360)),Podaci!$M$5:$M$25))</f>
        <v/>
      </c>
      <c r="R360" s="108" t="str">
        <f t="shared" ca="1" si="106"/>
        <v/>
      </c>
      <c r="T360" s="81" t="str">
        <f t="shared" ca="1" si="112"/>
        <v/>
      </c>
      <c r="U360" s="81" t="str">
        <f t="shared" ca="1" si="112"/>
        <v/>
      </c>
      <c r="V360" s="81" t="str">
        <f t="shared" ca="1" si="112"/>
        <v/>
      </c>
      <c r="W360" s="81" t="str">
        <f t="shared" ca="1" si="112"/>
        <v/>
      </c>
      <c r="X360" s="81" t="str">
        <f t="shared" ca="1" si="112"/>
        <v/>
      </c>
      <c r="Y360" s="81" t="str">
        <f t="shared" ca="1" si="112"/>
        <v/>
      </c>
      <c r="Z360" s="81" t="str">
        <f t="shared" ca="1" si="112"/>
        <v/>
      </c>
      <c r="AA360" s="81" t="str">
        <f t="shared" ca="1" si="112"/>
        <v/>
      </c>
      <c r="AB360" s="81" t="str">
        <f t="shared" ca="1" si="112"/>
        <v/>
      </c>
      <c r="AC360" s="81" t="str">
        <f t="shared" ca="1" si="112"/>
        <v/>
      </c>
      <c r="AD360" s="81" t="str">
        <f t="shared" ca="1" si="112"/>
        <v/>
      </c>
      <c r="AE360" s="81" t="str">
        <f t="shared" ca="1" si="112"/>
        <v/>
      </c>
      <c r="AF360" s="81" t="str">
        <f t="shared" ca="1" si="112"/>
        <v/>
      </c>
      <c r="AG360" s="81" t="str">
        <f t="shared" ca="1" si="112"/>
        <v/>
      </c>
      <c r="AH360" s="81" t="str">
        <f t="shared" ca="1" si="112"/>
        <v/>
      </c>
      <c r="AI360" s="81" t="str">
        <f t="shared" ca="1" si="112"/>
        <v/>
      </c>
      <c r="AJ360" s="81" t="str">
        <f t="shared" ca="1" si="111"/>
        <v/>
      </c>
      <c r="AK360" s="81" t="str">
        <f t="shared" ca="1" si="111"/>
        <v/>
      </c>
      <c r="AL360" s="81" t="str">
        <f t="shared" ca="1" si="111"/>
        <v/>
      </c>
      <c r="AM360" s="81" t="str">
        <f t="shared" ca="1" si="111"/>
        <v/>
      </c>
      <c r="AN360" s="81" t="str">
        <f t="shared" ca="1" si="111"/>
        <v/>
      </c>
      <c r="AO360" s="81" t="str">
        <f t="shared" ca="1" si="111"/>
        <v/>
      </c>
      <c r="AP360" s="81" t="str">
        <f t="shared" ca="1" si="111"/>
        <v/>
      </c>
      <c r="AQ360" s="81" t="str">
        <f t="shared" ca="1" si="111"/>
        <v/>
      </c>
    </row>
    <row r="361" spans="1:43" x14ac:dyDescent="0.2">
      <c r="A361" s="22" t="str">
        <f t="shared" si="107"/>
        <v/>
      </c>
      <c r="B361" s="34" t="str">
        <f t="shared" si="108"/>
        <v/>
      </c>
      <c r="C361" s="24" t="str">
        <f ca="1">IF(B361&gt;datum_obracuna,"",VLOOKUP(B361,'HNB tečaj'!A:D,2))</f>
        <v/>
      </c>
      <c r="D361" s="24" t="str">
        <f ca="1">IF(B361&gt;datum_obracuna,"",VLOOKUP(B361,'HNB tečaj'!A:D,3+(Podaci!$B$11="ne")))</f>
        <v/>
      </c>
      <c r="F361" s="68" t="str">
        <f>IF($A360&gt;=rok*12,"",VLOOKUP($B361,Podaci!$F:$G,2,TRUE))</f>
        <v/>
      </c>
      <c r="G361" s="28" t="str">
        <f>IF($A360&gt;=rok*12,"",VLOOKUP($B361,Podaci!$F:$H,3,TRUE))</f>
        <v/>
      </c>
      <c r="H361" s="33" t="str">
        <f>IF(A360&gt;=rok*12,"",VLOOKUP(B361,Podaci!F:J,5,TRUE))</f>
        <v/>
      </c>
      <c r="I361" s="33" t="str">
        <f t="shared" si="99"/>
        <v/>
      </c>
      <c r="J361" s="102" t="str">
        <f t="shared" ca="1" si="100"/>
        <v/>
      </c>
      <c r="K361" s="71" t="str">
        <f t="shared" si="101"/>
        <v/>
      </c>
      <c r="L361" s="73" t="str">
        <f t="shared" ca="1" si="102"/>
        <v/>
      </c>
      <c r="M361" s="71" t="str">
        <f t="shared" si="103"/>
        <v/>
      </c>
      <c r="N361" s="73" t="str">
        <f t="shared" ca="1" si="104"/>
        <v/>
      </c>
      <c r="O361" s="71" t="str">
        <f t="shared" si="105"/>
        <v/>
      </c>
      <c r="P361" s="72" t="str">
        <f>IF($A360&gt;=rok*12,"",P360*H361-K361-SUMPRODUCT(--(MONTH(Podaci!$L$5:$L$25)=MONTH($B361)),--(YEAR(Podaci!$L$5:$L$25)=YEAR($B361)),Podaci!$M$5:$M$25))</f>
        <v/>
      </c>
      <c r="R361" s="108" t="str">
        <f t="shared" ca="1" si="106"/>
        <v/>
      </c>
      <c r="T361" s="81" t="str">
        <f t="shared" ca="1" si="112"/>
        <v/>
      </c>
      <c r="U361" s="81" t="str">
        <f t="shared" ca="1" si="112"/>
        <v/>
      </c>
      <c r="V361" s="81" t="str">
        <f t="shared" ca="1" si="112"/>
        <v/>
      </c>
      <c r="W361" s="81" t="str">
        <f t="shared" ca="1" si="112"/>
        <v/>
      </c>
      <c r="X361" s="81" t="str">
        <f t="shared" ca="1" si="112"/>
        <v/>
      </c>
      <c r="Y361" s="81" t="str">
        <f t="shared" ca="1" si="112"/>
        <v/>
      </c>
      <c r="Z361" s="81" t="str">
        <f t="shared" ca="1" si="112"/>
        <v/>
      </c>
      <c r="AA361" s="81" t="str">
        <f t="shared" ca="1" si="112"/>
        <v/>
      </c>
      <c r="AB361" s="81" t="str">
        <f t="shared" ca="1" si="112"/>
        <v/>
      </c>
      <c r="AC361" s="81" t="str">
        <f t="shared" ca="1" si="112"/>
        <v/>
      </c>
      <c r="AD361" s="81" t="str">
        <f t="shared" ca="1" si="112"/>
        <v/>
      </c>
      <c r="AE361" s="81" t="str">
        <f t="shared" ca="1" si="112"/>
        <v/>
      </c>
      <c r="AF361" s="81" t="str">
        <f t="shared" ca="1" si="112"/>
        <v/>
      </c>
      <c r="AG361" s="81" t="str">
        <f t="shared" ca="1" si="112"/>
        <v/>
      </c>
      <c r="AH361" s="81" t="str">
        <f t="shared" ca="1" si="112"/>
        <v/>
      </c>
      <c r="AI361" s="81" t="str">
        <f t="shared" ca="1" si="112"/>
        <v/>
      </c>
      <c r="AJ361" s="81" t="str">
        <f t="shared" ca="1" si="111"/>
        <v/>
      </c>
      <c r="AK361" s="81" t="str">
        <f t="shared" ca="1" si="111"/>
        <v/>
      </c>
      <c r="AL361" s="81" t="str">
        <f t="shared" ca="1" si="111"/>
        <v/>
      </c>
      <c r="AM361" s="81" t="str">
        <f t="shared" ca="1" si="111"/>
        <v/>
      </c>
      <c r="AN361" s="81" t="str">
        <f t="shared" ca="1" si="111"/>
        <v/>
      </c>
      <c r="AO361" s="81" t="str">
        <f t="shared" ca="1" si="111"/>
        <v/>
      </c>
      <c r="AP361" s="81" t="str">
        <f t="shared" ca="1" si="111"/>
        <v/>
      </c>
      <c r="AQ361" s="81" t="str">
        <f t="shared" ca="1" si="111"/>
        <v/>
      </c>
    </row>
    <row r="362" spans="1:43" x14ac:dyDescent="0.2">
      <c r="A362" s="22" t="str">
        <f t="shared" si="107"/>
        <v/>
      </c>
      <c r="B362" s="34" t="str">
        <f t="shared" si="108"/>
        <v/>
      </c>
      <c r="C362" s="24" t="str">
        <f ca="1">IF(B362&gt;datum_obracuna,"",VLOOKUP(B362,'HNB tečaj'!A:D,2))</f>
        <v/>
      </c>
      <c r="D362" s="24" t="str">
        <f ca="1">IF(B362&gt;datum_obracuna,"",VLOOKUP(B362,'HNB tečaj'!A:D,3+(Podaci!$B$11="ne")))</f>
        <v/>
      </c>
      <c r="F362" s="68" t="str">
        <f>IF($A361&gt;=rok*12,"",VLOOKUP($B362,Podaci!$F:$G,2,TRUE))</f>
        <v/>
      </c>
      <c r="G362" s="28" t="str">
        <f>IF($A361&gt;=rok*12,"",VLOOKUP($B362,Podaci!$F:$H,3,TRUE))</f>
        <v/>
      </c>
      <c r="H362" s="33" t="str">
        <f>IF(A361&gt;=rok*12,"",VLOOKUP(B362,Podaci!F:J,5,TRUE))</f>
        <v/>
      </c>
      <c r="I362" s="33" t="str">
        <f t="shared" si="99"/>
        <v/>
      </c>
      <c r="J362" s="102" t="str">
        <f t="shared" ca="1" si="100"/>
        <v/>
      </c>
      <c r="K362" s="71" t="str">
        <f t="shared" si="101"/>
        <v/>
      </c>
      <c r="L362" s="73" t="str">
        <f t="shared" ca="1" si="102"/>
        <v/>
      </c>
      <c r="M362" s="71" t="str">
        <f t="shared" si="103"/>
        <v/>
      </c>
      <c r="N362" s="73" t="str">
        <f t="shared" ca="1" si="104"/>
        <v/>
      </c>
      <c r="O362" s="71" t="str">
        <f t="shared" si="105"/>
        <v/>
      </c>
      <c r="P362" s="72" t="str">
        <f>IF($A361&gt;=rok*12,"",P361*H362-K362-SUMPRODUCT(--(MONTH(Podaci!$L$5:$L$25)=MONTH($B362)),--(YEAR(Podaci!$L$5:$L$25)=YEAR($B362)),Podaci!$M$5:$M$25))</f>
        <v/>
      </c>
      <c r="R362" s="108" t="str">
        <f t="shared" ca="1" si="106"/>
        <v/>
      </c>
      <c r="T362" s="81" t="str">
        <f t="shared" ca="1" si="112"/>
        <v/>
      </c>
      <c r="U362" s="81" t="str">
        <f t="shared" ca="1" si="112"/>
        <v/>
      </c>
      <c r="V362" s="81" t="str">
        <f t="shared" ca="1" si="112"/>
        <v/>
      </c>
      <c r="W362" s="81" t="str">
        <f t="shared" ca="1" si="112"/>
        <v/>
      </c>
      <c r="X362" s="81" t="str">
        <f t="shared" ca="1" si="112"/>
        <v/>
      </c>
      <c r="Y362" s="81" t="str">
        <f t="shared" ca="1" si="112"/>
        <v/>
      </c>
      <c r="Z362" s="81" t="str">
        <f t="shared" ca="1" si="112"/>
        <v/>
      </c>
      <c r="AA362" s="81" t="str">
        <f t="shared" ca="1" si="112"/>
        <v/>
      </c>
      <c r="AB362" s="81" t="str">
        <f t="shared" ca="1" si="112"/>
        <v/>
      </c>
      <c r="AC362" s="81" t="str">
        <f t="shared" ca="1" si="112"/>
        <v/>
      </c>
      <c r="AD362" s="81" t="str">
        <f t="shared" ca="1" si="112"/>
        <v/>
      </c>
      <c r="AE362" s="81" t="str">
        <f t="shared" ca="1" si="112"/>
        <v/>
      </c>
      <c r="AF362" s="81" t="str">
        <f t="shared" ca="1" si="112"/>
        <v/>
      </c>
      <c r="AG362" s="81" t="str">
        <f t="shared" ca="1" si="112"/>
        <v/>
      </c>
      <c r="AH362" s="81" t="str">
        <f t="shared" ca="1" si="112"/>
        <v/>
      </c>
      <c r="AI362" s="81" t="str">
        <f t="shared" ca="1" si="112"/>
        <v/>
      </c>
      <c r="AJ362" s="81" t="str">
        <f t="shared" ca="1" si="111"/>
        <v/>
      </c>
      <c r="AK362" s="81" t="str">
        <f t="shared" ca="1" si="111"/>
        <v/>
      </c>
      <c r="AL362" s="81" t="str">
        <f t="shared" ca="1" si="111"/>
        <v/>
      </c>
      <c r="AM362" s="81" t="str">
        <f t="shared" ca="1" si="111"/>
        <v/>
      </c>
      <c r="AN362" s="81" t="str">
        <f t="shared" ca="1" si="111"/>
        <v/>
      </c>
      <c r="AO362" s="81" t="str">
        <f t="shared" ca="1" si="111"/>
        <v/>
      </c>
      <c r="AP362" s="81" t="str">
        <f t="shared" ca="1" si="111"/>
        <v/>
      </c>
      <c r="AQ362" s="81" t="str">
        <f t="shared" ca="1" si="111"/>
        <v/>
      </c>
    </row>
    <row r="363" spans="1:43" x14ac:dyDescent="0.2">
      <c r="A363" s="22" t="str">
        <f t="shared" si="107"/>
        <v/>
      </c>
      <c r="B363" s="34" t="str">
        <f t="shared" si="108"/>
        <v/>
      </c>
      <c r="C363" s="24" t="str">
        <f ca="1">IF(B363&gt;datum_obracuna,"",VLOOKUP(B363,'HNB tečaj'!A:D,2))</f>
        <v/>
      </c>
      <c r="D363" s="24" t="str">
        <f ca="1">IF(B363&gt;datum_obracuna,"",VLOOKUP(B363,'HNB tečaj'!A:D,3+(Podaci!$B$11="ne")))</f>
        <v/>
      </c>
      <c r="F363" s="68" t="str">
        <f>IF($A362&gt;=rok*12,"",VLOOKUP($B363,Podaci!$F:$G,2,TRUE))</f>
        <v/>
      </c>
      <c r="G363" s="28" t="str">
        <f>IF($A362&gt;=rok*12,"",VLOOKUP($B363,Podaci!$F:$H,3,TRUE))</f>
        <v/>
      </c>
      <c r="H363" s="33" t="str">
        <f>IF(A362&gt;=rok*12,"",VLOOKUP(B363,Podaci!F:J,5,TRUE))</f>
        <v/>
      </c>
      <c r="I363" s="33" t="str">
        <f t="shared" si="99"/>
        <v/>
      </c>
      <c r="J363" s="102" t="str">
        <f t="shared" ca="1" si="100"/>
        <v/>
      </c>
      <c r="K363" s="71" t="str">
        <f t="shared" si="101"/>
        <v/>
      </c>
      <c r="L363" s="73" t="str">
        <f t="shared" ca="1" si="102"/>
        <v/>
      </c>
      <c r="M363" s="71" t="str">
        <f t="shared" si="103"/>
        <v/>
      </c>
      <c r="N363" s="73" t="str">
        <f t="shared" ca="1" si="104"/>
        <v/>
      </c>
      <c r="O363" s="71" t="str">
        <f t="shared" si="105"/>
        <v/>
      </c>
      <c r="P363" s="72" t="str">
        <f>IF($A362&gt;=rok*12,"",P362*H363-K363-SUMPRODUCT(--(MONTH(Podaci!$L$5:$L$25)=MONTH($B363)),--(YEAR(Podaci!$L$5:$L$25)=YEAR($B363)),Podaci!$M$5:$M$25))</f>
        <v/>
      </c>
      <c r="R363" s="108" t="str">
        <f t="shared" ca="1" si="106"/>
        <v/>
      </c>
      <c r="T363" s="81" t="str">
        <f t="shared" ca="1" si="112"/>
        <v/>
      </c>
      <c r="U363" s="81" t="str">
        <f t="shared" ca="1" si="112"/>
        <v/>
      </c>
      <c r="V363" s="81" t="str">
        <f t="shared" ca="1" si="112"/>
        <v/>
      </c>
      <c r="W363" s="81" t="str">
        <f t="shared" ca="1" si="112"/>
        <v/>
      </c>
      <c r="X363" s="81" t="str">
        <f t="shared" ca="1" si="112"/>
        <v/>
      </c>
      <c r="Y363" s="81" t="str">
        <f t="shared" ca="1" si="112"/>
        <v/>
      </c>
      <c r="Z363" s="81" t="str">
        <f t="shared" ca="1" si="112"/>
        <v/>
      </c>
      <c r="AA363" s="81" t="str">
        <f t="shared" ca="1" si="112"/>
        <v/>
      </c>
      <c r="AB363" s="81" t="str">
        <f t="shared" ca="1" si="112"/>
        <v/>
      </c>
      <c r="AC363" s="81" t="str">
        <f t="shared" ca="1" si="112"/>
        <v/>
      </c>
      <c r="AD363" s="81" t="str">
        <f t="shared" ca="1" si="112"/>
        <v/>
      </c>
      <c r="AE363" s="81" t="str">
        <f t="shared" ca="1" si="112"/>
        <v/>
      </c>
      <c r="AF363" s="81" t="str">
        <f t="shared" ca="1" si="112"/>
        <v/>
      </c>
      <c r="AG363" s="81" t="str">
        <f t="shared" ca="1" si="112"/>
        <v/>
      </c>
      <c r="AH363" s="81" t="str">
        <f t="shared" ca="1" si="112"/>
        <v/>
      </c>
      <c r="AI363" s="81" t="str">
        <f t="shared" ca="1" si="112"/>
        <v/>
      </c>
      <c r="AJ363" s="81" t="str">
        <f t="shared" ca="1" si="111"/>
        <v/>
      </c>
      <c r="AK363" s="81" t="str">
        <f t="shared" ca="1" si="111"/>
        <v/>
      </c>
      <c r="AL363" s="81" t="str">
        <f t="shared" ca="1" si="111"/>
        <v/>
      </c>
      <c r="AM363" s="81" t="str">
        <f t="shared" ca="1" si="111"/>
        <v/>
      </c>
      <c r="AN363" s="81" t="str">
        <f t="shared" ca="1" si="111"/>
        <v/>
      </c>
      <c r="AO363" s="81" t="str">
        <f t="shared" ca="1" si="111"/>
        <v/>
      </c>
      <c r="AP363" s="81" t="str">
        <f t="shared" ca="1" si="111"/>
        <v/>
      </c>
      <c r="AQ363" s="81" t="str">
        <f t="shared" ca="1" si="111"/>
        <v/>
      </c>
    </row>
    <row r="364" spans="1:43" x14ac:dyDescent="0.2">
      <c r="A364" s="22" t="str">
        <f t="shared" si="107"/>
        <v/>
      </c>
      <c r="B364" s="34" t="str">
        <f t="shared" si="108"/>
        <v/>
      </c>
      <c r="C364" s="24" t="str">
        <f ca="1">IF(B364&gt;datum_obracuna,"",VLOOKUP(B364,'HNB tečaj'!A:D,2))</f>
        <v/>
      </c>
      <c r="D364" s="24" t="str">
        <f ca="1">IF(B364&gt;datum_obracuna,"",VLOOKUP(B364,'HNB tečaj'!A:D,3+(Podaci!$B$11="ne")))</f>
        <v/>
      </c>
      <c r="F364" s="68" t="str">
        <f>IF($A363&gt;=rok*12,"",VLOOKUP($B364,Podaci!$F:$G,2,TRUE))</f>
        <v/>
      </c>
      <c r="G364" s="28" t="str">
        <f>IF($A363&gt;=rok*12,"",VLOOKUP($B364,Podaci!$F:$H,3,TRUE))</f>
        <v/>
      </c>
      <c r="H364" s="33" t="str">
        <f>IF(A363&gt;=rok*12,"",VLOOKUP(B364,Podaci!F:J,5,TRUE))</f>
        <v/>
      </c>
      <c r="I364" s="33" t="str">
        <f t="shared" si="99"/>
        <v/>
      </c>
      <c r="J364" s="102" t="str">
        <f t="shared" ca="1" si="100"/>
        <v/>
      </c>
      <c r="K364" s="71" t="str">
        <f t="shared" si="101"/>
        <v/>
      </c>
      <c r="L364" s="73" t="str">
        <f t="shared" ca="1" si="102"/>
        <v/>
      </c>
      <c r="M364" s="71" t="str">
        <f t="shared" si="103"/>
        <v/>
      </c>
      <c r="N364" s="73" t="str">
        <f t="shared" ca="1" si="104"/>
        <v/>
      </c>
      <c r="O364" s="71" t="str">
        <f t="shared" si="105"/>
        <v/>
      </c>
      <c r="P364" s="72" t="str">
        <f>IF($A363&gt;=rok*12,"",P363*H364-K364-SUMPRODUCT(--(MONTH(Podaci!$L$5:$L$25)=MONTH($B364)),--(YEAR(Podaci!$L$5:$L$25)=YEAR($B364)),Podaci!$M$5:$M$25))</f>
        <v/>
      </c>
      <c r="R364" s="108" t="str">
        <f t="shared" ca="1" si="106"/>
        <v/>
      </c>
      <c r="T364" s="81" t="str">
        <f t="shared" ca="1" si="112"/>
        <v/>
      </c>
      <c r="U364" s="81" t="str">
        <f t="shared" ca="1" si="112"/>
        <v/>
      </c>
      <c r="V364" s="81" t="str">
        <f t="shared" ca="1" si="112"/>
        <v/>
      </c>
      <c r="W364" s="81" t="str">
        <f t="shared" ca="1" si="112"/>
        <v/>
      </c>
      <c r="X364" s="81" t="str">
        <f t="shared" ca="1" si="112"/>
        <v/>
      </c>
      <c r="Y364" s="81" t="str">
        <f t="shared" ca="1" si="112"/>
        <v/>
      </c>
      <c r="Z364" s="81" t="str">
        <f t="shared" ca="1" si="112"/>
        <v/>
      </c>
      <c r="AA364" s="81" t="str">
        <f t="shared" ca="1" si="112"/>
        <v/>
      </c>
      <c r="AB364" s="81" t="str">
        <f t="shared" ca="1" si="112"/>
        <v/>
      </c>
      <c r="AC364" s="81" t="str">
        <f t="shared" ca="1" si="112"/>
        <v/>
      </c>
      <c r="AD364" s="81" t="str">
        <f t="shared" ca="1" si="112"/>
        <v/>
      </c>
      <c r="AE364" s="81" t="str">
        <f t="shared" ca="1" si="112"/>
        <v/>
      </c>
      <c r="AF364" s="81" t="str">
        <f t="shared" ca="1" si="112"/>
        <v/>
      </c>
      <c r="AG364" s="81" t="str">
        <f t="shared" ca="1" si="112"/>
        <v/>
      </c>
      <c r="AH364" s="81" t="str">
        <f t="shared" ca="1" si="112"/>
        <v/>
      </c>
      <c r="AI364" s="81" t="str">
        <f t="shared" ca="1" si="112"/>
        <v/>
      </c>
      <c r="AJ364" s="81" t="str">
        <f t="shared" ca="1" si="111"/>
        <v/>
      </c>
      <c r="AK364" s="81" t="str">
        <f t="shared" ca="1" si="111"/>
        <v/>
      </c>
      <c r="AL364" s="81" t="str">
        <f t="shared" ca="1" si="111"/>
        <v/>
      </c>
      <c r="AM364" s="81" t="str">
        <f t="shared" ca="1" si="111"/>
        <v/>
      </c>
      <c r="AN364" s="81" t="str">
        <f t="shared" ca="1" si="111"/>
        <v/>
      </c>
      <c r="AO364" s="81" t="str">
        <f t="shared" ca="1" si="111"/>
        <v/>
      </c>
      <c r="AP364" s="81" t="str">
        <f t="shared" ca="1" si="111"/>
        <v/>
      </c>
      <c r="AQ364" s="81" t="str">
        <f t="shared" ca="1" si="111"/>
        <v/>
      </c>
    </row>
    <row r="365" spans="1:43" x14ac:dyDescent="0.2">
      <c r="A365" s="22" t="str">
        <f t="shared" si="107"/>
        <v/>
      </c>
      <c r="B365" s="34" t="str">
        <f t="shared" si="108"/>
        <v/>
      </c>
      <c r="C365" s="24" t="str">
        <f ca="1">IF(B365&gt;datum_obracuna,"",VLOOKUP(B365,'HNB tečaj'!A:D,2))</f>
        <v/>
      </c>
      <c r="D365" s="24" t="str">
        <f ca="1">IF(B365&gt;datum_obracuna,"",VLOOKUP(B365,'HNB tečaj'!A:D,3+(Podaci!$B$11="ne")))</f>
        <v/>
      </c>
      <c r="F365" s="68" t="str">
        <f>IF($A364&gt;=rok*12,"",VLOOKUP($B365,Podaci!$F:$G,2,TRUE))</f>
        <v/>
      </c>
      <c r="G365" s="28" t="str">
        <f>IF($A364&gt;=rok*12,"",VLOOKUP($B365,Podaci!$F:$H,3,TRUE))</f>
        <v/>
      </c>
      <c r="H365" s="33" t="str">
        <f>IF(A364&gt;=rok*12,"",VLOOKUP(B365,Podaci!F:J,5,TRUE))</f>
        <v/>
      </c>
      <c r="I365" s="33" t="str">
        <f t="shared" si="99"/>
        <v/>
      </c>
      <c r="J365" s="102" t="str">
        <f t="shared" ca="1" si="100"/>
        <v/>
      </c>
      <c r="K365" s="71" t="str">
        <f t="shared" si="101"/>
        <v/>
      </c>
      <c r="L365" s="73" t="str">
        <f t="shared" ca="1" si="102"/>
        <v/>
      </c>
      <c r="M365" s="71" t="str">
        <f t="shared" si="103"/>
        <v/>
      </c>
      <c r="N365" s="73" t="str">
        <f t="shared" ca="1" si="104"/>
        <v/>
      </c>
      <c r="O365" s="71" t="str">
        <f t="shared" si="105"/>
        <v/>
      </c>
      <c r="P365" s="72" t="str">
        <f>IF($A364&gt;=rok*12,"",P364*H365-K365-SUMPRODUCT(--(MONTH(Podaci!$L$5:$L$25)=MONTH($B365)),--(YEAR(Podaci!$L$5:$L$25)=YEAR($B365)),Podaci!$M$5:$M$25))</f>
        <v/>
      </c>
      <c r="R365" s="108" t="str">
        <f t="shared" ca="1" si="106"/>
        <v/>
      </c>
      <c r="T365" s="81" t="str">
        <f t="shared" ca="1" si="112"/>
        <v/>
      </c>
      <c r="U365" s="81" t="str">
        <f t="shared" ca="1" si="112"/>
        <v/>
      </c>
      <c r="V365" s="81" t="str">
        <f t="shared" ca="1" si="112"/>
        <v/>
      </c>
      <c r="W365" s="81" t="str">
        <f t="shared" ca="1" si="112"/>
        <v/>
      </c>
      <c r="X365" s="81" t="str">
        <f t="shared" ca="1" si="112"/>
        <v/>
      </c>
      <c r="Y365" s="81" t="str">
        <f t="shared" ca="1" si="112"/>
        <v/>
      </c>
      <c r="Z365" s="81" t="str">
        <f t="shared" ca="1" si="112"/>
        <v/>
      </c>
      <c r="AA365" s="81" t="str">
        <f t="shared" ca="1" si="112"/>
        <v/>
      </c>
      <c r="AB365" s="81" t="str">
        <f t="shared" ca="1" si="112"/>
        <v/>
      </c>
      <c r="AC365" s="81" t="str">
        <f t="shared" ca="1" si="112"/>
        <v/>
      </c>
      <c r="AD365" s="81" t="str">
        <f t="shared" ca="1" si="112"/>
        <v/>
      </c>
      <c r="AE365" s="81" t="str">
        <f t="shared" ca="1" si="112"/>
        <v/>
      </c>
      <c r="AF365" s="81" t="str">
        <f t="shared" ca="1" si="112"/>
        <v/>
      </c>
      <c r="AG365" s="81" t="str">
        <f t="shared" ca="1" si="112"/>
        <v/>
      </c>
      <c r="AH365" s="81" t="str">
        <f t="shared" ca="1" si="112"/>
        <v/>
      </c>
      <c r="AI365" s="81" t="str">
        <f t="shared" ca="1" si="112"/>
        <v/>
      </c>
      <c r="AJ365" s="81" t="str">
        <f t="shared" ca="1" si="111"/>
        <v/>
      </c>
      <c r="AK365" s="81" t="str">
        <f t="shared" ca="1" si="111"/>
        <v/>
      </c>
      <c r="AL365" s="81" t="str">
        <f t="shared" ca="1" si="111"/>
        <v/>
      </c>
      <c r="AM365" s="81" t="str">
        <f t="shared" ca="1" si="111"/>
        <v/>
      </c>
      <c r="AN365" s="81" t="str">
        <f t="shared" ca="1" si="111"/>
        <v/>
      </c>
      <c r="AO365" s="81" t="str">
        <f t="shared" ca="1" si="111"/>
        <v/>
      </c>
      <c r="AP365" s="81" t="str">
        <f t="shared" ca="1" si="111"/>
        <v/>
      </c>
      <c r="AQ365" s="81" t="str">
        <f t="shared" ca="1" si="111"/>
        <v/>
      </c>
    </row>
    <row r="366" spans="1:43" x14ac:dyDescent="0.2">
      <c r="A366" s="22" t="str">
        <f t="shared" si="107"/>
        <v/>
      </c>
      <c r="B366" s="34" t="str">
        <f t="shared" si="108"/>
        <v/>
      </c>
      <c r="C366" s="24" t="str">
        <f ca="1">IF(B366&gt;datum_obracuna,"",VLOOKUP(B366,'HNB tečaj'!A:D,2))</f>
        <v/>
      </c>
      <c r="D366" s="24" t="str">
        <f ca="1">IF(B366&gt;datum_obracuna,"",VLOOKUP(B366,'HNB tečaj'!A:D,3+(Podaci!$B$11="ne")))</f>
        <v/>
      </c>
      <c r="F366" s="68" t="str">
        <f>IF($A365&gt;=rok*12,"",VLOOKUP($B366,Podaci!$F:$G,2,TRUE))</f>
        <v/>
      </c>
      <c r="G366" s="28" t="str">
        <f>IF($A365&gt;=rok*12,"",VLOOKUP($B366,Podaci!$F:$H,3,TRUE))</f>
        <v/>
      </c>
      <c r="H366" s="33" t="str">
        <f>IF(A365&gt;=rok*12,"",VLOOKUP(B366,Podaci!F:J,5,TRUE))</f>
        <v/>
      </c>
      <c r="I366" s="33" t="str">
        <f t="shared" si="99"/>
        <v/>
      </c>
      <c r="J366" s="102" t="str">
        <f t="shared" ca="1" si="100"/>
        <v/>
      </c>
      <c r="K366" s="71" t="str">
        <f t="shared" si="101"/>
        <v/>
      </c>
      <c r="L366" s="73" t="str">
        <f t="shared" ca="1" si="102"/>
        <v/>
      </c>
      <c r="M366" s="71" t="str">
        <f t="shared" si="103"/>
        <v/>
      </c>
      <c r="N366" s="73" t="str">
        <f t="shared" ca="1" si="104"/>
        <v/>
      </c>
      <c r="O366" s="71" t="str">
        <f t="shared" si="105"/>
        <v/>
      </c>
      <c r="P366" s="72" t="str">
        <f>IF($A365&gt;=rok*12,"",P365*H366-K366-SUMPRODUCT(--(MONTH(Podaci!$L$5:$L$25)=MONTH($B366)),--(YEAR(Podaci!$L$5:$L$25)=YEAR($B366)),Podaci!$M$5:$M$25))</f>
        <v/>
      </c>
      <c r="R366" s="108" t="str">
        <f t="shared" ca="1" si="106"/>
        <v/>
      </c>
      <c r="T366" s="81" t="str">
        <f t="shared" ca="1" si="112"/>
        <v/>
      </c>
      <c r="U366" s="81" t="str">
        <f t="shared" ca="1" si="112"/>
        <v/>
      </c>
      <c r="V366" s="81" t="str">
        <f t="shared" ca="1" si="112"/>
        <v/>
      </c>
      <c r="W366" s="81" t="str">
        <f t="shared" ca="1" si="112"/>
        <v/>
      </c>
      <c r="X366" s="81" t="str">
        <f t="shared" ca="1" si="112"/>
        <v/>
      </c>
      <c r="Y366" s="81" t="str">
        <f t="shared" ca="1" si="112"/>
        <v/>
      </c>
      <c r="Z366" s="81" t="str">
        <f t="shared" ca="1" si="112"/>
        <v/>
      </c>
      <c r="AA366" s="81" t="str">
        <f t="shared" ca="1" si="112"/>
        <v/>
      </c>
      <c r="AB366" s="81" t="str">
        <f t="shared" ca="1" si="112"/>
        <v/>
      </c>
      <c r="AC366" s="81" t="str">
        <f t="shared" ca="1" si="112"/>
        <v/>
      </c>
      <c r="AD366" s="81" t="str">
        <f t="shared" ca="1" si="112"/>
        <v/>
      </c>
      <c r="AE366" s="81" t="str">
        <f t="shared" ca="1" si="112"/>
        <v/>
      </c>
      <c r="AF366" s="81" t="str">
        <f t="shared" ca="1" si="112"/>
        <v/>
      </c>
      <c r="AG366" s="81" t="str">
        <f t="shared" ca="1" si="112"/>
        <v/>
      </c>
      <c r="AH366" s="81" t="str">
        <f t="shared" ca="1" si="112"/>
        <v/>
      </c>
      <c r="AI366" s="81" t="str">
        <f t="shared" ca="1" si="112"/>
        <v/>
      </c>
      <c r="AJ366" s="81" t="str">
        <f t="shared" ca="1" si="111"/>
        <v/>
      </c>
      <c r="AK366" s="81" t="str">
        <f t="shared" ca="1" si="111"/>
        <v/>
      </c>
      <c r="AL366" s="81" t="str">
        <f t="shared" ca="1" si="111"/>
        <v/>
      </c>
      <c r="AM366" s="81" t="str">
        <f t="shared" ca="1" si="111"/>
        <v/>
      </c>
      <c r="AN366" s="81" t="str">
        <f t="shared" ca="1" si="111"/>
        <v/>
      </c>
      <c r="AO366" s="81" t="str">
        <f t="shared" ca="1" si="111"/>
        <v/>
      </c>
      <c r="AP366" s="81" t="str">
        <f t="shared" ca="1" si="111"/>
        <v/>
      </c>
      <c r="AQ366" s="81" t="str">
        <f t="shared" ca="1" si="111"/>
        <v/>
      </c>
    </row>
    <row r="367" spans="1:43" x14ac:dyDescent="0.2">
      <c r="A367" s="22" t="str">
        <f t="shared" si="107"/>
        <v/>
      </c>
      <c r="B367" s="34" t="str">
        <f t="shared" si="108"/>
        <v/>
      </c>
      <c r="C367" s="24" t="str">
        <f ca="1">IF(B367&gt;datum_obracuna,"",VLOOKUP(B367,'HNB tečaj'!A:D,2))</f>
        <v/>
      </c>
      <c r="D367" s="24" t="str">
        <f ca="1">IF(B367&gt;datum_obracuna,"",VLOOKUP(B367,'HNB tečaj'!A:D,3+(Podaci!$B$11="ne")))</f>
        <v/>
      </c>
      <c r="F367" s="68" t="str">
        <f>IF($A366&gt;=rok*12,"",VLOOKUP($B367,Podaci!$F:$G,2,TRUE))</f>
        <v/>
      </c>
      <c r="G367" s="28" t="str">
        <f>IF($A366&gt;=rok*12,"",VLOOKUP($B367,Podaci!$F:$H,3,TRUE))</f>
        <v/>
      </c>
      <c r="H367" s="33" t="str">
        <f>IF(A366&gt;=rok*12,"",VLOOKUP(B367,Podaci!F:J,5,TRUE))</f>
        <v/>
      </c>
      <c r="I367" s="33" t="str">
        <f t="shared" si="99"/>
        <v/>
      </c>
      <c r="J367" s="102" t="str">
        <f t="shared" ca="1" si="100"/>
        <v/>
      </c>
      <c r="K367" s="71" t="str">
        <f t="shared" si="101"/>
        <v/>
      </c>
      <c r="L367" s="73" t="str">
        <f t="shared" ca="1" si="102"/>
        <v/>
      </c>
      <c r="M367" s="71" t="str">
        <f t="shared" si="103"/>
        <v/>
      </c>
      <c r="N367" s="73" t="str">
        <f t="shared" ca="1" si="104"/>
        <v/>
      </c>
      <c r="O367" s="71" t="str">
        <f t="shared" si="105"/>
        <v/>
      </c>
      <c r="P367" s="72" t="str">
        <f>IF($A366&gt;=rok*12,"",P366*H367-K367-SUMPRODUCT(--(MONTH(Podaci!$L$5:$L$25)=MONTH($B367)),--(YEAR(Podaci!$L$5:$L$25)=YEAR($B367)),Podaci!$M$5:$M$25))</f>
        <v/>
      </c>
      <c r="R367" s="108" t="str">
        <f t="shared" ca="1" si="106"/>
        <v/>
      </c>
      <c r="T367" s="81" t="str">
        <f t="shared" ca="1" si="112"/>
        <v/>
      </c>
      <c r="U367" s="81" t="str">
        <f t="shared" ca="1" si="112"/>
        <v/>
      </c>
      <c r="V367" s="81" t="str">
        <f t="shared" ca="1" si="112"/>
        <v/>
      </c>
      <c r="W367" s="81" t="str">
        <f t="shared" ca="1" si="112"/>
        <v/>
      </c>
      <c r="X367" s="81" t="str">
        <f t="shared" ca="1" si="112"/>
        <v/>
      </c>
      <c r="Y367" s="81" t="str">
        <f t="shared" ca="1" si="112"/>
        <v/>
      </c>
      <c r="Z367" s="81" t="str">
        <f t="shared" ca="1" si="112"/>
        <v/>
      </c>
      <c r="AA367" s="81" t="str">
        <f t="shared" ca="1" si="112"/>
        <v/>
      </c>
      <c r="AB367" s="81" t="str">
        <f t="shared" ca="1" si="112"/>
        <v/>
      </c>
      <c r="AC367" s="81" t="str">
        <f t="shared" ca="1" si="112"/>
        <v/>
      </c>
      <c r="AD367" s="81" t="str">
        <f t="shared" ca="1" si="112"/>
        <v/>
      </c>
      <c r="AE367" s="81" t="str">
        <f t="shared" ca="1" si="112"/>
        <v/>
      </c>
      <c r="AF367" s="81" t="str">
        <f t="shared" ca="1" si="112"/>
        <v/>
      </c>
      <c r="AG367" s="81" t="str">
        <f t="shared" ca="1" si="112"/>
        <v/>
      </c>
      <c r="AH367" s="81" t="str">
        <f t="shared" ca="1" si="112"/>
        <v/>
      </c>
      <c r="AI367" s="81" t="str">
        <f t="shared" ca="1" si="112"/>
        <v/>
      </c>
      <c r="AJ367" s="81" t="str">
        <f t="shared" ca="1" si="111"/>
        <v/>
      </c>
      <c r="AK367" s="81" t="str">
        <f t="shared" ca="1" si="111"/>
        <v/>
      </c>
      <c r="AL367" s="81" t="str">
        <f t="shared" ca="1" si="111"/>
        <v/>
      </c>
      <c r="AM367" s="81" t="str">
        <f t="shared" ca="1" si="111"/>
        <v/>
      </c>
      <c r="AN367" s="81" t="str">
        <f t="shared" ca="1" si="111"/>
        <v/>
      </c>
      <c r="AO367" s="81" t="str">
        <f t="shared" ca="1" si="111"/>
        <v/>
      </c>
      <c r="AP367" s="81" t="str">
        <f t="shared" ca="1" si="111"/>
        <v/>
      </c>
      <c r="AQ367" s="81" t="str">
        <f t="shared" ca="1" si="111"/>
        <v/>
      </c>
    </row>
    <row r="368" spans="1:43" x14ac:dyDescent="0.2">
      <c r="A368" s="22" t="str">
        <f t="shared" si="107"/>
        <v/>
      </c>
      <c r="B368" s="34" t="str">
        <f t="shared" si="108"/>
        <v/>
      </c>
      <c r="C368" s="24" t="str">
        <f ca="1">IF(B368&gt;datum_obracuna,"",VLOOKUP(B368,'HNB tečaj'!A:D,2))</f>
        <v/>
      </c>
      <c r="D368" s="24" t="str">
        <f ca="1">IF(B368&gt;datum_obracuna,"",VLOOKUP(B368,'HNB tečaj'!A:D,3+(Podaci!$B$11="ne")))</f>
        <v/>
      </c>
      <c r="F368" s="68" t="str">
        <f>IF($A367&gt;=rok*12,"",VLOOKUP($B368,Podaci!$F:$G,2,TRUE))</f>
        <v/>
      </c>
      <c r="G368" s="28" t="str">
        <f>IF($A367&gt;=rok*12,"",VLOOKUP($B368,Podaci!$F:$H,3,TRUE))</f>
        <v/>
      </c>
      <c r="H368" s="33" t="str">
        <f>IF(A367&gt;=rok*12,"",VLOOKUP(B368,Podaci!F:J,5,TRUE))</f>
        <v/>
      </c>
      <c r="I368" s="33" t="str">
        <f t="shared" si="99"/>
        <v/>
      </c>
      <c r="J368" s="102" t="str">
        <f t="shared" ca="1" si="100"/>
        <v/>
      </c>
      <c r="K368" s="71" t="str">
        <f t="shared" si="101"/>
        <v/>
      </c>
      <c r="L368" s="73" t="str">
        <f t="shared" ca="1" si="102"/>
        <v/>
      </c>
      <c r="M368" s="71" t="str">
        <f t="shared" si="103"/>
        <v/>
      </c>
      <c r="N368" s="73" t="str">
        <f t="shared" ca="1" si="104"/>
        <v/>
      </c>
      <c r="O368" s="71" t="str">
        <f t="shared" si="105"/>
        <v/>
      </c>
      <c r="P368" s="72" t="str">
        <f>IF($A367&gt;=rok*12,"",P367*H368-K368-SUMPRODUCT(--(MONTH(Podaci!$L$5:$L$25)=MONTH($B368)),--(YEAR(Podaci!$L$5:$L$25)=YEAR($B368)),Podaci!$M$5:$M$25))</f>
        <v/>
      </c>
      <c r="R368" s="108" t="str">
        <f t="shared" ca="1" si="106"/>
        <v/>
      </c>
      <c r="T368" s="81" t="str">
        <f t="shared" ca="1" si="112"/>
        <v/>
      </c>
      <c r="U368" s="81" t="str">
        <f t="shared" ca="1" si="112"/>
        <v/>
      </c>
      <c r="V368" s="81" t="str">
        <f t="shared" ca="1" si="112"/>
        <v/>
      </c>
      <c r="W368" s="81" t="str">
        <f t="shared" ca="1" si="112"/>
        <v/>
      </c>
      <c r="X368" s="81" t="str">
        <f t="shared" ca="1" si="112"/>
        <v/>
      </c>
      <c r="Y368" s="81" t="str">
        <f t="shared" ca="1" si="112"/>
        <v/>
      </c>
      <c r="Z368" s="81" t="str">
        <f t="shared" ca="1" si="112"/>
        <v/>
      </c>
      <c r="AA368" s="81" t="str">
        <f t="shared" ca="1" si="112"/>
        <v/>
      </c>
      <c r="AB368" s="81" t="str">
        <f t="shared" ca="1" si="112"/>
        <v/>
      </c>
      <c r="AC368" s="81" t="str">
        <f t="shared" ca="1" si="112"/>
        <v/>
      </c>
      <c r="AD368" s="81" t="str">
        <f t="shared" ca="1" si="112"/>
        <v/>
      </c>
      <c r="AE368" s="81" t="str">
        <f t="shared" ca="1" si="112"/>
        <v/>
      </c>
      <c r="AF368" s="81" t="str">
        <f t="shared" ca="1" si="112"/>
        <v/>
      </c>
      <c r="AG368" s="81" t="str">
        <f t="shared" ca="1" si="112"/>
        <v/>
      </c>
      <c r="AH368" s="81" t="str">
        <f t="shared" ca="1" si="112"/>
        <v/>
      </c>
      <c r="AI368" s="81" t="str">
        <f t="shared" ca="1" si="112"/>
        <v/>
      </c>
      <c r="AJ368" s="81" t="str">
        <f t="shared" ca="1" si="111"/>
        <v/>
      </c>
      <c r="AK368" s="81" t="str">
        <f t="shared" ca="1" si="111"/>
        <v/>
      </c>
      <c r="AL368" s="81" t="str">
        <f t="shared" ca="1" si="111"/>
        <v/>
      </c>
      <c r="AM368" s="81" t="str">
        <f t="shared" ca="1" si="111"/>
        <v/>
      </c>
      <c r="AN368" s="81" t="str">
        <f t="shared" ca="1" si="111"/>
        <v/>
      </c>
      <c r="AO368" s="81" t="str">
        <f t="shared" ca="1" si="111"/>
        <v/>
      </c>
      <c r="AP368" s="81" t="str">
        <f t="shared" ca="1" si="111"/>
        <v/>
      </c>
      <c r="AQ368" s="81" t="str">
        <f t="shared" ca="1" si="111"/>
        <v/>
      </c>
    </row>
    <row r="369" spans="1:43" x14ac:dyDescent="0.2">
      <c r="A369" s="22" t="str">
        <f t="shared" si="107"/>
        <v/>
      </c>
      <c r="B369" s="34" t="str">
        <f t="shared" si="108"/>
        <v/>
      </c>
      <c r="C369" s="24" t="str">
        <f ca="1">IF(B369&gt;datum_obracuna,"",VLOOKUP(B369,'HNB tečaj'!A:D,2))</f>
        <v/>
      </c>
      <c r="D369" s="24" t="str">
        <f ca="1">IF(B369&gt;datum_obracuna,"",VLOOKUP(B369,'HNB tečaj'!A:D,3+(Podaci!$B$11="ne")))</f>
        <v/>
      </c>
      <c r="F369" s="68" t="str">
        <f>IF($A368&gt;=rok*12,"",VLOOKUP($B369,Podaci!$F:$G,2,TRUE))</f>
        <v/>
      </c>
      <c r="G369" s="28" t="str">
        <f>IF($A368&gt;=rok*12,"",VLOOKUP($B369,Podaci!$F:$H,3,TRUE))</f>
        <v/>
      </c>
      <c r="H369" s="33" t="str">
        <f>IF(A368&gt;=rok*12,"",VLOOKUP(B369,Podaci!F:J,5,TRUE))</f>
        <v/>
      </c>
      <c r="I369" s="33" t="str">
        <f t="shared" si="99"/>
        <v/>
      </c>
      <c r="J369" s="102" t="str">
        <f t="shared" ca="1" si="100"/>
        <v/>
      </c>
      <c r="K369" s="71" t="str">
        <f t="shared" si="101"/>
        <v/>
      </c>
      <c r="L369" s="73" t="str">
        <f t="shared" ca="1" si="102"/>
        <v/>
      </c>
      <c r="M369" s="71" t="str">
        <f t="shared" si="103"/>
        <v/>
      </c>
      <c r="N369" s="73" t="str">
        <f t="shared" ca="1" si="104"/>
        <v/>
      </c>
      <c r="O369" s="71" t="str">
        <f t="shared" si="105"/>
        <v/>
      </c>
      <c r="P369" s="72" t="str">
        <f>IF($A368&gt;=rok*12,"",P368*H369-K369-SUMPRODUCT(--(MONTH(Podaci!$L$5:$L$25)=MONTH($B369)),--(YEAR(Podaci!$L$5:$L$25)=YEAR($B369)),Podaci!$M$5:$M$25))</f>
        <v/>
      </c>
      <c r="R369" s="108" t="str">
        <f t="shared" ca="1" si="106"/>
        <v/>
      </c>
      <c r="T369" s="81" t="str">
        <f t="shared" ca="1" si="112"/>
        <v/>
      </c>
      <c r="U369" s="81" t="str">
        <f t="shared" ca="1" si="112"/>
        <v/>
      </c>
      <c r="V369" s="81" t="str">
        <f t="shared" ca="1" si="112"/>
        <v/>
      </c>
      <c r="W369" s="81" t="str">
        <f t="shared" ca="1" si="112"/>
        <v/>
      </c>
      <c r="X369" s="81" t="str">
        <f t="shared" ca="1" si="112"/>
        <v/>
      </c>
      <c r="Y369" s="81" t="str">
        <f t="shared" ca="1" si="112"/>
        <v/>
      </c>
      <c r="Z369" s="81" t="str">
        <f t="shared" ca="1" si="112"/>
        <v/>
      </c>
      <c r="AA369" s="81" t="str">
        <f t="shared" ca="1" si="112"/>
        <v/>
      </c>
      <c r="AB369" s="81" t="str">
        <f t="shared" ca="1" si="112"/>
        <v/>
      </c>
      <c r="AC369" s="81" t="str">
        <f t="shared" ca="1" si="112"/>
        <v/>
      </c>
      <c r="AD369" s="81" t="str">
        <f t="shared" ca="1" si="112"/>
        <v/>
      </c>
      <c r="AE369" s="81" t="str">
        <f t="shared" ca="1" si="112"/>
        <v/>
      </c>
      <c r="AF369" s="81" t="str">
        <f t="shared" ca="1" si="112"/>
        <v/>
      </c>
      <c r="AG369" s="81" t="str">
        <f t="shared" ca="1" si="112"/>
        <v/>
      </c>
      <c r="AH369" s="81" t="str">
        <f t="shared" ca="1" si="112"/>
        <v/>
      </c>
      <c r="AI369" s="81" t="str">
        <f t="shared" ca="1" si="112"/>
        <v/>
      </c>
      <c r="AJ369" s="81" t="str">
        <f t="shared" ca="1" si="111"/>
        <v/>
      </c>
      <c r="AK369" s="81" t="str">
        <f t="shared" ca="1" si="111"/>
        <v/>
      </c>
      <c r="AL369" s="81" t="str">
        <f t="shared" ca="1" si="111"/>
        <v/>
      </c>
      <c r="AM369" s="81" t="str">
        <f t="shared" ca="1" si="111"/>
        <v/>
      </c>
      <c r="AN369" s="81" t="str">
        <f t="shared" ca="1" si="111"/>
        <v/>
      </c>
      <c r="AO369" s="81" t="str">
        <f t="shared" ca="1" si="111"/>
        <v/>
      </c>
      <c r="AP369" s="81" t="str">
        <f t="shared" ca="1" si="111"/>
        <v/>
      </c>
      <c r="AQ369" s="81" t="str">
        <f t="shared" ca="1" si="111"/>
        <v/>
      </c>
    </row>
    <row r="370" spans="1:43" x14ac:dyDescent="0.2">
      <c r="A370" s="22" t="str">
        <f t="shared" si="107"/>
        <v/>
      </c>
      <c r="B370" s="34" t="str">
        <f t="shared" si="108"/>
        <v/>
      </c>
      <c r="C370" s="24" t="str">
        <f ca="1">IF(B370&gt;datum_obracuna,"",VLOOKUP(B370,'HNB tečaj'!A:D,2))</f>
        <v/>
      </c>
      <c r="D370" s="24" t="str">
        <f ca="1">IF(B370&gt;datum_obracuna,"",VLOOKUP(B370,'HNB tečaj'!A:D,3+(Podaci!$B$11="ne")))</f>
        <v/>
      </c>
      <c r="F370" s="68" t="str">
        <f>IF($A369&gt;=rok*12,"",VLOOKUP($B370,Podaci!$F:$G,2,TRUE))</f>
        <v/>
      </c>
      <c r="G370" s="28" t="str">
        <f>IF($A369&gt;=rok*12,"",VLOOKUP($B370,Podaci!$F:$H,3,TRUE))</f>
        <v/>
      </c>
      <c r="H370" s="33" t="str">
        <f>IF(A369&gt;=rok*12,"",VLOOKUP(B370,Podaci!F:J,5,TRUE))</f>
        <v/>
      </c>
      <c r="I370" s="33" t="str">
        <f t="shared" si="99"/>
        <v/>
      </c>
      <c r="J370" s="102" t="str">
        <f t="shared" ca="1" si="100"/>
        <v/>
      </c>
      <c r="K370" s="71" t="str">
        <f t="shared" si="101"/>
        <v/>
      </c>
      <c r="L370" s="73" t="str">
        <f t="shared" ca="1" si="102"/>
        <v/>
      </c>
      <c r="M370" s="71" t="str">
        <f t="shared" si="103"/>
        <v/>
      </c>
      <c r="N370" s="73" t="str">
        <f t="shared" ca="1" si="104"/>
        <v/>
      </c>
      <c r="O370" s="71" t="str">
        <f t="shared" si="105"/>
        <v/>
      </c>
      <c r="P370" s="72" t="str">
        <f>IF($A369&gt;=rok*12,"",P369*H370-K370-SUMPRODUCT(--(MONTH(Podaci!$L$5:$L$25)=MONTH($B370)),--(YEAR(Podaci!$L$5:$L$25)=YEAR($B370)),Podaci!$M$5:$M$25))</f>
        <v/>
      </c>
      <c r="R370" s="108" t="str">
        <f t="shared" ca="1" si="106"/>
        <v/>
      </c>
      <c r="T370" s="81" t="str">
        <f t="shared" ca="1" si="112"/>
        <v/>
      </c>
      <c r="U370" s="81" t="str">
        <f t="shared" ca="1" si="112"/>
        <v/>
      </c>
      <c r="V370" s="81" t="str">
        <f t="shared" ca="1" si="112"/>
        <v/>
      </c>
      <c r="W370" s="81" t="str">
        <f t="shared" ca="1" si="112"/>
        <v/>
      </c>
      <c r="X370" s="81" t="str">
        <f t="shared" ca="1" si="112"/>
        <v/>
      </c>
      <c r="Y370" s="81" t="str">
        <f t="shared" ca="1" si="112"/>
        <v/>
      </c>
      <c r="Z370" s="81" t="str">
        <f t="shared" ca="1" si="112"/>
        <v/>
      </c>
      <c r="AA370" s="81" t="str">
        <f t="shared" ca="1" si="112"/>
        <v/>
      </c>
      <c r="AB370" s="81" t="str">
        <f t="shared" ca="1" si="112"/>
        <v/>
      </c>
      <c r="AC370" s="81" t="str">
        <f t="shared" ca="1" si="112"/>
        <v/>
      </c>
      <c r="AD370" s="81" t="str">
        <f t="shared" ca="1" si="112"/>
        <v/>
      </c>
      <c r="AE370" s="81" t="str">
        <f t="shared" ca="1" si="112"/>
        <v/>
      </c>
      <c r="AF370" s="81" t="str">
        <f t="shared" ca="1" si="112"/>
        <v/>
      </c>
      <c r="AG370" s="81" t="str">
        <f t="shared" ca="1" si="112"/>
        <v/>
      </c>
      <c r="AH370" s="81" t="str">
        <f t="shared" ca="1" si="112"/>
        <v/>
      </c>
      <c r="AI370" s="81" t="str">
        <f t="shared" ca="1" si="112"/>
        <v/>
      </c>
      <c r="AJ370" s="81" t="str">
        <f t="shared" ca="1" si="111"/>
        <v/>
      </c>
      <c r="AK370" s="81" t="str">
        <f t="shared" ca="1" si="111"/>
        <v/>
      </c>
      <c r="AL370" s="81" t="str">
        <f t="shared" ca="1" si="111"/>
        <v/>
      </c>
      <c r="AM370" s="81" t="str">
        <f t="shared" ca="1" si="111"/>
        <v/>
      </c>
      <c r="AN370" s="81" t="str">
        <f t="shared" ca="1" si="111"/>
        <v/>
      </c>
      <c r="AO370" s="81" t="str">
        <f t="shared" ca="1" si="111"/>
        <v/>
      </c>
      <c r="AP370" s="81" t="str">
        <f t="shared" ca="1" si="111"/>
        <v/>
      </c>
      <c r="AQ370" s="81" t="str">
        <f t="shared" ca="1" si="111"/>
        <v/>
      </c>
    </row>
    <row r="371" spans="1:43" x14ac:dyDescent="0.2">
      <c r="A371" s="22" t="str">
        <f t="shared" si="107"/>
        <v/>
      </c>
      <c r="B371" s="34" t="str">
        <f t="shared" si="108"/>
        <v/>
      </c>
      <c r="C371" s="24" t="str">
        <f ca="1">IF(B371&gt;datum_obracuna,"",VLOOKUP(B371,'HNB tečaj'!A:D,2))</f>
        <v/>
      </c>
      <c r="D371" s="24" t="str">
        <f ca="1">IF(B371&gt;datum_obracuna,"",VLOOKUP(B371,'HNB tečaj'!A:D,3+(Podaci!$B$11="ne")))</f>
        <v/>
      </c>
      <c r="F371" s="68" t="str">
        <f>IF($A370&gt;=rok*12,"",VLOOKUP($B371,Podaci!$F:$G,2,TRUE))</f>
        <v/>
      </c>
      <c r="G371" s="28" t="str">
        <f>IF($A370&gt;=rok*12,"",VLOOKUP($B371,Podaci!$F:$H,3,TRUE))</f>
        <v/>
      </c>
      <c r="H371" s="33" t="str">
        <f>IF(A370&gt;=rok*12,"",VLOOKUP(B371,Podaci!F:J,5,TRUE))</f>
        <v/>
      </c>
      <c r="I371" s="33" t="str">
        <f t="shared" si="99"/>
        <v/>
      </c>
      <c r="J371" s="102" t="str">
        <f t="shared" ca="1" si="100"/>
        <v/>
      </c>
      <c r="K371" s="71" t="str">
        <f t="shared" si="101"/>
        <v/>
      </c>
      <c r="L371" s="73" t="str">
        <f t="shared" ca="1" si="102"/>
        <v/>
      </c>
      <c r="M371" s="71" t="str">
        <f t="shared" si="103"/>
        <v/>
      </c>
      <c r="N371" s="73" t="str">
        <f t="shared" ca="1" si="104"/>
        <v/>
      </c>
      <c r="O371" s="71" t="str">
        <f t="shared" si="105"/>
        <v/>
      </c>
      <c r="P371" s="72" t="str">
        <f>IF($A370&gt;=rok*12,"",P370*H371-K371-SUMPRODUCT(--(MONTH(Podaci!$L$5:$L$25)=MONTH($B371)),--(YEAR(Podaci!$L$5:$L$25)=YEAR($B371)),Podaci!$M$5:$M$25))</f>
        <v/>
      </c>
      <c r="R371" s="108" t="str">
        <f t="shared" ca="1" si="106"/>
        <v/>
      </c>
      <c r="T371" s="81" t="str">
        <f t="shared" ca="1" si="112"/>
        <v/>
      </c>
      <c r="U371" s="81" t="str">
        <f t="shared" ca="1" si="112"/>
        <v/>
      </c>
      <c r="V371" s="81" t="str">
        <f t="shared" ca="1" si="112"/>
        <v/>
      </c>
      <c r="W371" s="81" t="str">
        <f t="shared" ca="1" si="112"/>
        <v/>
      </c>
      <c r="X371" s="81" t="str">
        <f t="shared" ca="1" si="112"/>
        <v/>
      </c>
      <c r="Y371" s="81" t="str">
        <f t="shared" ca="1" si="112"/>
        <v/>
      </c>
      <c r="Z371" s="81" t="str">
        <f t="shared" ca="1" si="112"/>
        <v/>
      </c>
      <c r="AA371" s="81" t="str">
        <f t="shared" ca="1" si="112"/>
        <v/>
      </c>
      <c r="AB371" s="81" t="str">
        <f t="shared" ca="1" si="112"/>
        <v/>
      </c>
      <c r="AC371" s="81" t="str">
        <f t="shared" ca="1" si="112"/>
        <v/>
      </c>
      <c r="AD371" s="81" t="str">
        <f t="shared" ca="1" si="112"/>
        <v/>
      </c>
      <c r="AE371" s="81" t="str">
        <f t="shared" ca="1" si="112"/>
        <v/>
      </c>
      <c r="AF371" s="81" t="str">
        <f t="shared" ca="1" si="112"/>
        <v/>
      </c>
      <c r="AG371" s="81" t="str">
        <f t="shared" ca="1" si="112"/>
        <v/>
      </c>
      <c r="AH371" s="81" t="str">
        <f t="shared" ca="1" si="112"/>
        <v/>
      </c>
      <c r="AI371" s="81" t="str">
        <f t="shared" ca="1" si="112"/>
        <v/>
      </c>
      <c r="AJ371" s="81" t="str">
        <f t="shared" ca="1" si="111"/>
        <v/>
      </c>
      <c r="AK371" s="81" t="str">
        <f t="shared" ca="1" si="111"/>
        <v/>
      </c>
      <c r="AL371" s="81" t="str">
        <f t="shared" ca="1" si="111"/>
        <v/>
      </c>
      <c r="AM371" s="81" t="str">
        <f t="shared" ca="1" si="111"/>
        <v/>
      </c>
      <c r="AN371" s="81" t="str">
        <f t="shared" ca="1" si="111"/>
        <v/>
      </c>
      <c r="AO371" s="81" t="str">
        <f t="shared" ca="1" si="111"/>
        <v/>
      </c>
      <c r="AP371" s="81" t="str">
        <f t="shared" ca="1" si="111"/>
        <v/>
      </c>
      <c r="AQ371" s="81" t="str">
        <f t="shared" ca="1" si="111"/>
        <v/>
      </c>
    </row>
    <row r="372" spans="1:43" x14ac:dyDescent="0.2">
      <c r="A372" s="22" t="str">
        <f t="shared" si="107"/>
        <v/>
      </c>
      <c r="B372" s="34" t="str">
        <f t="shared" si="108"/>
        <v/>
      </c>
      <c r="C372" s="24" t="str">
        <f ca="1">IF(B372&gt;datum_obracuna,"",VLOOKUP(B372,'HNB tečaj'!A:D,2))</f>
        <v/>
      </c>
      <c r="D372" s="24" t="str">
        <f ca="1">IF(B372&gt;datum_obracuna,"",VLOOKUP(B372,'HNB tečaj'!A:D,3+(Podaci!$B$11="ne")))</f>
        <v/>
      </c>
      <c r="F372" s="68" t="str">
        <f>IF($A371&gt;=rok*12,"",VLOOKUP($B372,Podaci!$F:$G,2,TRUE))</f>
        <v/>
      </c>
      <c r="G372" s="28" t="str">
        <f>IF($A371&gt;=rok*12,"",VLOOKUP($B372,Podaci!$F:$H,3,TRUE))</f>
        <v/>
      </c>
      <c r="H372" s="33" t="str">
        <f>IF(A371&gt;=rok*12,"",VLOOKUP(B372,Podaci!F:J,5,TRUE))</f>
        <v/>
      </c>
      <c r="I372" s="33" t="str">
        <f t="shared" si="99"/>
        <v/>
      </c>
      <c r="J372" s="102" t="str">
        <f t="shared" ca="1" si="100"/>
        <v/>
      </c>
      <c r="K372" s="71" t="str">
        <f t="shared" si="101"/>
        <v/>
      </c>
      <c r="L372" s="73" t="str">
        <f t="shared" ca="1" si="102"/>
        <v/>
      </c>
      <c r="M372" s="71" t="str">
        <f t="shared" si="103"/>
        <v/>
      </c>
      <c r="N372" s="73" t="str">
        <f t="shared" ca="1" si="104"/>
        <v/>
      </c>
      <c r="O372" s="71" t="str">
        <f t="shared" si="105"/>
        <v/>
      </c>
      <c r="P372" s="72" t="str">
        <f>IF($A371&gt;=rok*12,"",P371*H372-K372-SUMPRODUCT(--(MONTH(Podaci!$L$5:$L$25)=MONTH($B372)),--(YEAR(Podaci!$L$5:$L$25)=YEAR($B372)),Podaci!$M$5:$M$25))</f>
        <v/>
      </c>
      <c r="R372" s="108" t="str">
        <f t="shared" ca="1" si="106"/>
        <v/>
      </c>
      <c r="T372" s="81" t="str">
        <f t="shared" ca="1" si="112"/>
        <v/>
      </c>
      <c r="U372" s="81" t="str">
        <f t="shared" ca="1" si="112"/>
        <v/>
      </c>
      <c r="V372" s="81" t="str">
        <f t="shared" ca="1" si="112"/>
        <v/>
      </c>
      <c r="W372" s="81" t="str">
        <f t="shared" ca="1" si="112"/>
        <v/>
      </c>
      <c r="X372" s="81" t="str">
        <f t="shared" ca="1" si="112"/>
        <v/>
      </c>
      <c r="Y372" s="81" t="str">
        <f t="shared" ca="1" si="112"/>
        <v/>
      </c>
      <c r="Z372" s="81" t="str">
        <f t="shared" ca="1" si="112"/>
        <v/>
      </c>
      <c r="AA372" s="81" t="str">
        <f t="shared" ca="1" si="112"/>
        <v/>
      </c>
      <c r="AB372" s="81" t="str">
        <f t="shared" ca="1" si="112"/>
        <v/>
      </c>
      <c r="AC372" s="81" t="str">
        <f t="shared" ca="1" si="112"/>
        <v/>
      </c>
      <c r="AD372" s="81" t="str">
        <f t="shared" ca="1" si="112"/>
        <v/>
      </c>
      <c r="AE372" s="81" t="str">
        <f t="shared" ca="1" si="112"/>
        <v/>
      </c>
      <c r="AF372" s="81" t="str">
        <f t="shared" ca="1" si="112"/>
        <v/>
      </c>
      <c r="AG372" s="81" t="str">
        <f t="shared" ca="1" si="112"/>
        <v/>
      </c>
      <c r="AH372" s="81" t="str">
        <f t="shared" ca="1" si="112"/>
        <v/>
      </c>
      <c r="AI372" s="81" t="str">
        <f t="shared" ref="AI372:AQ387" ca="1" si="113">IF($B372&gt;AI$3,"",MAX(0,(AI$3-MAX(AI$2,$B372+1)+1)/AI$6*AI$7*MAX($J372,0)))</f>
        <v/>
      </c>
      <c r="AJ372" s="81" t="str">
        <f t="shared" ca="1" si="113"/>
        <v/>
      </c>
      <c r="AK372" s="81" t="str">
        <f t="shared" ca="1" si="113"/>
        <v/>
      </c>
      <c r="AL372" s="81" t="str">
        <f t="shared" ca="1" si="113"/>
        <v/>
      </c>
      <c r="AM372" s="81" t="str">
        <f t="shared" ca="1" si="113"/>
        <v/>
      </c>
      <c r="AN372" s="81" t="str">
        <f t="shared" ca="1" si="113"/>
        <v/>
      </c>
      <c r="AO372" s="81" t="str">
        <f t="shared" ca="1" si="113"/>
        <v/>
      </c>
      <c r="AP372" s="81" t="str">
        <f t="shared" ca="1" si="113"/>
        <v/>
      </c>
      <c r="AQ372" s="81" t="str">
        <f t="shared" ca="1" si="113"/>
        <v/>
      </c>
    </row>
    <row r="373" spans="1:43" x14ac:dyDescent="0.2">
      <c r="A373" s="22" t="str">
        <f t="shared" si="107"/>
        <v/>
      </c>
      <c r="B373" s="34" t="str">
        <f t="shared" si="108"/>
        <v/>
      </c>
      <c r="C373" s="24" t="str">
        <f ca="1">IF(B373&gt;datum_obracuna,"",VLOOKUP(B373,'HNB tečaj'!A:D,2))</f>
        <v/>
      </c>
      <c r="D373" s="24" t="str">
        <f ca="1">IF(B373&gt;datum_obracuna,"",VLOOKUP(B373,'HNB tečaj'!A:D,3+(Podaci!$B$11="ne")))</f>
        <v/>
      </c>
      <c r="F373" s="68" t="str">
        <f>IF($A372&gt;=rok*12,"",VLOOKUP($B373,Podaci!$F:$G,2,TRUE))</f>
        <v/>
      </c>
      <c r="G373" s="28" t="str">
        <f>IF($A372&gt;=rok*12,"",VLOOKUP($B373,Podaci!$F:$H,3,TRUE))</f>
        <v/>
      </c>
      <c r="H373" s="33" t="str">
        <f>IF(A372&gt;=rok*12,"",VLOOKUP(B373,Podaci!F:J,5,TRUE))</f>
        <v/>
      </c>
      <c r="I373" s="33" t="str">
        <f t="shared" si="99"/>
        <v/>
      </c>
      <c r="J373" s="102" t="str">
        <f t="shared" ca="1" si="100"/>
        <v/>
      </c>
      <c r="K373" s="71" t="str">
        <f t="shared" si="101"/>
        <v/>
      </c>
      <c r="L373" s="73" t="str">
        <f t="shared" ca="1" si="102"/>
        <v/>
      </c>
      <c r="M373" s="71" t="str">
        <f t="shared" si="103"/>
        <v/>
      </c>
      <c r="N373" s="73" t="str">
        <f t="shared" ca="1" si="104"/>
        <v/>
      </c>
      <c r="O373" s="71" t="str">
        <f t="shared" si="105"/>
        <v/>
      </c>
      <c r="P373" s="72" t="str">
        <f>IF($A372&gt;=rok*12,"",P372*H373-K373-SUMPRODUCT(--(MONTH(Podaci!$L$5:$L$25)=MONTH($B373)),--(YEAR(Podaci!$L$5:$L$25)=YEAR($B373)),Podaci!$M$5:$M$25))</f>
        <v/>
      </c>
      <c r="R373" s="108" t="str">
        <f t="shared" ca="1" si="106"/>
        <v/>
      </c>
      <c r="T373" s="81" t="str">
        <f t="shared" ref="T373:AI388" ca="1" si="114">IF($B373&gt;T$3,"",MAX(0,(T$3-MAX(T$2,$B373+1)+1)/T$6*T$7*MAX($J373,0)))</f>
        <v/>
      </c>
      <c r="U373" s="81" t="str">
        <f t="shared" ca="1" si="114"/>
        <v/>
      </c>
      <c r="V373" s="81" t="str">
        <f t="shared" ca="1" si="114"/>
        <v/>
      </c>
      <c r="W373" s="81" t="str">
        <f t="shared" ca="1" si="114"/>
        <v/>
      </c>
      <c r="X373" s="81" t="str">
        <f t="shared" ca="1" si="114"/>
        <v/>
      </c>
      <c r="Y373" s="81" t="str">
        <f t="shared" ca="1" si="114"/>
        <v/>
      </c>
      <c r="Z373" s="81" t="str">
        <f t="shared" ca="1" si="114"/>
        <v/>
      </c>
      <c r="AA373" s="81" t="str">
        <f t="shared" ca="1" si="114"/>
        <v/>
      </c>
      <c r="AB373" s="81" t="str">
        <f t="shared" ca="1" si="114"/>
        <v/>
      </c>
      <c r="AC373" s="81" t="str">
        <f t="shared" ca="1" si="114"/>
        <v/>
      </c>
      <c r="AD373" s="81" t="str">
        <f t="shared" ca="1" si="114"/>
        <v/>
      </c>
      <c r="AE373" s="81" t="str">
        <f t="shared" ca="1" si="114"/>
        <v/>
      </c>
      <c r="AF373" s="81" t="str">
        <f t="shared" ca="1" si="114"/>
        <v/>
      </c>
      <c r="AG373" s="81" t="str">
        <f t="shared" ca="1" si="114"/>
        <v/>
      </c>
      <c r="AH373" s="81" t="str">
        <f t="shared" ca="1" si="114"/>
        <v/>
      </c>
      <c r="AI373" s="81" t="str">
        <f t="shared" ca="1" si="114"/>
        <v/>
      </c>
      <c r="AJ373" s="81" t="str">
        <f t="shared" ca="1" si="113"/>
        <v/>
      </c>
      <c r="AK373" s="81" t="str">
        <f t="shared" ca="1" si="113"/>
        <v/>
      </c>
      <c r="AL373" s="81" t="str">
        <f t="shared" ca="1" si="113"/>
        <v/>
      </c>
      <c r="AM373" s="81" t="str">
        <f t="shared" ca="1" si="113"/>
        <v/>
      </c>
      <c r="AN373" s="81" t="str">
        <f t="shared" ca="1" si="113"/>
        <v/>
      </c>
      <c r="AO373" s="81" t="str">
        <f t="shared" ca="1" si="113"/>
        <v/>
      </c>
      <c r="AP373" s="81" t="str">
        <f t="shared" ca="1" si="113"/>
        <v/>
      </c>
      <c r="AQ373" s="81" t="str">
        <f t="shared" ca="1" si="113"/>
        <v/>
      </c>
    </row>
    <row r="374" spans="1:43" x14ac:dyDescent="0.2">
      <c r="A374" s="22" t="str">
        <f t="shared" si="107"/>
        <v/>
      </c>
      <c r="B374" s="34" t="str">
        <f t="shared" si="108"/>
        <v/>
      </c>
      <c r="C374" s="24" t="str">
        <f ca="1">IF(B374&gt;datum_obracuna,"",VLOOKUP(B374,'HNB tečaj'!A:D,2))</f>
        <v/>
      </c>
      <c r="D374" s="24" t="str">
        <f ca="1">IF(B374&gt;datum_obracuna,"",VLOOKUP(B374,'HNB tečaj'!A:D,3+(Podaci!$B$11="ne")))</f>
        <v/>
      </c>
      <c r="F374" s="68" t="str">
        <f>IF($A373&gt;=rok*12,"",VLOOKUP($B374,Podaci!$F:$G,2,TRUE))</f>
        <v/>
      </c>
      <c r="G374" s="28" t="str">
        <f>IF($A373&gt;=rok*12,"",VLOOKUP($B374,Podaci!$F:$H,3,TRUE))</f>
        <v/>
      </c>
      <c r="H374" s="33" t="str">
        <f>IF(A373&gt;=rok*12,"",VLOOKUP(B374,Podaci!F:J,5,TRUE))</f>
        <v/>
      </c>
      <c r="I374" s="33" t="str">
        <f t="shared" si="99"/>
        <v/>
      </c>
      <c r="J374" s="102" t="str">
        <f t="shared" ca="1" si="100"/>
        <v/>
      </c>
      <c r="K374" s="71" t="str">
        <f t="shared" si="101"/>
        <v/>
      </c>
      <c r="L374" s="73" t="str">
        <f t="shared" ca="1" si="102"/>
        <v/>
      </c>
      <c r="M374" s="71" t="str">
        <f t="shared" si="103"/>
        <v/>
      </c>
      <c r="N374" s="73" t="str">
        <f t="shared" ca="1" si="104"/>
        <v/>
      </c>
      <c r="O374" s="71" t="str">
        <f t="shared" si="105"/>
        <v/>
      </c>
      <c r="P374" s="72" t="str">
        <f>IF($A373&gt;=rok*12,"",P373*H374-K374-SUMPRODUCT(--(MONTH(Podaci!$L$5:$L$25)=MONTH($B374)),--(YEAR(Podaci!$L$5:$L$25)=YEAR($B374)),Podaci!$M$5:$M$25))</f>
        <v/>
      </c>
      <c r="R374" s="108" t="str">
        <f t="shared" ca="1" si="106"/>
        <v/>
      </c>
      <c r="T374" s="81" t="str">
        <f t="shared" ca="1" si="114"/>
        <v/>
      </c>
      <c r="U374" s="81" t="str">
        <f t="shared" ca="1" si="114"/>
        <v/>
      </c>
      <c r="V374" s="81" t="str">
        <f t="shared" ca="1" si="114"/>
        <v/>
      </c>
      <c r="W374" s="81" t="str">
        <f t="shared" ca="1" si="114"/>
        <v/>
      </c>
      <c r="X374" s="81" t="str">
        <f t="shared" ca="1" si="114"/>
        <v/>
      </c>
      <c r="Y374" s="81" t="str">
        <f t="shared" ca="1" si="114"/>
        <v/>
      </c>
      <c r="Z374" s="81" t="str">
        <f t="shared" ca="1" si="114"/>
        <v/>
      </c>
      <c r="AA374" s="81" t="str">
        <f t="shared" ca="1" si="114"/>
        <v/>
      </c>
      <c r="AB374" s="81" t="str">
        <f t="shared" ca="1" si="114"/>
        <v/>
      </c>
      <c r="AC374" s="81" t="str">
        <f t="shared" ca="1" si="114"/>
        <v/>
      </c>
      <c r="AD374" s="81" t="str">
        <f t="shared" ca="1" si="114"/>
        <v/>
      </c>
      <c r="AE374" s="81" t="str">
        <f t="shared" ca="1" si="114"/>
        <v/>
      </c>
      <c r="AF374" s="81" t="str">
        <f t="shared" ca="1" si="114"/>
        <v/>
      </c>
      <c r="AG374" s="81" t="str">
        <f t="shared" ca="1" si="114"/>
        <v/>
      </c>
      <c r="AH374" s="81" t="str">
        <f t="shared" ca="1" si="114"/>
        <v/>
      </c>
      <c r="AI374" s="81" t="str">
        <f t="shared" ca="1" si="114"/>
        <v/>
      </c>
      <c r="AJ374" s="81" t="str">
        <f t="shared" ca="1" si="113"/>
        <v/>
      </c>
      <c r="AK374" s="81" t="str">
        <f t="shared" ca="1" si="113"/>
        <v/>
      </c>
      <c r="AL374" s="81" t="str">
        <f t="shared" ca="1" si="113"/>
        <v/>
      </c>
      <c r="AM374" s="81" t="str">
        <f t="shared" ca="1" si="113"/>
        <v/>
      </c>
      <c r="AN374" s="81" t="str">
        <f t="shared" ca="1" si="113"/>
        <v/>
      </c>
      <c r="AO374" s="81" t="str">
        <f t="shared" ca="1" si="113"/>
        <v/>
      </c>
      <c r="AP374" s="81" t="str">
        <f t="shared" ca="1" si="113"/>
        <v/>
      </c>
      <c r="AQ374" s="81" t="str">
        <f t="shared" ca="1" si="113"/>
        <v/>
      </c>
    </row>
    <row r="375" spans="1:43" x14ac:dyDescent="0.2">
      <c r="A375" s="22" t="str">
        <f t="shared" si="107"/>
        <v/>
      </c>
      <c r="B375" s="34" t="str">
        <f t="shared" si="108"/>
        <v/>
      </c>
      <c r="C375" s="24" t="str">
        <f ca="1">IF(B375&gt;datum_obracuna,"",VLOOKUP(B375,'HNB tečaj'!A:D,2))</f>
        <v/>
      </c>
      <c r="D375" s="24" t="str">
        <f ca="1">IF(B375&gt;datum_obracuna,"",VLOOKUP(B375,'HNB tečaj'!A:D,3+(Podaci!$B$11="ne")))</f>
        <v/>
      </c>
      <c r="F375" s="68" t="str">
        <f>IF($A374&gt;=rok*12,"",VLOOKUP($B375,Podaci!$F:$G,2,TRUE))</f>
        <v/>
      </c>
      <c r="G375" s="28" t="str">
        <f>IF($A374&gt;=rok*12,"",VLOOKUP($B375,Podaci!$F:$H,3,TRUE))</f>
        <v/>
      </c>
      <c r="H375" s="33" t="str">
        <f>IF(A374&gt;=rok*12,"",VLOOKUP(B375,Podaci!F:J,5,TRUE))</f>
        <v/>
      </c>
      <c r="I375" s="33" t="str">
        <f t="shared" si="99"/>
        <v/>
      </c>
      <c r="J375" s="102" t="str">
        <f t="shared" ca="1" si="100"/>
        <v/>
      </c>
      <c r="K375" s="71" t="str">
        <f t="shared" si="101"/>
        <v/>
      </c>
      <c r="L375" s="73" t="str">
        <f t="shared" ca="1" si="102"/>
        <v/>
      </c>
      <c r="M375" s="71" t="str">
        <f t="shared" si="103"/>
        <v/>
      </c>
      <c r="N375" s="73" t="str">
        <f t="shared" ca="1" si="104"/>
        <v/>
      </c>
      <c r="O375" s="71" t="str">
        <f t="shared" si="105"/>
        <v/>
      </c>
      <c r="P375" s="72" t="str">
        <f>IF($A374&gt;=rok*12,"",P374*H375-K375-SUMPRODUCT(--(MONTH(Podaci!$L$5:$L$25)=MONTH($B375)),--(YEAR(Podaci!$L$5:$L$25)=YEAR($B375)),Podaci!$M$5:$M$25))</f>
        <v/>
      </c>
      <c r="R375" s="108" t="str">
        <f t="shared" ca="1" si="106"/>
        <v/>
      </c>
      <c r="T375" s="81" t="str">
        <f t="shared" ca="1" si="114"/>
        <v/>
      </c>
      <c r="U375" s="81" t="str">
        <f t="shared" ca="1" si="114"/>
        <v/>
      </c>
      <c r="V375" s="81" t="str">
        <f t="shared" ca="1" si="114"/>
        <v/>
      </c>
      <c r="W375" s="81" t="str">
        <f t="shared" ca="1" si="114"/>
        <v/>
      </c>
      <c r="X375" s="81" t="str">
        <f t="shared" ca="1" si="114"/>
        <v/>
      </c>
      <c r="Y375" s="81" t="str">
        <f t="shared" ca="1" si="114"/>
        <v/>
      </c>
      <c r="Z375" s="81" t="str">
        <f t="shared" ca="1" si="114"/>
        <v/>
      </c>
      <c r="AA375" s="81" t="str">
        <f t="shared" ca="1" si="114"/>
        <v/>
      </c>
      <c r="AB375" s="81" t="str">
        <f t="shared" ca="1" si="114"/>
        <v/>
      </c>
      <c r="AC375" s="81" t="str">
        <f t="shared" ca="1" si="114"/>
        <v/>
      </c>
      <c r="AD375" s="81" t="str">
        <f t="shared" ca="1" si="114"/>
        <v/>
      </c>
      <c r="AE375" s="81" t="str">
        <f t="shared" ca="1" si="114"/>
        <v/>
      </c>
      <c r="AF375" s="81" t="str">
        <f t="shared" ca="1" si="114"/>
        <v/>
      </c>
      <c r="AG375" s="81" t="str">
        <f t="shared" ca="1" si="114"/>
        <v/>
      </c>
      <c r="AH375" s="81" t="str">
        <f t="shared" ca="1" si="114"/>
        <v/>
      </c>
      <c r="AI375" s="81" t="str">
        <f t="shared" ca="1" si="114"/>
        <v/>
      </c>
      <c r="AJ375" s="81" t="str">
        <f t="shared" ca="1" si="113"/>
        <v/>
      </c>
      <c r="AK375" s="81" t="str">
        <f t="shared" ca="1" si="113"/>
        <v/>
      </c>
      <c r="AL375" s="81" t="str">
        <f t="shared" ca="1" si="113"/>
        <v/>
      </c>
      <c r="AM375" s="81" t="str">
        <f t="shared" ca="1" si="113"/>
        <v/>
      </c>
      <c r="AN375" s="81" t="str">
        <f t="shared" ca="1" si="113"/>
        <v/>
      </c>
      <c r="AO375" s="81" t="str">
        <f t="shared" ca="1" si="113"/>
        <v/>
      </c>
      <c r="AP375" s="81" t="str">
        <f t="shared" ca="1" si="113"/>
        <v/>
      </c>
      <c r="AQ375" s="81" t="str">
        <f t="shared" ca="1" si="113"/>
        <v/>
      </c>
    </row>
    <row r="376" spans="1:43" x14ac:dyDescent="0.2">
      <c r="A376" s="22" t="str">
        <f t="shared" si="107"/>
        <v/>
      </c>
      <c r="B376" s="34" t="str">
        <f t="shared" si="108"/>
        <v/>
      </c>
      <c r="C376" s="24" t="str">
        <f ca="1">IF(B376&gt;datum_obracuna,"",VLOOKUP(B376,'HNB tečaj'!A:D,2))</f>
        <v/>
      </c>
      <c r="D376" s="24" t="str">
        <f ca="1">IF(B376&gt;datum_obracuna,"",VLOOKUP(B376,'HNB tečaj'!A:D,3+(Podaci!$B$11="ne")))</f>
        <v/>
      </c>
      <c r="F376" s="68" t="str">
        <f>IF($A375&gt;=rok*12,"",VLOOKUP($B376,Podaci!$F:$G,2,TRUE))</f>
        <v/>
      </c>
      <c r="G376" s="28" t="str">
        <f>IF($A375&gt;=rok*12,"",VLOOKUP($B376,Podaci!$F:$H,3,TRUE))</f>
        <v/>
      </c>
      <c r="H376" s="33" t="str">
        <f>IF(A375&gt;=rok*12,"",VLOOKUP(B376,Podaci!F:J,5,TRUE))</f>
        <v/>
      </c>
      <c r="I376" s="33" t="str">
        <f t="shared" si="99"/>
        <v/>
      </c>
      <c r="J376" s="102" t="str">
        <f t="shared" ca="1" si="100"/>
        <v/>
      </c>
      <c r="K376" s="71" t="str">
        <f t="shared" si="101"/>
        <v/>
      </c>
      <c r="L376" s="73" t="str">
        <f t="shared" ca="1" si="102"/>
        <v/>
      </c>
      <c r="M376" s="71" t="str">
        <f t="shared" si="103"/>
        <v/>
      </c>
      <c r="N376" s="73" t="str">
        <f t="shared" ca="1" si="104"/>
        <v/>
      </c>
      <c r="O376" s="71" t="str">
        <f t="shared" si="105"/>
        <v/>
      </c>
      <c r="P376" s="72" t="str">
        <f>IF($A375&gt;=rok*12,"",P375*H376-K376-SUMPRODUCT(--(MONTH(Podaci!$L$5:$L$25)=MONTH($B376)),--(YEAR(Podaci!$L$5:$L$25)=YEAR($B376)),Podaci!$M$5:$M$25))</f>
        <v/>
      </c>
      <c r="R376" s="108" t="str">
        <f t="shared" ca="1" si="106"/>
        <v/>
      </c>
      <c r="T376" s="81" t="str">
        <f t="shared" ca="1" si="114"/>
        <v/>
      </c>
      <c r="U376" s="81" t="str">
        <f t="shared" ca="1" si="114"/>
        <v/>
      </c>
      <c r="V376" s="81" t="str">
        <f t="shared" ca="1" si="114"/>
        <v/>
      </c>
      <c r="W376" s="81" t="str">
        <f t="shared" ca="1" si="114"/>
        <v/>
      </c>
      <c r="X376" s="81" t="str">
        <f t="shared" ca="1" si="114"/>
        <v/>
      </c>
      <c r="Y376" s="81" t="str">
        <f t="shared" ca="1" si="114"/>
        <v/>
      </c>
      <c r="Z376" s="81" t="str">
        <f t="shared" ca="1" si="114"/>
        <v/>
      </c>
      <c r="AA376" s="81" t="str">
        <f t="shared" ca="1" si="114"/>
        <v/>
      </c>
      <c r="AB376" s="81" t="str">
        <f t="shared" ca="1" si="114"/>
        <v/>
      </c>
      <c r="AC376" s="81" t="str">
        <f t="shared" ca="1" si="114"/>
        <v/>
      </c>
      <c r="AD376" s="81" t="str">
        <f t="shared" ca="1" si="114"/>
        <v/>
      </c>
      <c r="AE376" s="81" t="str">
        <f t="shared" ca="1" si="114"/>
        <v/>
      </c>
      <c r="AF376" s="81" t="str">
        <f t="shared" ca="1" si="114"/>
        <v/>
      </c>
      <c r="AG376" s="81" t="str">
        <f t="shared" ca="1" si="114"/>
        <v/>
      </c>
      <c r="AH376" s="81" t="str">
        <f t="shared" ca="1" si="114"/>
        <v/>
      </c>
      <c r="AI376" s="81" t="str">
        <f t="shared" ca="1" si="114"/>
        <v/>
      </c>
      <c r="AJ376" s="81" t="str">
        <f t="shared" ca="1" si="113"/>
        <v/>
      </c>
      <c r="AK376" s="81" t="str">
        <f t="shared" ca="1" si="113"/>
        <v/>
      </c>
      <c r="AL376" s="81" t="str">
        <f t="shared" ca="1" si="113"/>
        <v/>
      </c>
      <c r="AM376" s="81" t="str">
        <f t="shared" ca="1" si="113"/>
        <v/>
      </c>
      <c r="AN376" s="81" t="str">
        <f t="shared" ca="1" si="113"/>
        <v/>
      </c>
      <c r="AO376" s="81" t="str">
        <f t="shared" ca="1" si="113"/>
        <v/>
      </c>
      <c r="AP376" s="81" t="str">
        <f t="shared" ca="1" si="113"/>
        <v/>
      </c>
      <c r="AQ376" s="81" t="str">
        <f t="shared" ca="1" si="113"/>
        <v/>
      </c>
    </row>
    <row r="377" spans="1:43" x14ac:dyDescent="0.2">
      <c r="A377" s="22" t="str">
        <f t="shared" si="107"/>
        <v/>
      </c>
      <c r="B377" s="34" t="str">
        <f t="shared" si="108"/>
        <v/>
      </c>
      <c r="C377" s="24" t="str">
        <f ca="1">IF(B377&gt;datum_obracuna,"",VLOOKUP(B377,'HNB tečaj'!A:D,2))</f>
        <v/>
      </c>
      <c r="D377" s="24" t="str">
        <f ca="1">IF(B377&gt;datum_obracuna,"",VLOOKUP(B377,'HNB tečaj'!A:D,3+(Podaci!$B$11="ne")))</f>
        <v/>
      </c>
      <c r="F377" s="68" t="str">
        <f>IF($A376&gt;=rok*12,"",VLOOKUP($B377,Podaci!$F:$G,2,TRUE))</f>
        <v/>
      </c>
      <c r="G377" s="28" t="str">
        <f>IF($A376&gt;=rok*12,"",VLOOKUP($B377,Podaci!$F:$H,3,TRUE))</f>
        <v/>
      </c>
      <c r="H377" s="33" t="str">
        <f>IF(A376&gt;=rok*12,"",VLOOKUP(B377,Podaci!F:J,5,TRUE))</f>
        <v/>
      </c>
      <c r="I377" s="33" t="str">
        <f t="shared" si="99"/>
        <v/>
      </c>
      <c r="J377" s="102" t="str">
        <f t="shared" ca="1" si="100"/>
        <v/>
      </c>
      <c r="K377" s="71" t="str">
        <f t="shared" si="101"/>
        <v/>
      </c>
      <c r="L377" s="73" t="str">
        <f t="shared" ca="1" si="102"/>
        <v/>
      </c>
      <c r="M377" s="71" t="str">
        <f t="shared" si="103"/>
        <v/>
      </c>
      <c r="N377" s="73" t="str">
        <f t="shared" ca="1" si="104"/>
        <v/>
      </c>
      <c r="O377" s="71" t="str">
        <f t="shared" si="105"/>
        <v/>
      </c>
      <c r="P377" s="72" t="str">
        <f>IF($A376&gt;=rok*12,"",P376*H377-K377-SUMPRODUCT(--(MONTH(Podaci!$L$5:$L$25)=MONTH($B377)),--(YEAR(Podaci!$L$5:$L$25)=YEAR($B377)),Podaci!$M$5:$M$25))</f>
        <v/>
      </c>
      <c r="R377" s="108" t="str">
        <f t="shared" ca="1" si="106"/>
        <v/>
      </c>
      <c r="T377" s="81" t="str">
        <f t="shared" ca="1" si="114"/>
        <v/>
      </c>
      <c r="U377" s="81" t="str">
        <f t="shared" ca="1" si="114"/>
        <v/>
      </c>
      <c r="V377" s="81" t="str">
        <f t="shared" ca="1" si="114"/>
        <v/>
      </c>
      <c r="W377" s="81" t="str">
        <f t="shared" ca="1" si="114"/>
        <v/>
      </c>
      <c r="X377" s="81" t="str">
        <f t="shared" ca="1" si="114"/>
        <v/>
      </c>
      <c r="Y377" s="81" t="str">
        <f t="shared" ca="1" si="114"/>
        <v/>
      </c>
      <c r="Z377" s="81" t="str">
        <f t="shared" ca="1" si="114"/>
        <v/>
      </c>
      <c r="AA377" s="81" t="str">
        <f t="shared" ca="1" si="114"/>
        <v/>
      </c>
      <c r="AB377" s="81" t="str">
        <f t="shared" ca="1" si="114"/>
        <v/>
      </c>
      <c r="AC377" s="81" t="str">
        <f t="shared" ca="1" si="114"/>
        <v/>
      </c>
      <c r="AD377" s="81" t="str">
        <f t="shared" ca="1" si="114"/>
        <v/>
      </c>
      <c r="AE377" s="81" t="str">
        <f t="shared" ca="1" si="114"/>
        <v/>
      </c>
      <c r="AF377" s="81" t="str">
        <f t="shared" ca="1" si="114"/>
        <v/>
      </c>
      <c r="AG377" s="81" t="str">
        <f t="shared" ca="1" si="114"/>
        <v/>
      </c>
      <c r="AH377" s="81" t="str">
        <f t="shared" ca="1" si="114"/>
        <v/>
      </c>
      <c r="AI377" s="81" t="str">
        <f t="shared" ca="1" si="114"/>
        <v/>
      </c>
      <c r="AJ377" s="81" t="str">
        <f t="shared" ca="1" si="113"/>
        <v/>
      </c>
      <c r="AK377" s="81" t="str">
        <f t="shared" ca="1" si="113"/>
        <v/>
      </c>
      <c r="AL377" s="81" t="str">
        <f t="shared" ca="1" si="113"/>
        <v/>
      </c>
      <c r="AM377" s="81" t="str">
        <f t="shared" ca="1" si="113"/>
        <v/>
      </c>
      <c r="AN377" s="81" t="str">
        <f t="shared" ca="1" si="113"/>
        <v/>
      </c>
      <c r="AO377" s="81" t="str">
        <f t="shared" ca="1" si="113"/>
        <v/>
      </c>
      <c r="AP377" s="81" t="str">
        <f t="shared" ca="1" si="113"/>
        <v/>
      </c>
      <c r="AQ377" s="81" t="str">
        <f t="shared" ca="1" si="113"/>
        <v/>
      </c>
    </row>
    <row r="378" spans="1:43" x14ac:dyDescent="0.2">
      <c r="A378" s="22" t="str">
        <f t="shared" si="107"/>
        <v/>
      </c>
      <c r="B378" s="34" t="str">
        <f t="shared" si="108"/>
        <v/>
      </c>
      <c r="C378" s="24" t="str">
        <f ca="1">IF(B378&gt;datum_obracuna,"",VLOOKUP(B378,'HNB tečaj'!A:D,2))</f>
        <v/>
      </c>
      <c r="D378" s="24" t="str">
        <f ca="1">IF(B378&gt;datum_obracuna,"",VLOOKUP(B378,'HNB tečaj'!A:D,3+(Podaci!$B$11="ne")))</f>
        <v/>
      </c>
      <c r="F378" s="68" t="str">
        <f>IF($A377&gt;=rok*12,"",VLOOKUP($B378,Podaci!$F:$G,2,TRUE))</f>
        <v/>
      </c>
      <c r="G378" s="28" t="str">
        <f>IF($A377&gt;=rok*12,"",VLOOKUP($B378,Podaci!$F:$H,3,TRUE))</f>
        <v/>
      </c>
      <c r="H378" s="33" t="str">
        <f>IF(A377&gt;=rok*12,"",VLOOKUP(B378,Podaci!F:J,5,TRUE))</f>
        <v/>
      </c>
      <c r="I378" s="33" t="str">
        <f t="shared" si="99"/>
        <v/>
      </c>
      <c r="J378" s="102" t="str">
        <f t="shared" ca="1" si="100"/>
        <v/>
      </c>
      <c r="K378" s="71" t="str">
        <f t="shared" si="101"/>
        <v/>
      </c>
      <c r="L378" s="73" t="str">
        <f t="shared" ca="1" si="102"/>
        <v/>
      </c>
      <c r="M378" s="71" t="str">
        <f t="shared" si="103"/>
        <v/>
      </c>
      <c r="N378" s="73" t="str">
        <f t="shared" ca="1" si="104"/>
        <v/>
      </c>
      <c r="O378" s="71" t="str">
        <f t="shared" si="105"/>
        <v/>
      </c>
      <c r="P378" s="72" t="str">
        <f>IF($A377&gt;=rok*12,"",P377*H378-K378-SUMPRODUCT(--(MONTH(Podaci!$L$5:$L$25)=MONTH($B378)),--(YEAR(Podaci!$L$5:$L$25)=YEAR($B378)),Podaci!$M$5:$M$25))</f>
        <v/>
      </c>
      <c r="R378" s="108" t="str">
        <f t="shared" ca="1" si="106"/>
        <v/>
      </c>
      <c r="T378" s="81" t="str">
        <f t="shared" ca="1" si="114"/>
        <v/>
      </c>
      <c r="U378" s="81" t="str">
        <f t="shared" ca="1" si="114"/>
        <v/>
      </c>
      <c r="V378" s="81" t="str">
        <f t="shared" ca="1" si="114"/>
        <v/>
      </c>
      <c r="W378" s="81" t="str">
        <f t="shared" ca="1" si="114"/>
        <v/>
      </c>
      <c r="X378" s="81" t="str">
        <f t="shared" ca="1" si="114"/>
        <v/>
      </c>
      <c r="Y378" s="81" t="str">
        <f t="shared" ca="1" si="114"/>
        <v/>
      </c>
      <c r="Z378" s="81" t="str">
        <f t="shared" ca="1" si="114"/>
        <v/>
      </c>
      <c r="AA378" s="81" t="str">
        <f t="shared" ca="1" si="114"/>
        <v/>
      </c>
      <c r="AB378" s="81" t="str">
        <f t="shared" ca="1" si="114"/>
        <v/>
      </c>
      <c r="AC378" s="81" t="str">
        <f t="shared" ca="1" si="114"/>
        <v/>
      </c>
      <c r="AD378" s="81" t="str">
        <f t="shared" ca="1" si="114"/>
        <v/>
      </c>
      <c r="AE378" s="81" t="str">
        <f t="shared" ca="1" si="114"/>
        <v/>
      </c>
      <c r="AF378" s="81" t="str">
        <f t="shared" ca="1" si="114"/>
        <v/>
      </c>
      <c r="AG378" s="81" t="str">
        <f t="shared" ca="1" si="114"/>
        <v/>
      </c>
      <c r="AH378" s="81" t="str">
        <f t="shared" ca="1" si="114"/>
        <v/>
      </c>
      <c r="AI378" s="81" t="str">
        <f t="shared" ca="1" si="114"/>
        <v/>
      </c>
      <c r="AJ378" s="81" t="str">
        <f t="shared" ca="1" si="113"/>
        <v/>
      </c>
      <c r="AK378" s="81" t="str">
        <f t="shared" ca="1" si="113"/>
        <v/>
      </c>
      <c r="AL378" s="81" t="str">
        <f t="shared" ca="1" si="113"/>
        <v/>
      </c>
      <c r="AM378" s="81" t="str">
        <f t="shared" ca="1" si="113"/>
        <v/>
      </c>
      <c r="AN378" s="81" t="str">
        <f t="shared" ca="1" si="113"/>
        <v/>
      </c>
      <c r="AO378" s="81" t="str">
        <f t="shared" ca="1" si="113"/>
        <v/>
      </c>
      <c r="AP378" s="81" t="str">
        <f t="shared" ca="1" si="113"/>
        <v/>
      </c>
      <c r="AQ378" s="81" t="str">
        <f t="shared" ca="1" si="113"/>
        <v/>
      </c>
    </row>
    <row r="379" spans="1:43" x14ac:dyDescent="0.2">
      <c r="A379" s="22" t="str">
        <f t="shared" si="107"/>
        <v/>
      </c>
      <c r="B379" s="34" t="str">
        <f t="shared" si="108"/>
        <v/>
      </c>
      <c r="C379" s="24" t="str">
        <f ca="1">IF(B379&gt;datum_obracuna,"",VLOOKUP(B379,'HNB tečaj'!A:D,2))</f>
        <v/>
      </c>
      <c r="D379" s="24" t="str">
        <f ca="1">IF(B379&gt;datum_obracuna,"",VLOOKUP(B379,'HNB tečaj'!A:D,3+(Podaci!$B$11="ne")))</f>
        <v/>
      </c>
      <c r="F379" s="68" t="str">
        <f>IF($A378&gt;=rok*12,"",VLOOKUP($B379,Podaci!$F:$G,2,TRUE))</f>
        <v/>
      </c>
      <c r="G379" s="28" t="str">
        <f>IF($A378&gt;=rok*12,"",VLOOKUP($B379,Podaci!$F:$H,3,TRUE))</f>
        <v/>
      </c>
      <c r="H379" s="33" t="str">
        <f>IF(A378&gt;=rok*12,"",VLOOKUP(B379,Podaci!F:J,5,TRUE))</f>
        <v/>
      </c>
      <c r="I379" s="33" t="str">
        <f t="shared" si="99"/>
        <v/>
      </c>
      <c r="J379" s="102" t="str">
        <f t="shared" ca="1" si="100"/>
        <v/>
      </c>
      <c r="K379" s="71" t="str">
        <f t="shared" si="101"/>
        <v/>
      </c>
      <c r="L379" s="73" t="str">
        <f t="shared" ca="1" si="102"/>
        <v/>
      </c>
      <c r="M379" s="71" t="str">
        <f t="shared" si="103"/>
        <v/>
      </c>
      <c r="N379" s="73" t="str">
        <f t="shared" ca="1" si="104"/>
        <v/>
      </c>
      <c r="O379" s="71" t="str">
        <f t="shared" si="105"/>
        <v/>
      </c>
      <c r="P379" s="72" t="str">
        <f>IF($A378&gt;=rok*12,"",P378*H379-K379-SUMPRODUCT(--(MONTH(Podaci!$L$5:$L$25)=MONTH($B379)),--(YEAR(Podaci!$L$5:$L$25)=YEAR($B379)),Podaci!$M$5:$M$25))</f>
        <v/>
      </c>
      <c r="R379" s="108" t="str">
        <f t="shared" ca="1" si="106"/>
        <v/>
      </c>
      <c r="T379" s="81" t="str">
        <f t="shared" ca="1" si="114"/>
        <v/>
      </c>
      <c r="U379" s="81" t="str">
        <f t="shared" ca="1" si="114"/>
        <v/>
      </c>
      <c r="V379" s="81" t="str">
        <f t="shared" ca="1" si="114"/>
        <v/>
      </c>
      <c r="W379" s="81" t="str">
        <f t="shared" ca="1" si="114"/>
        <v/>
      </c>
      <c r="X379" s="81" t="str">
        <f t="shared" ca="1" si="114"/>
        <v/>
      </c>
      <c r="Y379" s="81" t="str">
        <f t="shared" ca="1" si="114"/>
        <v/>
      </c>
      <c r="Z379" s="81" t="str">
        <f t="shared" ca="1" si="114"/>
        <v/>
      </c>
      <c r="AA379" s="81" t="str">
        <f t="shared" ca="1" si="114"/>
        <v/>
      </c>
      <c r="AB379" s="81" t="str">
        <f t="shared" ca="1" si="114"/>
        <v/>
      </c>
      <c r="AC379" s="81" t="str">
        <f t="shared" ca="1" si="114"/>
        <v/>
      </c>
      <c r="AD379" s="81" t="str">
        <f t="shared" ca="1" si="114"/>
        <v/>
      </c>
      <c r="AE379" s="81" t="str">
        <f t="shared" ca="1" si="114"/>
        <v/>
      </c>
      <c r="AF379" s="81" t="str">
        <f t="shared" ca="1" si="114"/>
        <v/>
      </c>
      <c r="AG379" s="81" t="str">
        <f t="shared" ca="1" si="114"/>
        <v/>
      </c>
      <c r="AH379" s="81" t="str">
        <f t="shared" ca="1" si="114"/>
        <v/>
      </c>
      <c r="AI379" s="81" t="str">
        <f t="shared" ca="1" si="114"/>
        <v/>
      </c>
      <c r="AJ379" s="81" t="str">
        <f t="shared" ca="1" si="113"/>
        <v/>
      </c>
      <c r="AK379" s="81" t="str">
        <f t="shared" ca="1" si="113"/>
        <v/>
      </c>
      <c r="AL379" s="81" t="str">
        <f t="shared" ca="1" si="113"/>
        <v/>
      </c>
      <c r="AM379" s="81" t="str">
        <f t="shared" ca="1" si="113"/>
        <v/>
      </c>
      <c r="AN379" s="81" t="str">
        <f t="shared" ca="1" si="113"/>
        <v/>
      </c>
      <c r="AO379" s="81" t="str">
        <f t="shared" ca="1" si="113"/>
        <v/>
      </c>
      <c r="AP379" s="81" t="str">
        <f t="shared" ca="1" si="113"/>
        <v/>
      </c>
      <c r="AQ379" s="81" t="str">
        <f t="shared" ca="1" si="113"/>
        <v/>
      </c>
    </row>
    <row r="380" spans="1:43" x14ac:dyDescent="0.2">
      <c r="A380" s="22" t="str">
        <f t="shared" si="107"/>
        <v/>
      </c>
      <c r="B380" s="34" t="str">
        <f t="shared" si="108"/>
        <v/>
      </c>
      <c r="C380" s="24" t="str">
        <f ca="1">IF(B380&gt;datum_obracuna,"",VLOOKUP(B380,'HNB tečaj'!A:D,2))</f>
        <v/>
      </c>
      <c r="D380" s="24" t="str">
        <f ca="1">IF(B380&gt;datum_obracuna,"",VLOOKUP(B380,'HNB tečaj'!A:D,3+(Podaci!$B$11="ne")))</f>
        <v/>
      </c>
      <c r="F380" s="68" t="str">
        <f>IF($A379&gt;=rok*12,"",VLOOKUP($B380,Podaci!$F:$G,2,TRUE))</f>
        <v/>
      </c>
      <c r="G380" s="28" t="str">
        <f>IF($A379&gt;=rok*12,"",VLOOKUP($B380,Podaci!$F:$H,3,TRUE))</f>
        <v/>
      </c>
      <c r="H380" s="33" t="str">
        <f>IF(A379&gt;=rok*12,"",VLOOKUP(B380,Podaci!F:J,5,TRUE))</f>
        <v/>
      </c>
      <c r="I380" s="33" t="str">
        <f t="shared" si="99"/>
        <v/>
      </c>
      <c r="J380" s="102" t="str">
        <f t="shared" ca="1" si="100"/>
        <v/>
      </c>
      <c r="K380" s="71" t="str">
        <f t="shared" si="101"/>
        <v/>
      </c>
      <c r="L380" s="73" t="str">
        <f t="shared" ca="1" si="102"/>
        <v/>
      </c>
      <c r="M380" s="71" t="str">
        <f t="shared" si="103"/>
        <v/>
      </c>
      <c r="N380" s="73" t="str">
        <f t="shared" ca="1" si="104"/>
        <v/>
      </c>
      <c r="O380" s="71" t="str">
        <f t="shared" si="105"/>
        <v/>
      </c>
      <c r="P380" s="72" t="str">
        <f>IF($A379&gt;=rok*12,"",P379*H380-K380-SUMPRODUCT(--(MONTH(Podaci!$L$5:$L$25)=MONTH($B380)),--(YEAR(Podaci!$L$5:$L$25)=YEAR($B380)),Podaci!$M$5:$M$25))</f>
        <v/>
      </c>
      <c r="R380" s="108" t="str">
        <f t="shared" ca="1" si="106"/>
        <v/>
      </c>
      <c r="T380" s="81" t="str">
        <f t="shared" ca="1" si="114"/>
        <v/>
      </c>
      <c r="U380" s="81" t="str">
        <f t="shared" ca="1" si="114"/>
        <v/>
      </c>
      <c r="V380" s="81" t="str">
        <f t="shared" ca="1" si="114"/>
        <v/>
      </c>
      <c r="W380" s="81" t="str">
        <f t="shared" ca="1" si="114"/>
        <v/>
      </c>
      <c r="X380" s="81" t="str">
        <f t="shared" ca="1" si="114"/>
        <v/>
      </c>
      <c r="Y380" s="81" t="str">
        <f t="shared" ca="1" si="114"/>
        <v/>
      </c>
      <c r="Z380" s="81" t="str">
        <f t="shared" ca="1" si="114"/>
        <v/>
      </c>
      <c r="AA380" s="81" t="str">
        <f t="shared" ca="1" si="114"/>
        <v/>
      </c>
      <c r="AB380" s="81" t="str">
        <f t="shared" ca="1" si="114"/>
        <v/>
      </c>
      <c r="AC380" s="81" t="str">
        <f t="shared" ca="1" si="114"/>
        <v/>
      </c>
      <c r="AD380" s="81" t="str">
        <f t="shared" ca="1" si="114"/>
        <v/>
      </c>
      <c r="AE380" s="81" t="str">
        <f t="shared" ca="1" si="114"/>
        <v/>
      </c>
      <c r="AF380" s="81" t="str">
        <f t="shared" ca="1" si="114"/>
        <v/>
      </c>
      <c r="AG380" s="81" t="str">
        <f t="shared" ca="1" si="114"/>
        <v/>
      </c>
      <c r="AH380" s="81" t="str">
        <f t="shared" ca="1" si="114"/>
        <v/>
      </c>
      <c r="AI380" s="81" t="str">
        <f t="shared" ca="1" si="114"/>
        <v/>
      </c>
      <c r="AJ380" s="81" t="str">
        <f t="shared" ca="1" si="113"/>
        <v/>
      </c>
      <c r="AK380" s="81" t="str">
        <f t="shared" ca="1" si="113"/>
        <v/>
      </c>
      <c r="AL380" s="81" t="str">
        <f t="shared" ca="1" si="113"/>
        <v/>
      </c>
      <c r="AM380" s="81" t="str">
        <f t="shared" ca="1" si="113"/>
        <v/>
      </c>
      <c r="AN380" s="81" t="str">
        <f t="shared" ca="1" si="113"/>
        <v/>
      </c>
      <c r="AO380" s="81" t="str">
        <f t="shared" ca="1" si="113"/>
        <v/>
      </c>
      <c r="AP380" s="81" t="str">
        <f t="shared" ca="1" si="113"/>
        <v/>
      </c>
      <c r="AQ380" s="81" t="str">
        <f t="shared" ca="1" si="113"/>
        <v/>
      </c>
    </row>
    <row r="381" spans="1:43" x14ac:dyDescent="0.2">
      <c r="A381" s="22" t="str">
        <f t="shared" si="107"/>
        <v/>
      </c>
      <c r="B381" s="34" t="str">
        <f t="shared" si="108"/>
        <v/>
      </c>
      <c r="C381" s="24" t="str">
        <f ca="1">IF(B381&gt;datum_obracuna,"",VLOOKUP(B381,'HNB tečaj'!A:D,2))</f>
        <v/>
      </c>
      <c r="D381" s="24" t="str">
        <f ca="1">IF(B381&gt;datum_obracuna,"",VLOOKUP(B381,'HNB tečaj'!A:D,3+(Podaci!$B$11="ne")))</f>
        <v/>
      </c>
      <c r="F381" s="68" t="str">
        <f>IF($A380&gt;=rok*12,"",VLOOKUP($B381,Podaci!$F:$G,2,TRUE))</f>
        <v/>
      </c>
      <c r="G381" s="28" t="str">
        <f>IF($A380&gt;=rok*12,"",VLOOKUP($B381,Podaci!$F:$H,3,TRUE))</f>
        <v/>
      </c>
      <c r="H381" s="33" t="str">
        <f>IF(A380&gt;=rok*12,"",VLOOKUP(B381,Podaci!F:J,5,TRUE))</f>
        <v/>
      </c>
      <c r="I381" s="33" t="str">
        <f t="shared" si="99"/>
        <v/>
      </c>
      <c r="J381" s="102" t="str">
        <f t="shared" ca="1" si="100"/>
        <v/>
      </c>
      <c r="K381" s="71" t="str">
        <f t="shared" si="101"/>
        <v/>
      </c>
      <c r="L381" s="73" t="str">
        <f t="shared" ca="1" si="102"/>
        <v/>
      </c>
      <c r="M381" s="71" t="str">
        <f t="shared" si="103"/>
        <v/>
      </c>
      <c r="N381" s="73" t="str">
        <f t="shared" ca="1" si="104"/>
        <v/>
      </c>
      <c r="O381" s="71" t="str">
        <f t="shared" si="105"/>
        <v/>
      </c>
      <c r="P381" s="72" t="str">
        <f>IF($A380&gt;=rok*12,"",P380*H381-K381-SUMPRODUCT(--(MONTH(Podaci!$L$5:$L$25)=MONTH($B381)),--(YEAR(Podaci!$L$5:$L$25)=YEAR($B381)),Podaci!$M$5:$M$25))</f>
        <v/>
      </c>
      <c r="R381" s="108" t="str">
        <f t="shared" ca="1" si="106"/>
        <v/>
      </c>
      <c r="T381" s="81" t="str">
        <f t="shared" ca="1" si="114"/>
        <v/>
      </c>
      <c r="U381" s="81" t="str">
        <f t="shared" ca="1" si="114"/>
        <v/>
      </c>
      <c r="V381" s="81" t="str">
        <f t="shared" ca="1" si="114"/>
        <v/>
      </c>
      <c r="W381" s="81" t="str">
        <f t="shared" ca="1" si="114"/>
        <v/>
      </c>
      <c r="X381" s="81" t="str">
        <f t="shared" ca="1" si="114"/>
        <v/>
      </c>
      <c r="Y381" s="81" t="str">
        <f t="shared" ca="1" si="114"/>
        <v/>
      </c>
      <c r="Z381" s="81" t="str">
        <f t="shared" ca="1" si="114"/>
        <v/>
      </c>
      <c r="AA381" s="81" t="str">
        <f t="shared" ca="1" si="114"/>
        <v/>
      </c>
      <c r="AB381" s="81" t="str">
        <f t="shared" ca="1" si="114"/>
        <v/>
      </c>
      <c r="AC381" s="81" t="str">
        <f t="shared" ca="1" si="114"/>
        <v/>
      </c>
      <c r="AD381" s="81" t="str">
        <f t="shared" ca="1" si="114"/>
        <v/>
      </c>
      <c r="AE381" s="81" t="str">
        <f t="shared" ca="1" si="114"/>
        <v/>
      </c>
      <c r="AF381" s="81" t="str">
        <f t="shared" ca="1" si="114"/>
        <v/>
      </c>
      <c r="AG381" s="81" t="str">
        <f t="shared" ca="1" si="114"/>
        <v/>
      </c>
      <c r="AH381" s="81" t="str">
        <f t="shared" ca="1" si="114"/>
        <v/>
      </c>
      <c r="AI381" s="81" t="str">
        <f t="shared" ca="1" si="114"/>
        <v/>
      </c>
      <c r="AJ381" s="81" t="str">
        <f t="shared" ca="1" si="113"/>
        <v/>
      </c>
      <c r="AK381" s="81" t="str">
        <f t="shared" ca="1" si="113"/>
        <v/>
      </c>
      <c r="AL381" s="81" t="str">
        <f t="shared" ca="1" si="113"/>
        <v/>
      </c>
      <c r="AM381" s="81" t="str">
        <f t="shared" ca="1" si="113"/>
        <v/>
      </c>
      <c r="AN381" s="81" t="str">
        <f t="shared" ca="1" si="113"/>
        <v/>
      </c>
      <c r="AO381" s="81" t="str">
        <f t="shared" ca="1" si="113"/>
        <v/>
      </c>
      <c r="AP381" s="81" t="str">
        <f t="shared" ca="1" si="113"/>
        <v/>
      </c>
      <c r="AQ381" s="81" t="str">
        <f t="shared" ca="1" si="113"/>
        <v/>
      </c>
    </row>
    <row r="382" spans="1:43" x14ac:dyDescent="0.2">
      <c r="A382" s="22" t="str">
        <f t="shared" si="107"/>
        <v/>
      </c>
      <c r="B382" s="34" t="str">
        <f t="shared" si="108"/>
        <v/>
      </c>
      <c r="C382" s="24" t="str">
        <f ca="1">IF(B382&gt;datum_obracuna,"",VLOOKUP(B382,'HNB tečaj'!A:D,2))</f>
        <v/>
      </c>
      <c r="D382" s="24" t="str">
        <f ca="1">IF(B382&gt;datum_obracuna,"",VLOOKUP(B382,'HNB tečaj'!A:D,3+(Podaci!$B$11="ne")))</f>
        <v/>
      </c>
      <c r="F382" s="68" t="str">
        <f>IF($A381&gt;=rok*12,"",VLOOKUP($B382,Podaci!$F:$G,2,TRUE))</f>
        <v/>
      </c>
      <c r="G382" s="28" t="str">
        <f>IF($A381&gt;=rok*12,"",VLOOKUP($B382,Podaci!$F:$H,3,TRUE))</f>
        <v/>
      </c>
      <c r="H382" s="33" t="str">
        <f>IF(A381&gt;=rok*12,"",VLOOKUP(B382,Podaci!F:J,5,TRUE))</f>
        <v/>
      </c>
      <c r="I382" s="33" t="str">
        <f t="shared" si="99"/>
        <v/>
      </c>
      <c r="J382" s="102" t="str">
        <f t="shared" ca="1" si="100"/>
        <v/>
      </c>
      <c r="K382" s="71" t="str">
        <f t="shared" si="101"/>
        <v/>
      </c>
      <c r="L382" s="73" t="str">
        <f t="shared" ca="1" si="102"/>
        <v/>
      </c>
      <c r="M382" s="71" t="str">
        <f t="shared" si="103"/>
        <v/>
      </c>
      <c r="N382" s="73" t="str">
        <f t="shared" ca="1" si="104"/>
        <v/>
      </c>
      <c r="O382" s="71" t="str">
        <f t="shared" si="105"/>
        <v/>
      </c>
      <c r="P382" s="72" t="str">
        <f>IF($A381&gt;=rok*12,"",P381*H382-K382-SUMPRODUCT(--(MONTH(Podaci!$L$5:$L$25)=MONTH($B382)),--(YEAR(Podaci!$L$5:$L$25)=YEAR($B382)),Podaci!$M$5:$M$25))</f>
        <v/>
      </c>
      <c r="R382" s="108" t="str">
        <f t="shared" ca="1" si="106"/>
        <v/>
      </c>
      <c r="T382" s="81" t="str">
        <f t="shared" ca="1" si="114"/>
        <v/>
      </c>
      <c r="U382" s="81" t="str">
        <f t="shared" ca="1" si="114"/>
        <v/>
      </c>
      <c r="V382" s="81" t="str">
        <f t="shared" ca="1" si="114"/>
        <v/>
      </c>
      <c r="W382" s="81" t="str">
        <f t="shared" ca="1" si="114"/>
        <v/>
      </c>
      <c r="X382" s="81" t="str">
        <f t="shared" ca="1" si="114"/>
        <v/>
      </c>
      <c r="Y382" s="81" t="str">
        <f t="shared" ca="1" si="114"/>
        <v/>
      </c>
      <c r="Z382" s="81" t="str">
        <f t="shared" ca="1" si="114"/>
        <v/>
      </c>
      <c r="AA382" s="81" t="str">
        <f t="shared" ca="1" si="114"/>
        <v/>
      </c>
      <c r="AB382" s="81" t="str">
        <f t="shared" ca="1" si="114"/>
        <v/>
      </c>
      <c r="AC382" s="81" t="str">
        <f t="shared" ca="1" si="114"/>
        <v/>
      </c>
      <c r="AD382" s="81" t="str">
        <f t="shared" ca="1" si="114"/>
        <v/>
      </c>
      <c r="AE382" s="81" t="str">
        <f t="shared" ca="1" si="114"/>
        <v/>
      </c>
      <c r="AF382" s="81" t="str">
        <f t="shared" ca="1" si="114"/>
        <v/>
      </c>
      <c r="AG382" s="81" t="str">
        <f t="shared" ca="1" si="114"/>
        <v/>
      </c>
      <c r="AH382" s="81" t="str">
        <f t="shared" ca="1" si="114"/>
        <v/>
      </c>
      <c r="AI382" s="81" t="str">
        <f t="shared" ca="1" si="114"/>
        <v/>
      </c>
      <c r="AJ382" s="81" t="str">
        <f t="shared" ca="1" si="113"/>
        <v/>
      </c>
      <c r="AK382" s="81" t="str">
        <f t="shared" ca="1" si="113"/>
        <v/>
      </c>
      <c r="AL382" s="81" t="str">
        <f t="shared" ca="1" si="113"/>
        <v/>
      </c>
      <c r="AM382" s="81" t="str">
        <f t="shared" ca="1" si="113"/>
        <v/>
      </c>
      <c r="AN382" s="81" t="str">
        <f t="shared" ca="1" si="113"/>
        <v/>
      </c>
      <c r="AO382" s="81" t="str">
        <f t="shared" ca="1" si="113"/>
        <v/>
      </c>
      <c r="AP382" s="81" t="str">
        <f t="shared" ca="1" si="113"/>
        <v/>
      </c>
      <c r="AQ382" s="81" t="str">
        <f t="shared" ca="1" si="113"/>
        <v/>
      </c>
    </row>
    <row r="383" spans="1:43" x14ac:dyDescent="0.2">
      <c r="A383" s="22" t="str">
        <f t="shared" si="107"/>
        <v/>
      </c>
      <c r="B383" s="34" t="str">
        <f t="shared" si="108"/>
        <v/>
      </c>
      <c r="C383" s="24" t="str">
        <f ca="1">IF(B383&gt;datum_obracuna,"",VLOOKUP(B383,'HNB tečaj'!A:D,2))</f>
        <v/>
      </c>
      <c r="D383" s="24" t="str">
        <f ca="1">IF(B383&gt;datum_obracuna,"",VLOOKUP(B383,'HNB tečaj'!A:D,3+(Podaci!$B$11="ne")))</f>
        <v/>
      </c>
      <c r="F383" s="68" t="str">
        <f>IF($A382&gt;=rok*12,"",VLOOKUP($B383,Podaci!$F:$G,2,TRUE))</f>
        <v/>
      </c>
      <c r="G383" s="28" t="str">
        <f>IF($A382&gt;=rok*12,"",VLOOKUP($B383,Podaci!$F:$H,3,TRUE))</f>
        <v/>
      </c>
      <c r="H383" s="33" t="str">
        <f>IF(A382&gt;=rok*12,"",VLOOKUP(B383,Podaci!F:J,5,TRUE))</f>
        <v/>
      </c>
      <c r="I383" s="33" t="str">
        <f t="shared" si="99"/>
        <v/>
      </c>
      <c r="J383" s="102" t="str">
        <f t="shared" ca="1" si="100"/>
        <v/>
      </c>
      <c r="K383" s="71" t="str">
        <f t="shared" si="101"/>
        <v/>
      </c>
      <c r="L383" s="73" t="str">
        <f t="shared" ca="1" si="102"/>
        <v/>
      </c>
      <c r="M383" s="71" t="str">
        <f t="shared" si="103"/>
        <v/>
      </c>
      <c r="N383" s="73" t="str">
        <f t="shared" ca="1" si="104"/>
        <v/>
      </c>
      <c r="O383" s="71" t="str">
        <f t="shared" si="105"/>
        <v/>
      </c>
      <c r="P383" s="72" t="str">
        <f>IF($A382&gt;=rok*12,"",P382*H383-K383-SUMPRODUCT(--(MONTH(Podaci!$L$5:$L$25)=MONTH($B383)),--(YEAR(Podaci!$L$5:$L$25)=YEAR($B383)),Podaci!$M$5:$M$25))</f>
        <v/>
      </c>
      <c r="R383" s="108" t="str">
        <f t="shared" ca="1" si="106"/>
        <v/>
      </c>
      <c r="T383" s="81" t="str">
        <f t="shared" ca="1" si="114"/>
        <v/>
      </c>
      <c r="U383" s="81" t="str">
        <f t="shared" ca="1" si="114"/>
        <v/>
      </c>
      <c r="V383" s="81" t="str">
        <f t="shared" ca="1" si="114"/>
        <v/>
      </c>
      <c r="W383" s="81" t="str">
        <f t="shared" ca="1" si="114"/>
        <v/>
      </c>
      <c r="X383" s="81" t="str">
        <f t="shared" ca="1" si="114"/>
        <v/>
      </c>
      <c r="Y383" s="81" t="str">
        <f t="shared" ca="1" si="114"/>
        <v/>
      </c>
      <c r="Z383" s="81" t="str">
        <f t="shared" ca="1" si="114"/>
        <v/>
      </c>
      <c r="AA383" s="81" t="str">
        <f t="shared" ca="1" si="114"/>
        <v/>
      </c>
      <c r="AB383" s="81" t="str">
        <f t="shared" ca="1" si="114"/>
        <v/>
      </c>
      <c r="AC383" s="81" t="str">
        <f t="shared" ca="1" si="114"/>
        <v/>
      </c>
      <c r="AD383" s="81" t="str">
        <f t="shared" ca="1" si="114"/>
        <v/>
      </c>
      <c r="AE383" s="81" t="str">
        <f t="shared" ca="1" si="114"/>
        <v/>
      </c>
      <c r="AF383" s="81" t="str">
        <f t="shared" ca="1" si="114"/>
        <v/>
      </c>
      <c r="AG383" s="81" t="str">
        <f t="shared" ca="1" si="114"/>
        <v/>
      </c>
      <c r="AH383" s="81" t="str">
        <f t="shared" ca="1" si="114"/>
        <v/>
      </c>
      <c r="AI383" s="81" t="str">
        <f t="shared" ca="1" si="114"/>
        <v/>
      </c>
      <c r="AJ383" s="81" t="str">
        <f t="shared" ca="1" si="113"/>
        <v/>
      </c>
      <c r="AK383" s="81" t="str">
        <f t="shared" ca="1" si="113"/>
        <v/>
      </c>
      <c r="AL383" s="81" t="str">
        <f t="shared" ca="1" si="113"/>
        <v/>
      </c>
      <c r="AM383" s="81" t="str">
        <f t="shared" ca="1" si="113"/>
        <v/>
      </c>
      <c r="AN383" s="81" t="str">
        <f t="shared" ca="1" si="113"/>
        <v/>
      </c>
      <c r="AO383" s="81" t="str">
        <f t="shared" ca="1" si="113"/>
        <v/>
      </c>
      <c r="AP383" s="81" t="str">
        <f t="shared" ca="1" si="113"/>
        <v/>
      </c>
      <c r="AQ383" s="81" t="str">
        <f t="shared" ca="1" si="113"/>
        <v/>
      </c>
    </row>
    <row r="384" spans="1:43" x14ac:dyDescent="0.2">
      <c r="A384" s="22" t="str">
        <f t="shared" si="107"/>
        <v/>
      </c>
      <c r="B384" s="34" t="str">
        <f t="shared" si="108"/>
        <v/>
      </c>
      <c r="C384" s="24" t="str">
        <f ca="1">IF(B384&gt;datum_obracuna,"",VLOOKUP(B384,'HNB tečaj'!A:D,2))</f>
        <v/>
      </c>
      <c r="D384" s="24" t="str">
        <f ca="1">IF(B384&gt;datum_obracuna,"",VLOOKUP(B384,'HNB tečaj'!A:D,3+(Podaci!$B$11="ne")))</f>
        <v/>
      </c>
      <c r="F384" s="68" t="str">
        <f>IF($A383&gt;=rok*12,"",VLOOKUP($B384,Podaci!$F:$G,2,TRUE))</f>
        <v/>
      </c>
      <c r="G384" s="28" t="str">
        <f>IF($A383&gt;=rok*12,"",VLOOKUP($B384,Podaci!$F:$H,3,TRUE))</f>
        <v/>
      </c>
      <c r="H384" s="33" t="str">
        <f>IF(A383&gt;=rok*12,"",VLOOKUP(B384,Podaci!F:J,5,TRUE))</f>
        <v/>
      </c>
      <c r="I384" s="33" t="str">
        <f t="shared" si="99"/>
        <v/>
      </c>
      <c r="J384" s="102" t="str">
        <f t="shared" ca="1" si="100"/>
        <v/>
      </c>
      <c r="K384" s="71" t="str">
        <f t="shared" si="101"/>
        <v/>
      </c>
      <c r="L384" s="73" t="str">
        <f t="shared" ca="1" si="102"/>
        <v/>
      </c>
      <c r="M384" s="71" t="str">
        <f t="shared" si="103"/>
        <v/>
      </c>
      <c r="N384" s="73" t="str">
        <f t="shared" ca="1" si="104"/>
        <v/>
      </c>
      <c r="O384" s="71" t="str">
        <f t="shared" si="105"/>
        <v/>
      </c>
      <c r="P384" s="72" t="str">
        <f>IF($A383&gt;=rok*12,"",P383*H384-K384-SUMPRODUCT(--(MONTH(Podaci!$L$5:$L$25)=MONTH($B384)),--(YEAR(Podaci!$L$5:$L$25)=YEAR($B384)),Podaci!$M$5:$M$25))</f>
        <v/>
      </c>
      <c r="R384" s="108" t="str">
        <f t="shared" ca="1" si="106"/>
        <v/>
      </c>
      <c r="T384" s="81" t="str">
        <f t="shared" ca="1" si="114"/>
        <v/>
      </c>
      <c r="U384" s="81" t="str">
        <f t="shared" ca="1" si="114"/>
        <v/>
      </c>
      <c r="V384" s="81" t="str">
        <f t="shared" ca="1" si="114"/>
        <v/>
      </c>
      <c r="W384" s="81" t="str">
        <f t="shared" ca="1" si="114"/>
        <v/>
      </c>
      <c r="X384" s="81" t="str">
        <f t="shared" ca="1" si="114"/>
        <v/>
      </c>
      <c r="Y384" s="81" t="str">
        <f t="shared" ca="1" si="114"/>
        <v/>
      </c>
      <c r="Z384" s="81" t="str">
        <f t="shared" ca="1" si="114"/>
        <v/>
      </c>
      <c r="AA384" s="81" t="str">
        <f t="shared" ca="1" si="114"/>
        <v/>
      </c>
      <c r="AB384" s="81" t="str">
        <f t="shared" ca="1" si="114"/>
        <v/>
      </c>
      <c r="AC384" s="81" t="str">
        <f t="shared" ca="1" si="114"/>
        <v/>
      </c>
      <c r="AD384" s="81" t="str">
        <f t="shared" ca="1" si="114"/>
        <v/>
      </c>
      <c r="AE384" s="81" t="str">
        <f t="shared" ca="1" si="114"/>
        <v/>
      </c>
      <c r="AF384" s="81" t="str">
        <f t="shared" ca="1" si="114"/>
        <v/>
      </c>
      <c r="AG384" s="81" t="str">
        <f t="shared" ca="1" si="114"/>
        <v/>
      </c>
      <c r="AH384" s="81" t="str">
        <f t="shared" ca="1" si="114"/>
        <v/>
      </c>
      <c r="AI384" s="81" t="str">
        <f t="shared" ca="1" si="114"/>
        <v/>
      </c>
      <c r="AJ384" s="81" t="str">
        <f t="shared" ca="1" si="113"/>
        <v/>
      </c>
      <c r="AK384" s="81" t="str">
        <f t="shared" ca="1" si="113"/>
        <v/>
      </c>
      <c r="AL384" s="81" t="str">
        <f t="shared" ca="1" si="113"/>
        <v/>
      </c>
      <c r="AM384" s="81" t="str">
        <f t="shared" ca="1" si="113"/>
        <v/>
      </c>
      <c r="AN384" s="81" t="str">
        <f t="shared" ca="1" si="113"/>
        <v/>
      </c>
      <c r="AO384" s="81" t="str">
        <f t="shared" ca="1" si="113"/>
        <v/>
      </c>
      <c r="AP384" s="81" t="str">
        <f t="shared" ca="1" si="113"/>
        <v/>
      </c>
      <c r="AQ384" s="81" t="str">
        <f t="shared" ca="1" si="113"/>
        <v/>
      </c>
    </row>
    <row r="385" spans="1:43" x14ac:dyDescent="0.2">
      <c r="A385" s="22" t="str">
        <f t="shared" si="107"/>
        <v/>
      </c>
      <c r="B385" s="34" t="str">
        <f t="shared" si="108"/>
        <v/>
      </c>
      <c r="C385" s="24" t="str">
        <f ca="1">IF(B385&gt;datum_obracuna,"",VLOOKUP(B385,'HNB tečaj'!A:D,2))</f>
        <v/>
      </c>
      <c r="D385" s="24" t="str">
        <f ca="1">IF(B385&gt;datum_obracuna,"",VLOOKUP(B385,'HNB tečaj'!A:D,3+(Podaci!$B$11="ne")))</f>
        <v/>
      </c>
      <c r="F385" s="68" t="str">
        <f>IF($A384&gt;=rok*12,"",VLOOKUP($B385,Podaci!$F:$G,2,TRUE))</f>
        <v/>
      </c>
      <c r="G385" s="28" t="str">
        <f>IF($A384&gt;=rok*12,"",VLOOKUP($B385,Podaci!$F:$H,3,TRUE))</f>
        <v/>
      </c>
      <c r="H385" s="33" t="str">
        <f>IF(A384&gt;=rok*12,"",VLOOKUP(B385,Podaci!F:J,5,TRUE))</f>
        <v/>
      </c>
      <c r="I385" s="33" t="str">
        <f t="shared" si="99"/>
        <v/>
      </c>
      <c r="J385" s="102" t="str">
        <f t="shared" ca="1" si="100"/>
        <v/>
      </c>
      <c r="K385" s="71" t="str">
        <f t="shared" si="101"/>
        <v/>
      </c>
      <c r="L385" s="73" t="str">
        <f t="shared" ca="1" si="102"/>
        <v/>
      </c>
      <c r="M385" s="71" t="str">
        <f t="shared" si="103"/>
        <v/>
      </c>
      <c r="N385" s="73" t="str">
        <f t="shared" ca="1" si="104"/>
        <v/>
      </c>
      <c r="O385" s="71" t="str">
        <f t="shared" si="105"/>
        <v/>
      </c>
      <c r="P385" s="72" t="str">
        <f>IF($A384&gt;=rok*12,"",P384*H385-K385-SUMPRODUCT(--(MONTH(Podaci!$L$5:$L$25)=MONTH($B385)),--(YEAR(Podaci!$L$5:$L$25)=YEAR($B385)),Podaci!$M$5:$M$25))</f>
        <v/>
      </c>
      <c r="R385" s="108" t="str">
        <f t="shared" ca="1" si="106"/>
        <v/>
      </c>
      <c r="T385" s="81" t="str">
        <f t="shared" ca="1" si="114"/>
        <v/>
      </c>
      <c r="U385" s="81" t="str">
        <f t="shared" ca="1" si="114"/>
        <v/>
      </c>
      <c r="V385" s="81" t="str">
        <f t="shared" ca="1" si="114"/>
        <v/>
      </c>
      <c r="W385" s="81" t="str">
        <f t="shared" ca="1" si="114"/>
        <v/>
      </c>
      <c r="X385" s="81" t="str">
        <f t="shared" ca="1" si="114"/>
        <v/>
      </c>
      <c r="Y385" s="81" t="str">
        <f t="shared" ca="1" si="114"/>
        <v/>
      </c>
      <c r="Z385" s="81" t="str">
        <f t="shared" ca="1" si="114"/>
        <v/>
      </c>
      <c r="AA385" s="81" t="str">
        <f t="shared" ca="1" si="114"/>
        <v/>
      </c>
      <c r="AB385" s="81" t="str">
        <f t="shared" ca="1" si="114"/>
        <v/>
      </c>
      <c r="AC385" s="81" t="str">
        <f t="shared" ca="1" si="114"/>
        <v/>
      </c>
      <c r="AD385" s="81" t="str">
        <f t="shared" ca="1" si="114"/>
        <v/>
      </c>
      <c r="AE385" s="81" t="str">
        <f t="shared" ca="1" si="114"/>
        <v/>
      </c>
      <c r="AF385" s="81" t="str">
        <f t="shared" ca="1" si="114"/>
        <v/>
      </c>
      <c r="AG385" s="81" t="str">
        <f t="shared" ca="1" si="114"/>
        <v/>
      </c>
      <c r="AH385" s="81" t="str">
        <f t="shared" ca="1" si="114"/>
        <v/>
      </c>
      <c r="AI385" s="81" t="str">
        <f t="shared" ca="1" si="114"/>
        <v/>
      </c>
      <c r="AJ385" s="81" t="str">
        <f t="shared" ca="1" si="113"/>
        <v/>
      </c>
      <c r="AK385" s="81" t="str">
        <f t="shared" ca="1" si="113"/>
        <v/>
      </c>
      <c r="AL385" s="81" t="str">
        <f t="shared" ca="1" si="113"/>
        <v/>
      </c>
      <c r="AM385" s="81" t="str">
        <f t="shared" ca="1" si="113"/>
        <v/>
      </c>
      <c r="AN385" s="81" t="str">
        <f t="shared" ca="1" si="113"/>
        <v/>
      </c>
      <c r="AO385" s="81" t="str">
        <f t="shared" ca="1" si="113"/>
        <v/>
      </c>
      <c r="AP385" s="81" t="str">
        <f t="shared" ca="1" si="113"/>
        <v/>
      </c>
      <c r="AQ385" s="81" t="str">
        <f t="shared" ca="1" si="113"/>
        <v/>
      </c>
    </row>
    <row r="386" spans="1:43" x14ac:dyDescent="0.2">
      <c r="A386" s="22" t="str">
        <f t="shared" si="107"/>
        <v/>
      </c>
      <c r="B386" s="34" t="str">
        <f t="shared" si="108"/>
        <v/>
      </c>
      <c r="C386" s="24" t="str">
        <f ca="1">IF(B386&gt;datum_obracuna,"",VLOOKUP(B386,'HNB tečaj'!A:D,2))</f>
        <v/>
      </c>
      <c r="D386" s="24" t="str">
        <f ca="1">IF(B386&gt;datum_obracuna,"",VLOOKUP(B386,'HNB tečaj'!A:D,3+(Podaci!$B$11="ne")))</f>
        <v/>
      </c>
      <c r="F386" s="68" t="str">
        <f>IF($A385&gt;=rok*12,"",VLOOKUP($B386,Podaci!$F:$G,2,TRUE))</f>
        <v/>
      </c>
      <c r="G386" s="28" t="str">
        <f>IF($A385&gt;=rok*12,"",VLOOKUP($B386,Podaci!$F:$H,3,TRUE))</f>
        <v/>
      </c>
      <c r="H386" s="33" t="str">
        <f>IF(A385&gt;=rok*12,"",VLOOKUP(B386,Podaci!F:J,5,TRUE))</f>
        <v/>
      </c>
      <c r="I386" s="33" t="str">
        <f t="shared" si="99"/>
        <v/>
      </c>
      <c r="J386" s="102" t="str">
        <f t="shared" ca="1" si="100"/>
        <v/>
      </c>
      <c r="K386" s="71" t="str">
        <f t="shared" si="101"/>
        <v/>
      </c>
      <c r="L386" s="73" t="str">
        <f t="shared" ca="1" si="102"/>
        <v/>
      </c>
      <c r="M386" s="71" t="str">
        <f t="shared" si="103"/>
        <v/>
      </c>
      <c r="N386" s="73" t="str">
        <f t="shared" ca="1" si="104"/>
        <v/>
      </c>
      <c r="O386" s="71" t="str">
        <f t="shared" si="105"/>
        <v/>
      </c>
      <c r="P386" s="72" t="str">
        <f>IF($A385&gt;=rok*12,"",P385*H386-K386-SUMPRODUCT(--(MONTH(Podaci!$L$5:$L$25)=MONTH($B386)),--(YEAR(Podaci!$L$5:$L$25)=YEAR($B386)),Podaci!$M$5:$M$25))</f>
        <v/>
      </c>
      <c r="R386" s="108" t="str">
        <f t="shared" ca="1" si="106"/>
        <v/>
      </c>
      <c r="T386" s="81" t="str">
        <f t="shared" ca="1" si="114"/>
        <v/>
      </c>
      <c r="U386" s="81" t="str">
        <f t="shared" ca="1" si="114"/>
        <v/>
      </c>
      <c r="V386" s="81" t="str">
        <f t="shared" ca="1" si="114"/>
        <v/>
      </c>
      <c r="W386" s="81" t="str">
        <f t="shared" ca="1" si="114"/>
        <v/>
      </c>
      <c r="X386" s="81" t="str">
        <f t="shared" ca="1" si="114"/>
        <v/>
      </c>
      <c r="Y386" s="81" t="str">
        <f t="shared" ca="1" si="114"/>
        <v/>
      </c>
      <c r="Z386" s="81" t="str">
        <f t="shared" ca="1" si="114"/>
        <v/>
      </c>
      <c r="AA386" s="81" t="str">
        <f t="shared" ca="1" si="114"/>
        <v/>
      </c>
      <c r="AB386" s="81" t="str">
        <f t="shared" ca="1" si="114"/>
        <v/>
      </c>
      <c r="AC386" s="81" t="str">
        <f t="shared" ca="1" si="114"/>
        <v/>
      </c>
      <c r="AD386" s="81" t="str">
        <f t="shared" ca="1" si="114"/>
        <v/>
      </c>
      <c r="AE386" s="81" t="str">
        <f t="shared" ca="1" si="114"/>
        <v/>
      </c>
      <c r="AF386" s="81" t="str">
        <f t="shared" ca="1" si="114"/>
        <v/>
      </c>
      <c r="AG386" s="81" t="str">
        <f t="shared" ca="1" si="114"/>
        <v/>
      </c>
      <c r="AH386" s="81" t="str">
        <f t="shared" ca="1" si="114"/>
        <v/>
      </c>
      <c r="AI386" s="81" t="str">
        <f t="shared" ca="1" si="114"/>
        <v/>
      </c>
      <c r="AJ386" s="81" t="str">
        <f t="shared" ca="1" si="113"/>
        <v/>
      </c>
      <c r="AK386" s="81" t="str">
        <f t="shared" ca="1" si="113"/>
        <v/>
      </c>
      <c r="AL386" s="81" t="str">
        <f t="shared" ca="1" si="113"/>
        <v/>
      </c>
      <c r="AM386" s="81" t="str">
        <f t="shared" ca="1" si="113"/>
        <v/>
      </c>
      <c r="AN386" s="81" t="str">
        <f t="shared" ca="1" si="113"/>
        <v/>
      </c>
      <c r="AO386" s="81" t="str">
        <f t="shared" ca="1" si="113"/>
        <v/>
      </c>
      <c r="AP386" s="81" t="str">
        <f t="shared" ca="1" si="113"/>
        <v/>
      </c>
      <c r="AQ386" s="81" t="str">
        <f t="shared" ca="1" si="113"/>
        <v/>
      </c>
    </row>
    <row r="387" spans="1:43" x14ac:dyDescent="0.2">
      <c r="A387" s="22" t="str">
        <f t="shared" si="107"/>
        <v/>
      </c>
      <c r="B387" s="34" t="str">
        <f t="shared" si="108"/>
        <v/>
      </c>
      <c r="C387" s="24" t="str">
        <f ca="1">IF(B387&gt;datum_obracuna,"",VLOOKUP(B387,'HNB tečaj'!A:D,2))</f>
        <v/>
      </c>
      <c r="D387" s="24" t="str">
        <f ca="1">IF(B387&gt;datum_obracuna,"",VLOOKUP(B387,'HNB tečaj'!A:D,3+(Podaci!$B$11="ne")))</f>
        <v/>
      </c>
      <c r="F387" s="68" t="str">
        <f>IF($A386&gt;=rok*12,"",VLOOKUP($B387,Podaci!$F:$G,2,TRUE))</f>
        <v/>
      </c>
      <c r="G387" s="28" t="str">
        <f>IF($A386&gt;=rok*12,"",VLOOKUP($B387,Podaci!$F:$H,3,TRUE))</f>
        <v/>
      </c>
      <c r="H387" s="33" t="str">
        <f>IF(A386&gt;=rok*12,"",VLOOKUP(B387,Podaci!F:J,5,TRUE))</f>
        <v/>
      </c>
      <c r="I387" s="33" t="str">
        <f t="shared" si="99"/>
        <v/>
      </c>
      <c r="J387" s="102" t="str">
        <f t="shared" ca="1" si="100"/>
        <v/>
      </c>
      <c r="K387" s="71" t="str">
        <f t="shared" si="101"/>
        <v/>
      </c>
      <c r="L387" s="73" t="str">
        <f t="shared" ca="1" si="102"/>
        <v/>
      </c>
      <c r="M387" s="71" t="str">
        <f t="shared" si="103"/>
        <v/>
      </c>
      <c r="N387" s="73" t="str">
        <f t="shared" ca="1" si="104"/>
        <v/>
      </c>
      <c r="O387" s="71" t="str">
        <f t="shared" si="105"/>
        <v/>
      </c>
      <c r="P387" s="72" t="str">
        <f>IF($A386&gt;=rok*12,"",P386*H387-K387-SUMPRODUCT(--(MONTH(Podaci!$L$5:$L$25)=MONTH($B387)),--(YEAR(Podaci!$L$5:$L$25)=YEAR($B387)),Podaci!$M$5:$M$25))</f>
        <v/>
      </c>
      <c r="R387" s="108" t="str">
        <f t="shared" ca="1" si="106"/>
        <v/>
      </c>
      <c r="T387" s="81" t="str">
        <f t="shared" ca="1" si="114"/>
        <v/>
      </c>
      <c r="U387" s="81" t="str">
        <f t="shared" ca="1" si="114"/>
        <v/>
      </c>
      <c r="V387" s="81" t="str">
        <f t="shared" ca="1" si="114"/>
        <v/>
      </c>
      <c r="W387" s="81" t="str">
        <f t="shared" ca="1" si="114"/>
        <v/>
      </c>
      <c r="X387" s="81" t="str">
        <f t="shared" ca="1" si="114"/>
        <v/>
      </c>
      <c r="Y387" s="81" t="str">
        <f t="shared" ca="1" si="114"/>
        <v/>
      </c>
      <c r="Z387" s="81" t="str">
        <f t="shared" ca="1" si="114"/>
        <v/>
      </c>
      <c r="AA387" s="81" t="str">
        <f t="shared" ca="1" si="114"/>
        <v/>
      </c>
      <c r="AB387" s="81" t="str">
        <f t="shared" ca="1" si="114"/>
        <v/>
      </c>
      <c r="AC387" s="81" t="str">
        <f t="shared" ca="1" si="114"/>
        <v/>
      </c>
      <c r="AD387" s="81" t="str">
        <f t="shared" ca="1" si="114"/>
        <v/>
      </c>
      <c r="AE387" s="81" t="str">
        <f t="shared" ca="1" si="114"/>
        <v/>
      </c>
      <c r="AF387" s="81" t="str">
        <f t="shared" ca="1" si="114"/>
        <v/>
      </c>
      <c r="AG387" s="81" t="str">
        <f t="shared" ca="1" si="114"/>
        <v/>
      </c>
      <c r="AH387" s="81" t="str">
        <f t="shared" ca="1" si="114"/>
        <v/>
      </c>
      <c r="AI387" s="81" t="str">
        <f t="shared" ca="1" si="114"/>
        <v/>
      </c>
      <c r="AJ387" s="81" t="str">
        <f t="shared" ca="1" si="113"/>
        <v/>
      </c>
      <c r="AK387" s="81" t="str">
        <f t="shared" ca="1" si="113"/>
        <v/>
      </c>
      <c r="AL387" s="81" t="str">
        <f t="shared" ca="1" si="113"/>
        <v/>
      </c>
      <c r="AM387" s="81" t="str">
        <f t="shared" ca="1" si="113"/>
        <v/>
      </c>
      <c r="AN387" s="81" t="str">
        <f t="shared" ca="1" si="113"/>
        <v/>
      </c>
      <c r="AO387" s="81" t="str">
        <f t="shared" ca="1" si="113"/>
        <v/>
      </c>
      <c r="AP387" s="81" t="str">
        <f t="shared" ca="1" si="113"/>
        <v/>
      </c>
      <c r="AQ387" s="81" t="str">
        <f t="shared" ca="1" si="113"/>
        <v/>
      </c>
    </row>
    <row r="388" spans="1:43" x14ac:dyDescent="0.2">
      <c r="A388" s="22" t="str">
        <f t="shared" si="107"/>
        <v/>
      </c>
      <c r="B388" s="34" t="str">
        <f t="shared" si="108"/>
        <v/>
      </c>
      <c r="C388" s="24" t="str">
        <f ca="1">IF(B388&gt;datum_obracuna,"",VLOOKUP(B388,'HNB tečaj'!A:D,2))</f>
        <v/>
      </c>
      <c r="D388" s="24" t="str">
        <f ca="1">IF(B388&gt;datum_obracuna,"",VLOOKUP(B388,'HNB tečaj'!A:D,3+(Podaci!$B$11="ne")))</f>
        <v/>
      </c>
      <c r="F388" s="68" t="str">
        <f>IF($A387&gt;=rok*12,"",VLOOKUP($B388,Podaci!$F:$G,2,TRUE))</f>
        <v/>
      </c>
      <c r="G388" s="28" t="str">
        <f>IF($A387&gt;=rok*12,"",VLOOKUP($B388,Podaci!$F:$H,3,TRUE))</f>
        <v/>
      </c>
      <c r="H388" s="33" t="str">
        <f>IF(A387&gt;=rok*12,"",VLOOKUP(B388,Podaci!F:J,5,TRUE))</f>
        <v/>
      </c>
      <c r="I388" s="33" t="str">
        <f t="shared" si="99"/>
        <v/>
      </c>
      <c r="J388" s="102" t="str">
        <f t="shared" ca="1" si="100"/>
        <v/>
      </c>
      <c r="K388" s="71" t="str">
        <f t="shared" si="101"/>
        <v/>
      </c>
      <c r="L388" s="73" t="str">
        <f t="shared" ca="1" si="102"/>
        <v/>
      </c>
      <c r="M388" s="71" t="str">
        <f t="shared" si="103"/>
        <v/>
      </c>
      <c r="N388" s="73" t="str">
        <f t="shared" ca="1" si="104"/>
        <v/>
      </c>
      <c r="O388" s="71" t="str">
        <f t="shared" si="105"/>
        <v/>
      </c>
      <c r="P388" s="72" t="str">
        <f>IF($A387&gt;=rok*12,"",P387*H388-K388-SUMPRODUCT(--(MONTH(Podaci!$L$5:$L$25)=MONTH($B388)),--(YEAR(Podaci!$L$5:$L$25)=YEAR($B388)),Podaci!$M$5:$M$25))</f>
        <v/>
      </c>
      <c r="R388" s="108" t="str">
        <f t="shared" ca="1" si="106"/>
        <v/>
      </c>
      <c r="T388" s="81" t="str">
        <f t="shared" ca="1" si="114"/>
        <v/>
      </c>
      <c r="U388" s="81" t="str">
        <f t="shared" ca="1" si="114"/>
        <v/>
      </c>
      <c r="V388" s="81" t="str">
        <f t="shared" ca="1" si="114"/>
        <v/>
      </c>
      <c r="W388" s="81" t="str">
        <f t="shared" ca="1" si="114"/>
        <v/>
      </c>
      <c r="X388" s="81" t="str">
        <f t="shared" ca="1" si="114"/>
        <v/>
      </c>
      <c r="Y388" s="81" t="str">
        <f t="shared" ca="1" si="114"/>
        <v/>
      </c>
      <c r="Z388" s="81" t="str">
        <f t="shared" ca="1" si="114"/>
        <v/>
      </c>
      <c r="AA388" s="81" t="str">
        <f t="shared" ca="1" si="114"/>
        <v/>
      </c>
      <c r="AB388" s="81" t="str">
        <f t="shared" ca="1" si="114"/>
        <v/>
      </c>
      <c r="AC388" s="81" t="str">
        <f t="shared" ca="1" si="114"/>
        <v/>
      </c>
      <c r="AD388" s="81" t="str">
        <f t="shared" ca="1" si="114"/>
        <v/>
      </c>
      <c r="AE388" s="81" t="str">
        <f t="shared" ca="1" si="114"/>
        <v/>
      </c>
      <c r="AF388" s="81" t="str">
        <f t="shared" ca="1" si="114"/>
        <v/>
      </c>
      <c r="AG388" s="81" t="str">
        <f t="shared" ca="1" si="114"/>
        <v/>
      </c>
      <c r="AH388" s="81" t="str">
        <f t="shared" ca="1" si="114"/>
        <v/>
      </c>
      <c r="AI388" s="81" t="str">
        <f t="shared" ref="AI388:AQ403" ca="1" si="115">IF($B388&gt;AI$3,"",MAX(0,(AI$3-MAX(AI$2,$B388+1)+1)/AI$6*AI$7*MAX($J388,0)))</f>
        <v/>
      </c>
      <c r="AJ388" s="81" t="str">
        <f t="shared" ca="1" si="115"/>
        <v/>
      </c>
      <c r="AK388" s="81" t="str">
        <f t="shared" ca="1" si="115"/>
        <v/>
      </c>
      <c r="AL388" s="81" t="str">
        <f t="shared" ca="1" si="115"/>
        <v/>
      </c>
      <c r="AM388" s="81" t="str">
        <f t="shared" ca="1" si="115"/>
        <v/>
      </c>
      <c r="AN388" s="81" t="str">
        <f t="shared" ca="1" si="115"/>
        <v/>
      </c>
      <c r="AO388" s="81" t="str">
        <f t="shared" ca="1" si="115"/>
        <v/>
      </c>
      <c r="AP388" s="81" t="str">
        <f t="shared" ca="1" si="115"/>
        <v/>
      </c>
      <c r="AQ388" s="81" t="str">
        <f t="shared" ca="1" si="115"/>
        <v/>
      </c>
    </row>
    <row r="389" spans="1:43" x14ac:dyDescent="0.2">
      <c r="A389" s="22" t="str">
        <f t="shared" si="107"/>
        <v/>
      </c>
      <c r="B389" s="34" t="str">
        <f t="shared" si="108"/>
        <v/>
      </c>
      <c r="C389" s="24" t="str">
        <f ca="1">IF(B389&gt;datum_obracuna,"",VLOOKUP(B389,'HNB tečaj'!A:D,2))</f>
        <v/>
      </c>
      <c r="D389" s="24" t="str">
        <f ca="1">IF(B389&gt;datum_obracuna,"",VLOOKUP(B389,'HNB tečaj'!A:D,3+(Podaci!$B$11="ne")))</f>
        <v/>
      </c>
      <c r="F389" s="68" t="str">
        <f>IF($A388&gt;=rok*12,"",VLOOKUP($B389,Podaci!$F:$G,2,TRUE))</f>
        <v/>
      </c>
      <c r="G389" s="28" t="str">
        <f>IF($A388&gt;=rok*12,"",VLOOKUP($B389,Podaci!$F:$H,3,TRUE))</f>
        <v/>
      </c>
      <c r="H389" s="33" t="str">
        <f>IF(A388&gt;=rok*12,"",VLOOKUP(B389,Podaci!F:J,5,TRUE))</f>
        <v/>
      </c>
      <c r="I389" s="33" t="str">
        <f t="shared" si="99"/>
        <v/>
      </c>
      <c r="J389" s="102" t="str">
        <f t="shared" ca="1" si="100"/>
        <v/>
      </c>
      <c r="K389" s="71" t="str">
        <f t="shared" si="101"/>
        <v/>
      </c>
      <c r="L389" s="73" t="str">
        <f t="shared" ca="1" si="102"/>
        <v/>
      </c>
      <c r="M389" s="71" t="str">
        <f t="shared" si="103"/>
        <v/>
      </c>
      <c r="N389" s="73" t="str">
        <f t="shared" ca="1" si="104"/>
        <v/>
      </c>
      <c r="O389" s="71" t="str">
        <f t="shared" si="105"/>
        <v/>
      </c>
      <c r="P389" s="72" t="str">
        <f>IF($A388&gt;=rok*12,"",P388*H389-K389-SUMPRODUCT(--(MONTH(Podaci!$L$5:$L$25)=MONTH($B389)),--(YEAR(Podaci!$L$5:$L$25)=YEAR($B389)),Podaci!$M$5:$M$25))</f>
        <v/>
      </c>
      <c r="R389" s="108" t="str">
        <f t="shared" ca="1" si="106"/>
        <v/>
      </c>
      <c r="T389" s="81" t="str">
        <f t="shared" ref="T389:AI404" ca="1" si="116">IF($B389&gt;T$3,"",MAX(0,(T$3-MAX(T$2,$B389+1)+1)/T$6*T$7*MAX($J389,0)))</f>
        <v/>
      </c>
      <c r="U389" s="81" t="str">
        <f t="shared" ca="1" si="116"/>
        <v/>
      </c>
      <c r="V389" s="81" t="str">
        <f t="shared" ca="1" si="116"/>
        <v/>
      </c>
      <c r="W389" s="81" t="str">
        <f t="shared" ca="1" si="116"/>
        <v/>
      </c>
      <c r="X389" s="81" t="str">
        <f t="shared" ca="1" si="116"/>
        <v/>
      </c>
      <c r="Y389" s="81" t="str">
        <f t="shared" ca="1" si="116"/>
        <v/>
      </c>
      <c r="Z389" s="81" t="str">
        <f t="shared" ca="1" si="116"/>
        <v/>
      </c>
      <c r="AA389" s="81" t="str">
        <f t="shared" ca="1" si="116"/>
        <v/>
      </c>
      <c r="AB389" s="81" t="str">
        <f t="shared" ca="1" si="116"/>
        <v/>
      </c>
      <c r="AC389" s="81" t="str">
        <f t="shared" ca="1" si="116"/>
        <v/>
      </c>
      <c r="AD389" s="81" t="str">
        <f t="shared" ca="1" si="116"/>
        <v/>
      </c>
      <c r="AE389" s="81" t="str">
        <f t="shared" ca="1" si="116"/>
        <v/>
      </c>
      <c r="AF389" s="81" t="str">
        <f t="shared" ca="1" si="116"/>
        <v/>
      </c>
      <c r="AG389" s="81" t="str">
        <f t="shared" ca="1" si="116"/>
        <v/>
      </c>
      <c r="AH389" s="81" t="str">
        <f t="shared" ca="1" si="116"/>
        <v/>
      </c>
      <c r="AI389" s="81" t="str">
        <f t="shared" ca="1" si="116"/>
        <v/>
      </c>
      <c r="AJ389" s="81" t="str">
        <f t="shared" ca="1" si="115"/>
        <v/>
      </c>
      <c r="AK389" s="81" t="str">
        <f t="shared" ca="1" si="115"/>
        <v/>
      </c>
      <c r="AL389" s="81" t="str">
        <f t="shared" ca="1" si="115"/>
        <v/>
      </c>
      <c r="AM389" s="81" t="str">
        <f t="shared" ca="1" si="115"/>
        <v/>
      </c>
      <c r="AN389" s="81" t="str">
        <f t="shared" ca="1" si="115"/>
        <v/>
      </c>
      <c r="AO389" s="81" t="str">
        <f t="shared" ca="1" si="115"/>
        <v/>
      </c>
      <c r="AP389" s="81" t="str">
        <f t="shared" ca="1" si="115"/>
        <v/>
      </c>
      <c r="AQ389" s="81" t="str">
        <f t="shared" ca="1" si="115"/>
        <v/>
      </c>
    </row>
    <row r="390" spans="1:43" x14ac:dyDescent="0.2">
      <c r="A390" s="22" t="str">
        <f t="shared" si="107"/>
        <v/>
      </c>
      <c r="B390" s="34" t="str">
        <f t="shared" si="108"/>
        <v/>
      </c>
      <c r="C390" s="24" t="str">
        <f ca="1">IF(B390&gt;datum_obracuna,"",VLOOKUP(B390,'HNB tečaj'!A:D,2))</f>
        <v/>
      </c>
      <c r="D390" s="24" t="str">
        <f ca="1">IF(B390&gt;datum_obracuna,"",VLOOKUP(B390,'HNB tečaj'!A:D,3+(Podaci!$B$11="ne")))</f>
        <v/>
      </c>
      <c r="F390" s="68" t="str">
        <f>IF($A389&gt;=rok*12,"",VLOOKUP($B390,Podaci!$F:$G,2,TRUE))</f>
        <v/>
      </c>
      <c r="G390" s="28" t="str">
        <f>IF($A389&gt;=rok*12,"",VLOOKUP($B390,Podaci!$F:$H,3,TRUE))</f>
        <v/>
      </c>
      <c r="H390" s="33" t="str">
        <f>IF(A389&gt;=rok*12,"",VLOOKUP(B390,Podaci!F:J,5,TRUE))</f>
        <v/>
      </c>
      <c r="I390" s="33" t="str">
        <f t="shared" si="99"/>
        <v/>
      </c>
      <c r="J390" s="102" t="str">
        <f t="shared" ca="1" si="100"/>
        <v/>
      </c>
      <c r="K390" s="71" t="str">
        <f t="shared" si="101"/>
        <v/>
      </c>
      <c r="L390" s="73" t="str">
        <f t="shared" ca="1" si="102"/>
        <v/>
      </c>
      <c r="M390" s="71" t="str">
        <f t="shared" si="103"/>
        <v/>
      </c>
      <c r="N390" s="73" t="str">
        <f t="shared" ca="1" si="104"/>
        <v/>
      </c>
      <c r="O390" s="71" t="str">
        <f t="shared" si="105"/>
        <v/>
      </c>
      <c r="P390" s="72" t="str">
        <f>IF($A389&gt;=rok*12,"",P389*H390-K390-SUMPRODUCT(--(MONTH(Podaci!$L$5:$L$25)=MONTH($B390)),--(YEAR(Podaci!$L$5:$L$25)=YEAR($B390)),Podaci!$M$5:$M$25))</f>
        <v/>
      </c>
      <c r="R390" s="108" t="str">
        <f t="shared" ca="1" si="106"/>
        <v/>
      </c>
      <c r="T390" s="81" t="str">
        <f t="shared" ca="1" si="116"/>
        <v/>
      </c>
      <c r="U390" s="81" t="str">
        <f t="shared" ca="1" si="116"/>
        <v/>
      </c>
      <c r="V390" s="81" t="str">
        <f t="shared" ca="1" si="116"/>
        <v/>
      </c>
      <c r="W390" s="81" t="str">
        <f t="shared" ca="1" si="116"/>
        <v/>
      </c>
      <c r="X390" s="81" t="str">
        <f t="shared" ca="1" si="116"/>
        <v/>
      </c>
      <c r="Y390" s="81" t="str">
        <f t="shared" ca="1" si="116"/>
        <v/>
      </c>
      <c r="Z390" s="81" t="str">
        <f t="shared" ca="1" si="116"/>
        <v/>
      </c>
      <c r="AA390" s="81" t="str">
        <f t="shared" ca="1" si="116"/>
        <v/>
      </c>
      <c r="AB390" s="81" t="str">
        <f t="shared" ca="1" si="116"/>
        <v/>
      </c>
      <c r="AC390" s="81" t="str">
        <f t="shared" ca="1" si="116"/>
        <v/>
      </c>
      <c r="AD390" s="81" t="str">
        <f t="shared" ca="1" si="116"/>
        <v/>
      </c>
      <c r="AE390" s="81" t="str">
        <f t="shared" ca="1" si="116"/>
        <v/>
      </c>
      <c r="AF390" s="81" t="str">
        <f t="shared" ca="1" si="116"/>
        <v/>
      </c>
      <c r="AG390" s="81" t="str">
        <f t="shared" ca="1" si="116"/>
        <v/>
      </c>
      <c r="AH390" s="81" t="str">
        <f t="shared" ca="1" si="116"/>
        <v/>
      </c>
      <c r="AI390" s="81" t="str">
        <f t="shared" ca="1" si="116"/>
        <v/>
      </c>
      <c r="AJ390" s="81" t="str">
        <f t="shared" ca="1" si="115"/>
        <v/>
      </c>
      <c r="AK390" s="81" t="str">
        <f t="shared" ca="1" si="115"/>
        <v/>
      </c>
      <c r="AL390" s="81" t="str">
        <f t="shared" ca="1" si="115"/>
        <v/>
      </c>
      <c r="AM390" s="81" t="str">
        <f t="shared" ca="1" si="115"/>
        <v/>
      </c>
      <c r="AN390" s="81" t="str">
        <f t="shared" ca="1" si="115"/>
        <v/>
      </c>
      <c r="AO390" s="81" t="str">
        <f t="shared" ca="1" si="115"/>
        <v/>
      </c>
      <c r="AP390" s="81" t="str">
        <f t="shared" ca="1" si="115"/>
        <v/>
      </c>
      <c r="AQ390" s="81" t="str">
        <f t="shared" ca="1" si="115"/>
        <v/>
      </c>
    </row>
    <row r="391" spans="1:43" x14ac:dyDescent="0.2">
      <c r="A391" s="22" t="str">
        <f t="shared" si="107"/>
        <v/>
      </c>
      <c r="B391" s="34" t="str">
        <f t="shared" si="108"/>
        <v/>
      </c>
      <c r="C391" s="24" t="str">
        <f ca="1">IF(B391&gt;datum_obracuna,"",VLOOKUP(B391,'HNB tečaj'!A:D,2))</f>
        <v/>
      </c>
      <c r="D391" s="24" t="str">
        <f ca="1">IF(B391&gt;datum_obracuna,"",VLOOKUP(B391,'HNB tečaj'!A:D,3+(Podaci!$B$11="ne")))</f>
        <v/>
      </c>
      <c r="F391" s="68" t="str">
        <f>IF($A390&gt;=rok*12,"",VLOOKUP($B391,Podaci!$F:$G,2,TRUE))</f>
        <v/>
      </c>
      <c r="G391" s="28" t="str">
        <f>IF($A390&gt;=rok*12,"",VLOOKUP($B391,Podaci!$F:$H,3,TRUE))</f>
        <v/>
      </c>
      <c r="H391" s="33" t="str">
        <f>IF(A390&gt;=rok*12,"",VLOOKUP(B391,Podaci!F:J,5,TRUE))</f>
        <v/>
      </c>
      <c r="I391" s="33" t="str">
        <f t="shared" si="99"/>
        <v/>
      </c>
      <c r="J391" s="102" t="str">
        <f t="shared" ca="1" si="100"/>
        <v/>
      </c>
      <c r="K391" s="71" t="str">
        <f t="shared" si="101"/>
        <v/>
      </c>
      <c r="L391" s="73" t="str">
        <f t="shared" ca="1" si="102"/>
        <v/>
      </c>
      <c r="M391" s="71" t="str">
        <f t="shared" si="103"/>
        <v/>
      </c>
      <c r="N391" s="73" t="str">
        <f t="shared" ca="1" si="104"/>
        <v/>
      </c>
      <c r="O391" s="71" t="str">
        <f t="shared" si="105"/>
        <v/>
      </c>
      <c r="P391" s="72" t="str">
        <f>IF($A390&gt;=rok*12,"",P390*H391-K391-SUMPRODUCT(--(MONTH(Podaci!$L$5:$L$25)=MONTH($B391)),--(YEAR(Podaci!$L$5:$L$25)=YEAR($B391)),Podaci!$M$5:$M$25))</f>
        <v/>
      </c>
      <c r="R391" s="108" t="str">
        <f t="shared" ca="1" si="106"/>
        <v/>
      </c>
      <c r="T391" s="81" t="str">
        <f t="shared" ca="1" si="116"/>
        <v/>
      </c>
      <c r="U391" s="81" t="str">
        <f t="shared" ca="1" si="116"/>
        <v/>
      </c>
      <c r="V391" s="81" t="str">
        <f t="shared" ca="1" si="116"/>
        <v/>
      </c>
      <c r="W391" s="81" t="str">
        <f t="shared" ca="1" si="116"/>
        <v/>
      </c>
      <c r="X391" s="81" t="str">
        <f t="shared" ca="1" si="116"/>
        <v/>
      </c>
      <c r="Y391" s="81" t="str">
        <f t="shared" ca="1" si="116"/>
        <v/>
      </c>
      <c r="Z391" s="81" t="str">
        <f t="shared" ca="1" si="116"/>
        <v/>
      </c>
      <c r="AA391" s="81" t="str">
        <f t="shared" ca="1" si="116"/>
        <v/>
      </c>
      <c r="AB391" s="81" t="str">
        <f t="shared" ca="1" si="116"/>
        <v/>
      </c>
      <c r="AC391" s="81" t="str">
        <f t="shared" ca="1" si="116"/>
        <v/>
      </c>
      <c r="AD391" s="81" t="str">
        <f t="shared" ca="1" si="116"/>
        <v/>
      </c>
      <c r="AE391" s="81" t="str">
        <f t="shared" ca="1" si="116"/>
        <v/>
      </c>
      <c r="AF391" s="81" t="str">
        <f t="shared" ca="1" si="116"/>
        <v/>
      </c>
      <c r="AG391" s="81" t="str">
        <f t="shared" ca="1" si="116"/>
        <v/>
      </c>
      <c r="AH391" s="81" t="str">
        <f t="shared" ca="1" si="116"/>
        <v/>
      </c>
      <c r="AI391" s="81" t="str">
        <f t="shared" ca="1" si="116"/>
        <v/>
      </c>
      <c r="AJ391" s="81" t="str">
        <f t="shared" ca="1" si="115"/>
        <v/>
      </c>
      <c r="AK391" s="81" t="str">
        <f t="shared" ca="1" si="115"/>
        <v/>
      </c>
      <c r="AL391" s="81" t="str">
        <f t="shared" ca="1" si="115"/>
        <v/>
      </c>
      <c r="AM391" s="81" t="str">
        <f t="shared" ca="1" si="115"/>
        <v/>
      </c>
      <c r="AN391" s="81" t="str">
        <f t="shared" ca="1" si="115"/>
        <v/>
      </c>
      <c r="AO391" s="81" t="str">
        <f t="shared" ca="1" si="115"/>
        <v/>
      </c>
      <c r="AP391" s="81" t="str">
        <f t="shared" ca="1" si="115"/>
        <v/>
      </c>
      <c r="AQ391" s="81" t="str">
        <f t="shared" ca="1" si="115"/>
        <v/>
      </c>
    </row>
    <row r="392" spans="1:43" x14ac:dyDescent="0.2">
      <c r="A392" s="22" t="str">
        <f t="shared" si="107"/>
        <v/>
      </c>
      <c r="B392" s="34" t="str">
        <f t="shared" si="108"/>
        <v/>
      </c>
      <c r="C392" s="24" t="str">
        <f ca="1">IF(B392&gt;datum_obracuna,"",VLOOKUP(B392,'HNB tečaj'!A:D,2))</f>
        <v/>
      </c>
      <c r="D392" s="24" t="str">
        <f ca="1">IF(B392&gt;datum_obracuna,"",VLOOKUP(B392,'HNB tečaj'!A:D,3+(Podaci!$B$11="ne")))</f>
        <v/>
      </c>
      <c r="F392" s="68" t="str">
        <f>IF($A391&gt;=rok*12,"",VLOOKUP($B392,Podaci!$F:$G,2,TRUE))</f>
        <v/>
      </c>
      <c r="G392" s="28" t="str">
        <f>IF($A391&gt;=rok*12,"",VLOOKUP($B392,Podaci!$F:$H,3,TRUE))</f>
        <v/>
      </c>
      <c r="H392" s="33" t="str">
        <f>IF(A391&gt;=rok*12,"",VLOOKUP(B392,Podaci!F:J,5,TRUE))</f>
        <v/>
      </c>
      <c r="I392" s="33" t="str">
        <f t="shared" si="99"/>
        <v/>
      </c>
      <c r="J392" s="102" t="str">
        <f t="shared" ca="1" si="100"/>
        <v/>
      </c>
      <c r="K392" s="71" t="str">
        <f t="shared" si="101"/>
        <v/>
      </c>
      <c r="L392" s="73" t="str">
        <f t="shared" ca="1" si="102"/>
        <v/>
      </c>
      <c r="M392" s="71" t="str">
        <f t="shared" si="103"/>
        <v/>
      </c>
      <c r="N392" s="73" t="str">
        <f t="shared" ca="1" si="104"/>
        <v/>
      </c>
      <c r="O392" s="71" t="str">
        <f t="shared" si="105"/>
        <v/>
      </c>
      <c r="P392" s="72" t="str">
        <f>IF($A391&gt;=rok*12,"",P391*H392-K392-SUMPRODUCT(--(MONTH(Podaci!$L$5:$L$25)=MONTH($B392)),--(YEAR(Podaci!$L$5:$L$25)=YEAR($B392)),Podaci!$M$5:$M$25))</f>
        <v/>
      </c>
      <c r="R392" s="108" t="str">
        <f t="shared" ca="1" si="106"/>
        <v/>
      </c>
      <c r="T392" s="81" t="str">
        <f t="shared" ca="1" si="116"/>
        <v/>
      </c>
      <c r="U392" s="81" t="str">
        <f t="shared" ca="1" si="116"/>
        <v/>
      </c>
      <c r="V392" s="81" t="str">
        <f t="shared" ca="1" si="116"/>
        <v/>
      </c>
      <c r="W392" s="81" t="str">
        <f t="shared" ca="1" si="116"/>
        <v/>
      </c>
      <c r="X392" s="81" t="str">
        <f t="shared" ca="1" si="116"/>
        <v/>
      </c>
      <c r="Y392" s="81" t="str">
        <f t="shared" ca="1" si="116"/>
        <v/>
      </c>
      <c r="Z392" s="81" t="str">
        <f t="shared" ca="1" si="116"/>
        <v/>
      </c>
      <c r="AA392" s="81" t="str">
        <f t="shared" ca="1" si="116"/>
        <v/>
      </c>
      <c r="AB392" s="81" t="str">
        <f t="shared" ca="1" si="116"/>
        <v/>
      </c>
      <c r="AC392" s="81" t="str">
        <f t="shared" ca="1" si="116"/>
        <v/>
      </c>
      <c r="AD392" s="81" t="str">
        <f t="shared" ca="1" si="116"/>
        <v/>
      </c>
      <c r="AE392" s="81" t="str">
        <f t="shared" ca="1" si="116"/>
        <v/>
      </c>
      <c r="AF392" s="81" t="str">
        <f t="shared" ca="1" si="116"/>
        <v/>
      </c>
      <c r="AG392" s="81" t="str">
        <f t="shared" ca="1" si="116"/>
        <v/>
      </c>
      <c r="AH392" s="81" t="str">
        <f t="shared" ca="1" si="116"/>
        <v/>
      </c>
      <c r="AI392" s="81" t="str">
        <f t="shared" ca="1" si="116"/>
        <v/>
      </c>
      <c r="AJ392" s="81" t="str">
        <f t="shared" ca="1" si="115"/>
        <v/>
      </c>
      <c r="AK392" s="81" t="str">
        <f t="shared" ca="1" si="115"/>
        <v/>
      </c>
      <c r="AL392" s="81" t="str">
        <f t="shared" ca="1" si="115"/>
        <v/>
      </c>
      <c r="AM392" s="81" t="str">
        <f t="shared" ca="1" si="115"/>
        <v/>
      </c>
      <c r="AN392" s="81" t="str">
        <f t="shared" ca="1" si="115"/>
        <v/>
      </c>
      <c r="AO392" s="81" t="str">
        <f t="shared" ca="1" si="115"/>
        <v/>
      </c>
      <c r="AP392" s="81" t="str">
        <f t="shared" ca="1" si="115"/>
        <v/>
      </c>
      <c r="AQ392" s="81" t="str">
        <f t="shared" ca="1" si="115"/>
        <v/>
      </c>
    </row>
    <row r="393" spans="1:43" x14ac:dyDescent="0.2">
      <c r="A393" s="22" t="str">
        <f t="shared" si="107"/>
        <v/>
      </c>
      <c r="B393" s="34" t="str">
        <f t="shared" si="108"/>
        <v/>
      </c>
      <c r="C393" s="24" t="str">
        <f ca="1">IF(B393&gt;datum_obracuna,"",VLOOKUP(B393,'HNB tečaj'!A:D,2))</f>
        <v/>
      </c>
      <c r="D393" s="24" t="str">
        <f ca="1">IF(B393&gt;datum_obracuna,"",VLOOKUP(B393,'HNB tečaj'!A:D,3+(Podaci!$B$11="ne")))</f>
        <v/>
      </c>
      <c r="F393" s="68" t="str">
        <f>IF($A392&gt;=rok*12,"",VLOOKUP($B393,Podaci!$F:$G,2,TRUE))</f>
        <v/>
      </c>
      <c r="G393" s="28" t="str">
        <f>IF($A392&gt;=rok*12,"",VLOOKUP($B393,Podaci!$F:$H,3,TRUE))</f>
        <v/>
      </c>
      <c r="H393" s="33" t="str">
        <f>IF(A392&gt;=rok*12,"",VLOOKUP(B393,Podaci!F:J,5,TRUE))</f>
        <v/>
      </c>
      <c r="I393" s="33" t="str">
        <f t="shared" ref="I393:I456" si="117">IF(A392&gt;=rok*12,"",POWER(H393,rok*12+1-A393))</f>
        <v/>
      </c>
      <c r="J393" s="102" t="str">
        <f t="shared" ref="J393:J456" ca="1" si="118">IF(B393&gt;datum_obracuna,"",CHOOSE(valuta,K393*$D393,$C393*K393,K393))</f>
        <v/>
      </c>
      <c r="K393" s="71" t="str">
        <f t="shared" ref="K393:K456" si="119">IF($A392&gt;=rok*12,"",(P392-ostatak_iznos)*I393*(H393-1)/(I393-1)+ostatak_iznos*(H393-1))</f>
        <v/>
      </c>
      <c r="L393" s="73" t="str">
        <f t="shared" ref="L393:L456" ca="1" si="120">IF(B393&gt;datum_obracuna,"",CHOOSE(valuta,M393*$D393,$C393*M393,M393))</f>
        <v/>
      </c>
      <c r="M393" s="71" t="str">
        <f t="shared" ref="M393:M456" si="121">IF($A392&gt;=rok*12,"",K393-O393)</f>
        <v/>
      </c>
      <c r="N393" s="73" t="str">
        <f t="shared" ref="N393:N456" ca="1" si="122">IF(B393&gt;datum_obracuna,"",CHOOSE(valuta,O393*$D393,$C393*O393,O393))</f>
        <v/>
      </c>
      <c r="O393" s="71" t="str">
        <f t="shared" ref="O393:O456" si="123">IF($A392&gt;=rok*12,"",P392*(H393-1))</f>
        <v/>
      </c>
      <c r="P393" s="72" t="str">
        <f>IF($A392&gt;=rok*12,"",P392*H393-K393-SUMPRODUCT(--(MONTH(Podaci!$L$5:$L$25)=MONTH($B393)),--(YEAR(Podaci!$L$5:$L$25)=YEAR($B393)),Podaci!$M$5:$M$25))</f>
        <v/>
      </c>
      <c r="R393" s="108" t="str">
        <f t="shared" ref="R393:R456" ca="1" si="124">IF((datum_isplate&lt;=$B393)*($B393&lt;=datum_obracuna),SUM(T393:AQ393),"")</f>
        <v/>
      </c>
      <c r="T393" s="81" t="str">
        <f t="shared" ca="1" si="116"/>
        <v/>
      </c>
      <c r="U393" s="81" t="str">
        <f t="shared" ca="1" si="116"/>
        <v/>
      </c>
      <c r="V393" s="81" t="str">
        <f t="shared" ca="1" si="116"/>
        <v/>
      </c>
      <c r="W393" s="81" t="str">
        <f t="shared" ca="1" si="116"/>
        <v/>
      </c>
      <c r="X393" s="81" t="str">
        <f t="shared" ca="1" si="116"/>
        <v/>
      </c>
      <c r="Y393" s="81" t="str">
        <f t="shared" ca="1" si="116"/>
        <v/>
      </c>
      <c r="Z393" s="81" t="str">
        <f t="shared" ca="1" si="116"/>
        <v/>
      </c>
      <c r="AA393" s="81" t="str">
        <f t="shared" ca="1" si="116"/>
        <v/>
      </c>
      <c r="AB393" s="81" t="str">
        <f t="shared" ca="1" si="116"/>
        <v/>
      </c>
      <c r="AC393" s="81" t="str">
        <f t="shared" ca="1" si="116"/>
        <v/>
      </c>
      <c r="AD393" s="81" t="str">
        <f t="shared" ca="1" si="116"/>
        <v/>
      </c>
      <c r="AE393" s="81" t="str">
        <f t="shared" ca="1" si="116"/>
        <v/>
      </c>
      <c r="AF393" s="81" t="str">
        <f t="shared" ca="1" si="116"/>
        <v/>
      </c>
      <c r="AG393" s="81" t="str">
        <f t="shared" ca="1" si="116"/>
        <v/>
      </c>
      <c r="AH393" s="81" t="str">
        <f t="shared" ca="1" si="116"/>
        <v/>
      </c>
      <c r="AI393" s="81" t="str">
        <f t="shared" ca="1" si="116"/>
        <v/>
      </c>
      <c r="AJ393" s="81" t="str">
        <f t="shared" ca="1" si="115"/>
        <v/>
      </c>
      <c r="AK393" s="81" t="str">
        <f t="shared" ca="1" si="115"/>
        <v/>
      </c>
      <c r="AL393" s="81" t="str">
        <f t="shared" ca="1" si="115"/>
        <v/>
      </c>
      <c r="AM393" s="81" t="str">
        <f t="shared" ca="1" si="115"/>
        <v/>
      </c>
      <c r="AN393" s="81" t="str">
        <f t="shared" ca="1" si="115"/>
        <v/>
      </c>
      <c r="AO393" s="81" t="str">
        <f t="shared" ca="1" si="115"/>
        <v/>
      </c>
      <c r="AP393" s="81" t="str">
        <f t="shared" ca="1" si="115"/>
        <v/>
      </c>
      <c r="AQ393" s="81" t="str">
        <f t="shared" ca="1" si="115"/>
        <v/>
      </c>
    </row>
    <row r="394" spans="1:43" x14ac:dyDescent="0.2">
      <c r="A394" s="22" t="str">
        <f t="shared" ref="A394:A457" si="125">IF(A393&gt;=rok*12,"",A393+1)</f>
        <v/>
      </c>
      <c r="B394" s="34" t="str">
        <f t="shared" ref="B394:B457" si="126">IF(A393&gt;=rok*12,"",DATE(YEAR(B$9),MONTH(B$9)+A393,MIN(DAY(B$9),DAY(DATE(YEAR(B$9),MONTH(B$9)+A393+1,0)))))</f>
        <v/>
      </c>
      <c r="C394" s="24" t="str">
        <f ca="1">IF(B394&gt;datum_obracuna,"",VLOOKUP(B394,'HNB tečaj'!A:D,2))</f>
        <v/>
      </c>
      <c r="D394" s="24" t="str">
        <f ca="1">IF(B394&gt;datum_obracuna,"",VLOOKUP(B394,'HNB tečaj'!A:D,3+(Podaci!$B$11="ne")))</f>
        <v/>
      </c>
      <c r="F394" s="68" t="str">
        <f>IF($A393&gt;=rok*12,"",VLOOKUP($B394,Podaci!$F:$G,2,TRUE))</f>
        <v/>
      </c>
      <c r="G394" s="28" t="str">
        <f>IF($A393&gt;=rok*12,"",VLOOKUP($B394,Podaci!$F:$H,3,TRUE))</f>
        <v/>
      </c>
      <c r="H394" s="33" t="str">
        <f>IF(A393&gt;=rok*12,"",VLOOKUP(B394,Podaci!F:J,5,TRUE))</f>
        <v/>
      </c>
      <c r="I394" s="33" t="str">
        <f t="shared" si="117"/>
        <v/>
      </c>
      <c r="J394" s="102" t="str">
        <f t="shared" ca="1" si="118"/>
        <v/>
      </c>
      <c r="K394" s="71" t="str">
        <f t="shared" si="119"/>
        <v/>
      </c>
      <c r="L394" s="73" t="str">
        <f t="shared" ca="1" si="120"/>
        <v/>
      </c>
      <c r="M394" s="71" t="str">
        <f t="shared" si="121"/>
        <v/>
      </c>
      <c r="N394" s="73" t="str">
        <f t="shared" ca="1" si="122"/>
        <v/>
      </c>
      <c r="O394" s="71" t="str">
        <f t="shared" si="123"/>
        <v/>
      </c>
      <c r="P394" s="72" t="str">
        <f>IF($A393&gt;=rok*12,"",P393*H394-K394-SUMPRODUCT(--(MONTH(Podaci!$L$5:$L$25)=MONTH($B394)),--(YEAR(Podaci!$L$5:$L$25)=YEAR($B394)),Podaci!$M$5:$M$25))</f>
        <v/>
      </c>
      <c r="R394" s="108" t="str">
        <f t="shared" ca="1" si="124"/>
        <v/>
      </c>
      <c r="T394" s="81" t="str">
        <f t="shared" ca="1" si="116"/>
        <v/>
      </c>
      <c r="U394" s="81" t="str">
        <f t="shared" ca="1" si="116"/>
        <v/>
      </c>
      <c r="V394" s="81" t="str">
        <f t="shared" ca="1" si="116"/>
        <v/>
      </c>
      <c r="W394" s="81" t="str">
        <f t="shared" ca="1" si="116"/>
        <v/>
      </c>
      <c r="X394" s="81" t="str">
        <f t="shared" ca="1" si="116"/>
        <v/>
      </c>
      <c r="Y394" s="81" t="str">
        <f t="shared" ca="1" si="116"/>
        <v/>
      </c>
      <c r="Z394" s="81" t="str">
        <f t="shared" ca="1" si="116"/>
        <v/>
      </c>
      <c r="AA394" s="81" t="str">
        <f t="shared" ca="1" si="116"/>
        <v/>
      </c>
      <c r="AB394" s="81" t="str">
        <f t="shared" ca="1" si="116"/>
        <v/>
      </c>
      <c r="AC394" s="81" t="str">
        <f t="shared" ca="1" si="116"/>
        <v/>
      </c>
      <c r="AD394" s="81" t="str">
        <f t="shared" ca="1" si="116"/>
        <v/>
      </c>
      <c r="AE394" s="81" t="str">
        <f t="shared" ca="1" si="116"/>
        <v/>
      </c>
      <c r="AF394" s="81" t="str">
        <f t="shared" ca="1" si="116"/>
        <v/>
      </c>
      <c r="AG394" s="81" t="str">
        <f t="shared" ca="1" si="116"/>
        <v/>
      </c>
      <c r="AH394" s="81" t="str">
        <f t="shared" ca="1" si="116"/>
        <v/>
      </c>
      <c r="AI394" s="81" t="str">
        <f t="shared" ca="1" si="116"/>
        <v/>
      </c>
      <c r="AJ394" s="81" t="str">
        <f t="shared" ca="1" si="115"/>
        <v/>
      </c>
      <c r="AK394" s="81" t="str">
        <f t="shared" ca="1" si="115"/>
        <v/>
      </c>
      <c r="AL394" s="81" t="str">
        <f t="shared" ca="1" si="115"/>
        <v/>
      </c>
      <c r="AM394" s="81" t="str">
        <f t="shared" ca="1" si="115"/>
        <v/>
      </c>
      <c r="AN394" s="81" t="str">
        <f t="shared" ca="1" si="115"/>
        <v/>
      </c>
      <c r="AO394" s="81" t="str">
        <f t="shared" ca="1" si="115"/>
        <v/>
      </c>
      <c r="AP394" s="81" t="str">
        <f t="shared" ca="1" si="115"/>
        <v/>
      </c>
      <c r="AQ394" s="81" t="str">
        <f t="shared" ca="1" si="115"/>
        <v/>
      </c>
    </row>
    <row r="395" spans="1:43" x14ac:dyDescent="0.2">
      <c r="A395" s="22" t="str">
        <f t="shared" si="125"/>
        <v/>
      </c>
      <c r="B395" s="34" t="str">
        <f t="shared" si="126"/>
        <v/>
      </c>
      <c r="C395" s="24" t="str">
        <f ca="1">IF(B395&gt;datum_obracuna,"",VLOOKUP(B395,'HNB tečaj'!A:D,2))</f>
        <v/>
      </c>
      <c r="D395" s="24" t="str">
        <f ca="1">IF(B395&gt;datum_obracuna,"",VLOOKUP(B395,'HNB tečaj'!A:D,3+(Podaci!$B$11="ne")))</f>
        <v/>
      </c>
      <c r="F395" s="68" t="str">
        <f>IF($A394&gt;=rok*12,"",VLOOKUP($B395,Podaci!$F:$G,2,TRUE))</f>
        <v/>
      </c>
      <c r="G395" s="28" t="str">
        <f>IF($A394&gt;=rok*12,"",VLOOKUP($B395,Podaci!$F:$H,3,TRUE))</f>
        <v/>
      </c>
      <c r="H395" s="33" t="str">
        <f>IF(A394&gt;=rok*12,"",VLOOKUP(B395,Podaci!F:J,5,TRUE))</f>
        <v/>
      </c>
      <c r="I395" s="33" t="str">
        <f t="shared" si="117"/>
        <v/>
      </c>
      <c r="J395" s="102" t="str">
        <f t="shared" ca="1" si="118"/>
        <v/>
      </c>
      <c r="K395" s="71" t="str">
        <f t="shared" si="119"/>
        <v/>
      </c>
      <c r="L395" s="73" t="str">
        <f t="shared" ca="1" si="120"/>
        <v/>
      </c>
      <c r="M395" s="71" t="str">
        <f t="shared" si="121"/>
        <v/>
      </c>
      <c r="N395" s="73" t="str">
        <f t="shared" ca="1" si="122"/>
        <v/>
      </c>
      <c r="O395" s="71" t="str">
        <f t="shared" si="123"/>
        <v/>
      </c>
      <c r="P395" s="72" t="str">
        <f>IF($A394&gt;=rok*12,"",P394*H395-K395-SUMPRODUCT(--(MONTH(Podaci!$L$5:$L$25)=MONTH($B395)),--(YEAR(Podaci!$L$5:$L$25)=YEAR($B395)),Podaci!$M$5:$M$25))</f>
        <v/>
      </c>
      <c r="R395" s="108" t="str">
        <f t="shared" ca="1" si="124"/>
        <v/>
      </c>
      <c r="T395" s="81" t="str">
        <f t="shared" ca="1" si="116"/>
        <v/>
      </c>
      <c r="U395" s="81" t="str">
        <f t="shared" ca="1" si="116"/>
        <v/>
      </c>
      <c r="V395" s="81" t="str">
        <f t="shared" ca="1" si="116"/>
        <v/>
      </c>
      <c r="W395" s="81" t="str">
        <f t="shared" ca="1" si="116"/>
        <v/>
      </c>
      <c r="X395" s="81" t="str">
        <f t="shared" ca="1" si="116"/>
        <v/>
      </c>
      <c r="Y395" s="81" t="str">
        <f t="shared" ca="1" si="116"/>
        <v/>
      </c>
      <c r="Z395" s="81" t="str">
        <f t="shared" ca="1" si="116"/>
        <v/>
      </c>
      <c r="AA395" s="81" t="str">
        <f t="shared" ca="1" si="116"/>
        <v/>
      </c>
      <c r="AB395" s="81" t="str">
        <f t="shared" ca="1" si="116"/>
        <v/>
      </c>
      <c r="AC395" s="81" t="str">
        <f t="shared" ca="1" si="116"/>
        <v/>
      </c>
      <c r="AD395" s="81" t="str">
        <f t="shared" ca="1" si="116"/>
        <v/>
      </c>
      <c r="AE395" s="81" t="str">
        <f t="shared" ca="1" si="116"/>
        <v/>
      </c>
      <c r="AF395" s="81" t="str">
        <f t="shared" ca="1" si="116"/>
        <v/>
      </c>
      <c r="AG395" s="81" t="str">
        <f t="shared" ca="1" si="116"/>
        <v/>
      </c>
      <c r="AH395" s="81" t="str">
        <f t="shared" ca="1" si="116"/>
        <v/>
      </c>
      <c r="AI395" s="81" t="str">
        <f t="shared" ca="1" si="116"/>
        <v/>
      </c>
      <c r="AJ395" s="81" t="str">
        <f t="shared" ca="1" si="115"/>
        <v/>
      </c>
      <c r="AK395" s="81" t="str">
        <f t="shared" ca="1" si="115"/>
        <v/>
      </c>
      <c r="AL395" s="81" t="str">
        <f t="shared" ca="1" si="115"/>
        <v/>
      </c>
      <c r="AM395" s="81" t="str">
        <f t="shared" ca="1" si="115"/>
        <v/>
      </c>
      <c r="AN395" s="81" t="str">
        <f t="shared" ca="1" si="115"/>
        <v/>
      </c>
      <c r="AO395" s="81" t="str">
        <f t="shared" ca="1" si="115"/>
        <v/>
      </c>
      <c r="AP395" s="81" t="str">
        <f t="shared" ca="1" si="115"/>
        <v/>
      </c>
      <c r="AQ395" s="81" t="str">
        <f t="shared" ca="1" si="115"/>
        <v/>
      </c>
    </row>
    <row r="396" spans="1:43" x14ac:dyDescent="0.2">
      <c r="A396" s="22" t="str">
        <f t="shared" si="125"/>
        <v/>
      </c>
      <c r="B396" s="34" t="str">
        <f t="shared" si="126"/>
        <v/>
      </c>
      <c r="C396" s="24" t="str">
        <f ca="1">IF(B396&gt;datum_obracuna,"",VLOOKUP(B396,'HNB tečaj'!A:D,2))</f>
        <v/>
      </c>
      <c r="D396" s="24" t="str">
        <f ca="1">IF(B396&gt;datum_obracuna,"",VLOOKUP(B396,'HNB tečaj'!A:D,3+(Podaci!$B$11="ne")))</f>
        <v/>
      </c>
      <c r="F396" s="68" t="str">
        <f>IF($A395&gt;=rok*12,"",VLOOKUP($B396,Podaci!$F:$G,2,TRUE))</f>
        <v/>
      </c>
      <c r="G396" s="28" t="str">
        <f>IF($A395&gt;=rok*12,"",VLOOKUP($B396,Podaci!$F:$H,3,TRUE))</f>
        <v/>
      </c>
      <c r="H396" s="33" t="str">
        <f>IF(A395&gt;=rok*12,"",VLOOKUP(B396,Podaci!F:J,5,TRUE))</f>
        <v/>
      </c>
      <c r="I396" s="33" t="str">
        <f t="shared" si="117"/>
        <v/>
      </c>
      <c r="J396" s="102" t="str">
        <f t="shared" ca="1" si="118"/>
        <v/>
      </c>
      <c r="K396" s="71" t="str">
        <f t="shared" si="119"/>
        <v/>
      </c>
      <c r="L396" s="73" t="str">
        <f t="shared" ca="1" si="120"/>
        <v/>
      </c>
      <c r="M396" s="71" t="str">
        <f t="shared" si="121"/>
        <v/>
      </c>
      <c r="N396" s="73" t="str">
        <f t="shared" ca="1" si="122"/>
        <v/>
      </c>
      <c r="O396" s="71" t="str">
        <f t="shared" si="123"/>
        <v/>
      </c>
      <c r="P396" s="72" t="str">
        <f>IF($A395&gt;=rok*12,"",P395*H396-K396-SUMPRODUCT(--(MONTH(Podaci!$L$5:$L$25)=MONTH($B396)),--(YEAR(Podaci!$L$5:$L$25)=YEAR($B396)),Podaci!$M$5:$M$25))</f>
        <v/>
      </c>
      <c r="R396" s="108" t="str">
        <f t="shared" ca="1" si="124"/>
        <v/>
      </c>
      <c r="T396" s="81" t="str">
        <f t="shared" ca="1" si="116"/>
        <v/>
      </c>
      <c r="U396" s="81" t="str">
        <f t="shared" ca="1" si="116"/>
        <v/>
      </c>
      <c r="V396" s="81" t="str">
        <f t="shared" ca="1" si="116"/>
        <v/>
      </c>
      <c r="W396" s="81" t="str">
        <f t="shared" ca="1" si="116"/>
        <v/>
      </c>
      <c r="X396" s="81" t="str">
        <f t="shared" ca="1" si="116"/>
        <v/>
      </c>
      <c r="Y396" s="81" t="str">
        <f t="shared" ca="1" si="116"/>
        <v/>
      </c>
      <c r="Z396" s="81" t="str">
        <f t="shared" ca="1" si="116"/>
        <v/>
      </c>
      <c r="AA396" s="81" t="str">
        <f t="shared" ca="1" si="116"/>
        <v/>
      </c>
      <c r="AB396" s="81" t="str">
        <f t="shared" ca="1" si="116"/>
        <v/>
      </c>
      <c r="AC396" s="81" t="str">
        <f t="shared" ca="1" si="116"/>
        <v/>
      </c>
      <c r="AD396" s="81" t="str">
        <f t="shared" ca="1" si="116"/>
        <v/>
      </c>
      <c r="AE396" s="81" t="str">
        <f t="shared" ca="1" si="116"/>
        <v/>
      </c>
      <c r="AF396" s="81" t="str">
        <f t="shared" ca="1" si="116"/>
        <v/>
      </c>
      <c r="AG396" s="81" t="str">
        <f t="shared" ca="1" si="116"/>
        <v/>
      </c>
      <c r="AH396" s="81" t="str">
        <f t="shared" ca="1" si="116"/>
        <v/>
      </c>
      <c r="AI396" s="81" t="str">
        <f t="shared" ca="1" si="116"/>
        <v/>
      </c>
      <c r="AJ396" s="81" t="str">
        <f t="shared" ca="1" si="115"/>
        <v/>
      </c>
      <c r="AK396" s="81" t="str">
        <f t="shared" ca="1" si="115"/>
        <v/>
      </c>
      <c r="AL396" s="81" t="str">
        <f t="shared" ca="1" si="115"/>
        <v/>
      </c>
      <c r="AM396" s="81" t="str">
        <f t="shared" ca="1" si="115"/>
        <v/>
      </c>
      <c r="AN396" s="81" t="str">
        <f t="shared" ca="1" si="115"/>
        <v/>
      </c>
      <c r="AO396" s="81" t="str">
        <f t="shared" ca="1" si="115"/>
        <v/>
      </c>
      <c r="AP396" s="81" t="str">
        <f t="shared" ca="1" si="115"/>
        <v/>
      </c>
      <c r="AQ396" s="81" t="str">
        <f t="shared" ca="1" si="115"/>
        <v/>
      </c>
    </row>
    <row r="397" spans="1:43" x14ac:dyDescent="0.2">
      <c r="A397" s="22" t="str">
        <f t="shared" si="125"/>
        <v/>
      </c>
      <c r="B397" s="34" t="str">
        <f t="shared" si="126"/>
        <v/>
      </c>
      <c r="C397" s="24" t="str">
        <f ca="1">IF(B397&gt;datum_obracuna,"",VLOOKUP(B397,'HNB tečaj'!A:D,2))</f>
        <v/>
      </c>
      <c r="D397" s="24" t="str">
        <f ca="1">IF(B397&gt;datum_obracuna,"",VLOOKUP(B397,'HNB tečaj'!A:D,3+(Podaci!$B$11="ne")))</f>
        <v/>
      </c>
      <c r="F397" s="68" t="str">
        <f>IF($A396&gt;=rok*12,"",VLOOKUP($B397,Podaci!$F:$G,2,TRUE))</f>
        <v/>
      </c>
      <c r="G397" s="28" t="str">
        <f>IF($A396&gt;=rok*12,"",VLOOKUP($B397,Podaci!$F:$H,3,TRUE))</f>
        <v/>
      </c>
      <c r="H397" s="33" t="str">
        <f>IF(A396&gt;=rok*12,"",VLOOKUP(B397,Podaci!F:J,5,TRUE))</f>
        <v/>
      </c>
      <c r="I397" s="33" t="str">
        <f t="shared" si="117"/>
        <v/>
      </c>
      <c r="J397" s="102" t="str">
        <f t="shared" ca="1" si="118"/>
        <v/>
      </c>
      <c r="K397" s="71" t="str">
        <f t="shared" si="119"/>
        <v/>
      </c>
      <c r="L397" s="73" t="str">
        <f t="shared" ca="1" si="120"/>
        <v/>
      </c>
      <c r="M397" s="71" t="str">
        <f t="shared" si="121"/>
        <v/>
      </c>
      <c r="N397" s="73" t="str">
        <f t="shared" ca="1" si="122"/>
        <v/>
      </c>
      <c r="O397" s="71" t="str">
        <f t="shared" si="123"/>
        <v/>
      </c>
      <c r="P397" s="72" t="str">
        <f>IF($A396&gt;=rok*12,"",P396*H397-K397-SUMPRODUCT(--(MONTH(Podaci!$L$5:$L$25)=MONTH($B397)),--(YEAR(Podaci!$L$5:$L$25)=YEAR($B397)),Podaci!$M$5:$M$25))</f>
        <v/>
      </c>
      <c r="R397" s="108" t="str">
        <f t="shared" ca="1" si="124"/>
        <v/>
      </c>
      <c r="T397" s="81" t="str">
        <f t="shared" ca="1" si="116"/>
        <v/>
      </c>
      <c r="U397" s="81" t="str">
        <f t="shared" ca="1" si="116"/>
        <v/>
      </c>
      <c r="V397" s="81" t="str">
        <f t="shared" ca="1" si="116"/>
        <v/>
      </c>
      <c r="W397" s="81" t="str">
        <f t="shared" ca="1" si="116"/>
        <v/>
      </c>
      <c r="X397" s="81" t="str">
        <f t="shared" ca="1" si="116"/>
        <v/>
      </c>
      <c r="Y397" s="81" t="str">
        <f t="shared" ca="1" si="116"/>
        <v/>
      </c>
      <c r="Z397" s="81" t="str">
        <f t="shared" ca="1" si="116"/>
        <v/>
      </c>
      <c r="AA397" s="81" t="str">
        <f t="shared" ca="1" si="116"/>
        <v/>
      </c>
      <c r="AB397" s="81" t="str">
        <f t="shared" ca="1" si="116"/>
        <v/>
      </c>
      <c r="AC397" s="81" t="str">
        <f t="shared" ca="1" si="116"/>
        <v/>
      </c>
      <c r="AD397" s="81" t="str">
        <f t="shared" ca="1" si="116"/>
        <v/>
      </c>
      <c r="AE397" s="81" t="str">
        <f t="shared" ca="1" si="116"/>
        <v/>
      </c>
      <c r="AF397" s="81" t="str">
        <f t="shared" ca="1" si="116"/>
        <v/>
      </c>
      <c r="AG397" s="81" t="str">
        <f t="shared" ca="1" si="116"/>
        <v/>
      </c>
      <c r="AH397" s="81" t="str">
        <f t="shared" ca="1" si="116"/>
        <v/>
      </c>
      <c r="AI397" s="81" t="str">
        <f t="shared" ca="1" si="116"/>
        <v/>
      </c>
      <c r="AJ397" s="81" t="str">
        <f t="shared" ca="1" si="115"/>
        <v/>
      </c>
      <c r="AK397" s="81" t="str">
        <f t="shared" ca="1" si="115"/>
        <v/>
      </c>
      <c r="AL397" s="81" t="str">
        <f t="shared" ca="1" si="115"/>
        <v/>
      </c>
      <c r="AM397" s="81" t="str">
        <f t="shared" ca="1" si="115"/>
        <v/>
      </c>
      <c r="AN397" s="81" t="str">
        <f t="shared" ca="1" si="115"/>
        <v/>
      </c>
      <c r="AO397" s="81" t="str">
        <f t="shared" ca="1" si="115"/>
        <v/>
      </c>
      <c r="AP397" s="81" t="str">
        <f t="shared" ca="1" si="115"/>
        <v/>
      </c>
      <c r="AQ397" s="81" t="str">
        <f t="shared" ca="1" si="115"/>
        <v/>
      </c>
    </row>
    <row r="398" spans="1:43" x14ac:dyDescent="0.2">
      <c r="A398" s="22" t="str">
        <f t="shared" si="125"/>
        <v/>
      </c>
      <c r="B398" s="34" t="str">
        <f t="shared" si="126"/>
        <v/>
      </c>
      <c r="C398" s="24" t="str">
        <f ca="1">IF(B398&gt;datum_obracuna,"",VLOOKUP(B398,'HNB tečaj'!A:D,2))</f>
        <v/>
      </c>
      <c r="D398" s="24" t="str">
        <f ca="1">IF(B398&gt;datum_obracuna,"",VLOOKUP(B398,'HNB tečaj'!A:D,3+(Podaci!$B$11="ne")))</f>
        <v/>
      </c>
      <c r="F398" s="68" t="str">
        <f>IF($A397&gt;=rok*12,"",VLOOKUP($B398,Podaci!$F:$G,2,TRUE))</f>
        <v/>
      </c>
      <c r="G398" s="28" t="str">
        <f>IF($A397&gt;=rok*12,"",VLOOKUP($B398,Podaci!$F:$H,3,TRUE))</f>
        <v/>
      </c>
      <c r="H398" s="33" t="str">
        <f>IF(A397&gt;=rok*12,"",VLOOKUP(B398,Podaci!F:J,5,TRUE))</f>
        <v/>
      </c>
      <c r="I398" s="33" t="str">
        <f t="shared" si="117"/>
        <v/>
      </c>
      <c r="J398" s="102" t="str">
        <f t="shared" ca="1" si="118"/>
        <v/>
      </c>
      <c r="K398" s="71" t="str">
        <f t="shared" si="119"/>
        <v/>
      </c>
      <c r="L398" s="73" t="str">
        <f t="shared" ca="1" si="120"/>
        <v/>
      </c>
      <c r="M398" s="71" t="str">
        <f t="shared" si="121"/>
        <v/>
      </c>
      <c r="N398" s="73" t="str">
        <f t="shared" ca="1" si="122"/>
        <v/>
      </c>
      <c r="O398" s="71" t="str">
        <f t="shared" si="123"/>
        <v/>
      </c>
      <c r="P398" s="72" t="str">
        <f>IF($A397&gt;=rok*12,"",P397*H398-K398-SUMPRODUCT(--(MONTH(Podaci!$L$5:$L$25)=MONTH($B398)),--(YEAR(Podaci!$L$5:$L$25)=YEAR($B398)),Podaci!$M$5:$M$25))</f>
        <v/>
      </c>
      <c r="R398" s="108" t="str">
        <f t="shared" ca="1" si="124"/>
        <v/>
      </c>
      <c r="T398" s="81" t="str">
        <f t="shared" ca="1" si="116"/>
        <v/>
      </c>
      <c r="U398" s="81" t="str">
        <f t="shared" ca="1" si="116"/>
        <v/>
      </c>
      <c r="V398" s="81" t="str">
        <f t="shared" ca="1" si="116"/>
        <v/>
      </c>
      <c r="W398" s="81" t="str">
        <f t="shared" ca="1" si="116"/>
        <v/>
      </c>
      <c r="X398" s="81" t="str">
        <f t="shared" ca="1" si="116"/>
        <v/>
      </c>
      <c r="Y398" s="81" t="str">
        <f t="shared" ca="1" si="116"/>
        <v/>
      </c>
      <c r="Z398" s="81" t="str">
        <f t="shared" ca="1" si="116"/>
        <v/>
      </c>
      <c r="AA398" s="81" t="str">
        <f t="shared" ca="1" si="116"/>
        <v/>
      </c>
      <c r="AB398" s="81" t="str">
        <f t="shared" ca="1" si="116"/>
        <v/>
      </c>
      <c r="AC398" s="81" t="str">
        <f t="shared" ca="1" si="116"/>
        <v/>
      </c>
      <c r="AD398" s="81" t="str">
        <f t="shared" ca="1" si="116"/>
        <v/>
      </c>
      <c r="AE398" s="81" t="str">
        <f t="shared" ca="1" si="116"/>
        <v/>
      </c>
      <c r="AF398" s="81" t="str">
        <f t="shared" ca="1" si="116"/>
        <v/>
      </c>
      <c r="AG398" s="81" t="str">
        <f t="shared" ca="1" si="116"/>
        <v/>
      </c>
      <c r="AH398" s="81" t="str">
        <f t="shared" ca="1" si="116"/>
        <v/>
      </c>
      <c r="AI398" s="81" t="str">
        <f t="shared" ca="1" si="116"/>
        <v/>
      </c>
      <c r="AJ398" s="81" t="str">
        <f t="shared" ca="1" si="115"/>
        <v/>
      </c>
      <c r="AK398" s="81" t="str">
        <f t="shared" ca="1" si="115"/>
        <v/>
      </c>
      <c r="AL398" s="81" t="str">
        <f t="shared" ca="1" si="115"/>
        <v/>
      </c>
      <c r="AM398" s="81" t="str">
        <f t="shared" ca="1" si="115"/>
        <v/>
      </c>
      <c r="AN398" s="81" t="str">
        <f t="shared" ca="1" si="115"/>
        <v/>
      </c>
      <c r="AO398" s="81" t="str">
        <f t="shared" ca="1" si="115"/>
        <v/>
      </c>
      <c r="AP398" s="81" t="str">
        <f t="shared" ca="1" si="115"/>
        <v/>
      </c>
      <c r="AQ398" s="81" t="str">
        <f t="shared" ca="1" si="115"/>
        <v/>
      </c>
    </row>
    <row r="399" spans="1:43" x14ac:dyDescent="0.2">
      <c r="A399" s="22" t="str">
        <f t="shared" si="125"/>
        <v/>
      </c>
      <c r="B399" s="34" t="str">
        <f t="shared" si="126"/>
        <v/>
      </c>
      <c r="C399" s="24" t="str">
        <f ca="1">IF(B399&gt;datum_obracuna,"",VLOOKUP(B399,'HNB tečaj'!A:D,2))</f>
        <v/>
      </c>
      <c r="D399" s="24" t="str">
        <f ca="1">IF(B399&gt;datum_obracuna,"",VLOOKUP(B399,'HNB tečaj'!A:D,3+(Podaci!$B$11="ne")))</f>
        <v/>
      </c>
      <c r="F399" s="68" t="str">
        <f>IF($A398&gt;=rok*12,"",VLOOKUP($B399,Podaci!$F:$G,2,TRUE))</f>
        <v/>
      </c>
      <c r="G399" s="28" t="str">
        <f>IF($A398&gt;=rok*12,"",VLOOKUP($B399,Podaci!$F:$H,3,TRUE))</f>
        <v/>
      </c>
      <c r="H399" s="33" t="str">
        <f>IF(A398&gt;=rok*12,"",VLOOKUP(B399,Podaci!F:J,5,TRUE))</f>
        <v/>
      </c>
      <c r="I399" s="33" t="str">
        <f t="shared" si="117"/>
        <v/>
      </c>
      <c r="J399" s="102" t="str">
        <f t="shared" ca="1" si="118"/>
        <v/>
      </c>
      <c r="K399" s="71" t="str">
        <f t="shared" si="119"/>
        <v/>
      </c>
      <c r="L399" s="73" t="str">
        <f t="shared" ca="1" si="120"/>
        <v/>
      </c>
      <c r="M399" s="71" t="str">
        <f t="shared" si="121"/>
        <v/>
      </c>
      <c r="N399" s="73" t="str">
        <f t="shared" ca="1" si="122"/>
        <v/>
      </c>
      <c r="O399" s="71" t="str">
        <f t="shared" si="123"/>
        <v/>
      </c>
      <c r="P399" s="72" t="str">
        <f>IF($A398&gt;=rok*12,"",P398*H399-K399-SUMPRODUCT(--(MONTH(Podaci!$L$5:$L$25)=MONTH($B399)),--(YEAR(Podaci!$L$5:$L$25)=YEAR($B399)),Podaci!$M$5:$M$25))</f>
        <v/>
      </c>
      <c r="R399" s="108" t="str">
        <f t="shared" ca="1" si="124"/>
        <v/>
      </c>
      <c r="T399" s="81" t="str">
        <f t="shared" ca="1" si="116"/>
        <v/>
      </c>
      <c r="U399" s="81" t="str">
        <f t="shared" ca="1" si="116"/>
        <v/>
      </c>
      <c r="V399" s="81" t="str">
        <f t="shared" ca="1" si="116"/>
        <v/>
      </c>
      <c r="W399" s="81" t="str">
        <f t="shared" ca="1" si="116"/>
        <v/>
      </c>
      <c r="X399" s="81" t="str">
        <f t="shared" ca="1" si="116"/>
        <v/>
      </c>
      <c r="Y399" s="81" t="str">
        <f t="shared" ca="1" si="116"/>
        <v/>
      </c>
      <c r="Z399" s="81" t="str">
        <f t="shared" ca="1" si="116"/>
        <v/>
      </c>
      <c r="AA399" s="81" t="str">
        <f t="shared" ca="1" si="116"/>
        <v/>
      </c>
      <c r="AB399" s="81" t="str">
        <f t="shared" ca="1" si="116"/>
        <v/>
      </c>
      <c r="AC399" s="81" t="str">
        <f t="shared" ca="1" si="116"/>
        <v/>
      </c>
      <c r="AD399" s="81" t="str">
        <f t="shared" ca="1" si="116"/>
        <v/>
      </c>
      <c r="AE399" s="81" t="str">
        <f t="shared" ca="1" si="116"/>
        <v/>
      </c>
      <c r="AF399" s="81" t="str">
        <f t="shared" ca="1" si="116"/>
        <v/>
      </c>
      <c r="AG399" s="81" t="str">
        <f t="shared" ca="1" si="116"/>
        <v/>
      </c>
      <c r="AH399" s="81" t="str">
        <f t="shared" ca="1" si="116"/>
        <v/>
      </c>
      <c r="AI399" s="81" t="str">
        <f t="shared" ca="1" si="116"/>
        <v/>
      </c>
      <c r="AJ399" s="81" t="str">
        <f t="shared" ca="1" si="115"/>
        <v/>
      </c>
      <c r="AK399" s="81" t="str">
        <f t="shared" ca="1" si="115"/>
        <v/>
      </c>
      <c r="AL399" s="81" t="str">
        <f t="shared" ca="1" si="115"/>
        <v/>
      </c>
      <c r="AM399" s="81" t="str">
        <f t="shared" ca="1" si="115"/>
        <v/>
      </c>
      <c r="AN399" s="81" t="str">
        <f t="shared" ca="1" si="115"/>
        <v/>
      </c>
      <c r="AO399" s="81" t="str">
        <f t="shared" ca="1" si="115"/>
        <v/>
      </c>
      <c r="AP399" s="81" t="str">
        <f t="shared" ca="1" si="115"/>
        <v/>
      </c>
      <c r="AQ399" s="81" t="str">
        <f t="shared" ca="1" si="115"/>
        <v/>
      </c>
    </row>
    <row r="400" spans="1:43" x14ac:dyDescent="0.2">
      <c r="A400" s="22" t="str">
        <f t="shared" si="125"/>
        <v/>
      </c>
      <c r="B400" s="34" t="str">
        <f t="shared" si="126"/>
        <v/>
      </c>
      <c r="C400" s="24" t="str">
        <f ca="1">IF(B400&gt;datum_obracuna,"",VLOOKUP(B400,'HNB tečaj'!A:D,2))</f>
        <v/>
      </c>
      <c r="D400" s="24" t="str">
        <f ca="1">IF(B400&gt;datum_obracuna,"",VLOOKUP(B400,'HNB tečaj'!A:D,3+(Podaci!$B$11="ne")))</f>
        <v/>
      </c>
      <c r="F400" s="68" t="str">
        <f>IF($A399&gt;=rok*12,"",VLOOKUP($B400,Podaci!$F:$G,2,TRUE))</f>
        <v/>
      </c>
      <c r="G400" s="28" t="str">
        <f>IF($A399&gt;=rok*12,"",VLOOKUP($B400,Podaci!$F:$H,3,TRUE))</f>
        <v/>
      </c>
      <c r="H400" s="33" t="str">
        <f>IF(A399&gt;=rok*12,"",VLOOKUP(B400,Podaci!F:J,5,TRUE))</f>
        <v/>
      </c>
      <c r="I400" s="33" t="str">
        <f t="shared" si="117"/>
        <v/>
      </c>
      <c r="J400" s="102" t="str">
        <f t="shared" ca="1" si="118"/>
        <v/>
      </c>
      <c r="K400" s="71" t="str">
        <f t="shared" si="119"/>
        <v/>
      </c>
      <c r="L400" s="73" t="str">
        <f t="shared" ca="1" si="120"/>
        <v/>
      </c>
      <c r="M400" s="71" t="str">
        <f t="shared" si="121"/>
        <v/>
      </c>
      <c r="N400" s="73" t="str">
        <f t="shared" ca="1" si="122"/>
        <v/>
      </c>
      <c r="O400" s="71" t="str">
        <f t="shared" si="123"/>
        <v/>
      </c>
      <c r="P400" s="72" t="str">
        <f>IF($A399&gt;=rok*12,"",P399*H400-K400-SUMPRODUCT(--(MONTH(Podaci!$L$5:$L$25)=MONTH($B400)),--(YEAR(Podaci!$L$5:$L$25)=YEAR($B400)),Podaci!$M$5:$M$25))</f>
        <v/>
      </c>
      <c r="R400" s="108" t="str">
        <f t="shared" ca="1" si="124"/>
        <v/>
      </c>
      <c r="T400" s="81" t="str">
        <f t="shared" ca="1" si="116"/>
        <v/>
      </c>
      <c r="U400" s="81" t="str">
        <f t="shared" ca="1" si="116"/>
        <v/>
      </c>
      <c r="V400" s="81" t="str">
        <f t="shared" ca="1" si="116"/>
        <v/>
      </c>
      <c r="W400" s="81" t="str">
        <f t="shared" ca="1" si="116"/>
        <v/>
      </c>
      <c r="X400" s="81" t="str">
        <f t="shared" ca="1" si="116"/>
        <v/>
      </c>
      <c r="Y400" s="81" t="str">
        <f t="shared" ca="1" si="116"/>
        <v/>
      </c>
      <c r="Z400" s="81" t="str">
        <f t="shared" ca="1" si="116"/>
        <v/>
      </c>
      <c r="AA400" s="81" t="str">
        <f t="shared" ca="1" si="116"/>
        <v/>
      </c>
      <c r="AB400" s="81" t="str">
        <f t="shared" ca="1" si="116"/>
        <v/>
      </c>
      <c r="AC400" s="81" t="str">
        <f t="shared" ca="1" si="116"/>
        <v/>
      </c>
      <c r="AD400" s="81" t="str">
        <f t="shared" ca="1" si="116"/>
        <v/>
      </c>
      <c r="AE400" s="81" t="str">
        <f t="shared" ca="1" si="116"/>
        <v/>
      </c>
      <c r="AF400" s="81" t="str">
        <f t="shared" ca="1" si="116"/>
        <v/>
      </c>
      <c r="AG400" s="81" t="str">
        <f t="shared" ca="1" si="116"/>
        <v/>
      </c>
      <c r="AH400" s="81" t="str">
        <f t="shared" ca="1" si="116"/>
        <v/>
      </c>
      <c r="AI400" s="81" t="str">
        <f t="shared" ca="1" si="116"/>
        <v/>
      </c>
      <c r="AJ400" s="81" t="str">
        <f t="shared" ca="1" si="115"/>
        <v/>
      </c>
      <c r="AK400" s="81" t="str">
        <f t="shared" ca="1" si="115"/>
        <v/>
      </c>
      <c r="AL400" s="81" t="str">
        <f t="shared" ca="1" si="115"/>
        <v/>
      </c>
      <c r="AM400" s="81" t="str">
        <f t="shared" ca="1" si="115"/>
        <v/>
      </c>
      <c r="AN400" s="81" t="str">
        <f t="shared" ca="1" si="115"/>
        <v/>
      </c>
      <c r="AO400" s="81" t="str">
        <f t="shared" ca="1" si="115"/>
        <v/>
      </c>
      <c r="AP400" s="81" t="str">
        <f t="shared" ca="1" si="115"/>
        <v/>
      </c>
      <c r="AQ400" s="81" t="str">
        <f t="shared" ca="1" si="115"/>
        <v/>
      </c>
    </row>
    <row r="401" spans="1:43" x14ac:dyDescent="0.2">
      <c r="A401" s="22" t="str">
        <f t="shared" si="125"/>
        <v/>
      </c>
      <c r="B401" s="34" t="str">
        <f t="shared" si="126"/>
        <v/>
      </c>
      <c r="C401" s="24" t="str">
        <f ca="1">IF(B401&gt;datum_obracuna,"",VLOOKUP(B401,'HNB tečaj'!A:D,2))</f>
        <v/>
      </c>
      <c r="D401" s="24" t="str">
        <f ca="1">IF(B401&gt;datum_obracuna,"",VLOOKUP(B401,'HNB tečaj'!A:D,3+(Podaci!$B$11="ne")))</f>
        <v/>
      </c>
      <c r="F401" s="68" t="str">
        <f>IF($A400&gt;=rok*12,"",VLOOKUP($B401,Podaci!$F:$G,2,TRUE))</f>
        <v/>
      </c>
      <c r="G401" s="28" t="str">
        <f>IF($A400&gt;=rok*12,"",VLOOKUP($B401,Podaci!$F:$H,3,TRUE))</f>
        <v/>
      </c>
      <c r="H401" s="33" t="str">
        <f>IF(A400&gt;=rok*12,"",VLOOKUP(B401,Podaci!F:J,5,TRUE))</f>
        <v/>
      </c>
      <c r="I401" s="33" t="str">
        <f t="shared" si="117"/>
        <v/>
      </c>
      <c r="J401" s="102" t="str">
        <f t="shared" ca="1" si="118"/>
        <v/>
      </c>
      <c r="K401" s="71" t="str">
        <f t="shared" si="119"/>
        <v/>
      </c>
      <c r="L401" s="73" t="str">
        <f t="shared" ca="1" si="120"/>
        <v/>
      </c>
      <c r="M401" s="71" t="str">
        <f t="shared" si="121"/>
        <v/>
      </c>
      <c r="N401" s="73" t="str">
        <f t="shared" ca="1" si="122"/>
        <v/>
      </c>
      <c r="O401" s="71" t="str">
        <f t="shared" si="123"/>
        <v/>
      </c>
      <c r="P401" s="72" t="str">
        <f>IF($A400&gt;=rok*12,"",P400*H401-K401-SUMPRODUCT(--(MONTH(Podaci!$L$5:$L$25)=MONTH($B401)),--(YEAR(Podaci!$L$5:$L$25)=YEAR($B401)),Podaci!$M$5:$M$25))</f>
        <v/>
      </c>
      <c r="R401" s="108" t="str">
        <f t="shared" ca="1" si="124"/>
        <v/>
      </c>
      <c r="T401" s="81" t="str">
        <f t="shared" ca="1" si="116"/>
        <v/>
      </c>
      <c r="U401" s="81" t="str">
        <f t="shared" ca="1" si="116"/>
        <v/>
      </c>
      <c r="V401" s="81" t="str">
        <f t="shared" ca="1" si="116"/>
        <v/>
      </c>
      <c r="W401" s="81" t="str">
        <f t="shared" ca="1" si="116"/>
        <v/>
      </c>
      <c r="X401" s="81" t="str">
        <f t="shared" ca="1" si="116"/>
        <v/>
      </c>
      <c r="Y401" s="81" t="str">
        <f t="shared" ca="1" si="116"/>
        <v/>
      </c>
      <c r="Z401" s="81" t="str">
        <f t="shared" ca="1" si="116"/>
        <v/>
      </c>
      <c r="AA401" s="81" t="str">
        <f t="shared" ca="1" si="116"/>
        <v/>
      </c>
      <c r="AB401" s="81" t="str">
        <f t="shared" ca="1" si="116"/>
        <v/>
      </c>
      <c r="AC401" s="81" t="str">
        <f t="shared" ca="1" si="116"/>
        <v/>
      </c>
      <c r="AD401" s="81" t="str">
        <f t="shared" ca="1" si="116"/>
        <v/>
      </c>
      <c r="AE401" s="81" t="str">
        <f t="shared" ca="1" si="116"/>
        <v/>
      </c>
      <c r="AF401" s="81" t="str">
        <f t="shared" ca="1" si="116"/>
        <v/>
      </c>
      <c r="AG401" s="81" t="str">
        <f t="shared" ca="1" si="116"/>
        <v/>
      </c>
      <c r="AH401" s="81" t="str">
        <f t="shared" ca="1" si="116"/>
        <v/>
      </c>
      <c r="AI401" s="81" t="str">
        <f t="shared" ca="1" si="116"/>
        <v/>
      </c>
      <c r="AJ401" s="81" t="str">
        <f t="shared" ca="1" si="115"/>
        <v/>
      </c>
      <c r="AK401" s="81" t="str">
        <f t="shared" ca="1" si="115"/>
        <v/>
      </c>
      <c r="AL401" s="81" t="str">
        <f t="shared" ca="1" si="115"/>
        <v/>
      </c>
      <c r="AM401" s="81" t="str">
        <f t="shared" ca="1" si="115"/>
        <v/>
      </c>
      <c r="AN401" s="81" t="str">
        <f t="shared" ca="1" si="115"/>
        <v/>
      </c>
      <c r="AO401" s="81" t="str">
        <f t="shared" ca="1" si="115"/>
        <v/>
      </c>
      <c r="AP401" s="81" t="str">
        <f t="shared" ca="1" si="115"/>
        <v/>
      </c>
      <c r="AQ401" s="81" t="str">
        <f t="shared" ca="1" si="115"/>
        <v/>
      </c>
    </row>
    <row r="402" spans="1:43" x14ac:dyDescent="0.2">
      <c r="A402" s="22" t="str">
        <f t="shared" si="125"/>
        <v/>
      </c>
      <c r="B402" s="34" t="str">
        <f t="shared" si="126"/>
        <v/>
      </c>
      <c r="C402" s="24" t="str">
        <f ca="1">IF(B402&gt;datum_obracuna,"",VLOOKUP(B402,'HNB tečaj'!A:D,2))</f>
        <v/>
      </c>
      <c r="D402" s="24" t="str">
        <f ca="1">IF(B402&gt;datum_obracuna,"",VLOOKUP(B402,'HNB tečaj'!A:D,3+(Podaci!$B$11="ne")))</f>
        <v/>
      </c>
      <c r="F402" s="68" t="str">
        <f>IF($A401&gt;=rok*12,"",VLOOKUP($B402,Podaci!$F:$G,2,TRUE))</f>
        <v/>
      </c>
      <c r="G402" s="28" t="str">
        <f>IF($A401&gt;=rok*12,"",VLOOKUP($B402,Podaci!$F:$H,3,TRUE))</f>
        <v/>
      </c>
      <c r="H402" s="33" t="str">
        <f>IF(A401&gt;=rok*12,"",VLOOKUP(B402,Podaci!F:J,5,TRUE))</f>
        <v/>
      </c>
      <c r="I402" s="33" t="str">
        <f t="shared" si="117"/>
        <v/>
      </c>
      <c r="J402" s="102" t="str">
        <f t="shared" ca="1" si="118"/>
        <v/>
      </c>
      <c r="K402" s="71" t="str">
        <f t="shared" si="119"/>
        <v/>
      </c>
      <c r="L402" s="73" t="str">
        <f t="shared" ca="1" si="120"/>
        <v/>
      </c>
      <c r="M402" s="71" t="str">
        <f t="shared" si="121"/>
        <v/>
      </c>
      <c r="N402" s="73" t="str">
        <f t="shared" ca="1" si="122"/>
        <v/>
      </c>
      <c r="O402" s="71" t="str">
        <f t="shared" si="123"/>
        <v/>
      </c>
      <c r="P402" s="72" t="str">
        <f>IF($A401&gt;=rok*12,"",P401*H402-K402-SUMPRODUCT(--(MONTH(Podaci!$L$5:$L$25)=MONTH($B402)),--(YEAR(Podaci!$L$5:$L$25)=YEAR($B402)),Podaci!$M$5:$M$25))</f>
        <v/>
      </c>
      <c r="R402" s="108" t="str">
        <f t="shared" ca="1" si="124"/>
        <v/>
      </c>
      <c r="T402" s="81" t="str">
        <f t="shared" ca="1" si="116"/>
        <v/>
      </c>
      <c r="U402" s="81" t="str">
        <f t="shared" ca="1" si="116"/>
        <v/>
      </c>
      <c r="V402" s="81" t="str">
        <f t="shared" ca="1" si="116"/>
        <v/>
      </c>
      <c r="W402" s="81" t="str">
        <f t="shared" ca="1" si="116"/>
        <v/>
      </c>
      <c r="X402" s="81" t="str">
        <f t="shared" ca="1" si="116"/>
        <v/>
      </c>
      <c r="Y402" s="81" t="str">
        <f t="shared" ca="1" si="116"/>
        <v/>
      </c>
      <c r="Z402" s="81" t="str">
        <f t="shared" ca="1" si="116"/>
        <v/>
      </c>
      <c r="AA402" s="81" t="str">
        <f t="shared" ca="1" si="116"/>
        <v/>
      </c>
      <c r="AB402" s="81" t="str">
        <f t="shared" ca="1" si="116"/>
        <v/>
      </c>
      <c r="AC402" s="81" t="str">
        <f t="shared" ca="1" si="116"/>
        <v/>
      </c>
      <c r="AD402" s="81" t="str">
        <f t="shared" ca="1" si="116"/>
        <v/>
      </c>
      <c r="AE402" s="81" t="str">
        <f t="shared" ca="1" si="116"/>
        <v/>
      </c>
      <c r="AF402" s="81" t="str">
        <f t="shared" ca="1" si="116"/>
        <v/>
      </c>
      <c r="AG402" s="81" t="str">
        <f t="shared" ca="1" si="116"/>
        <v/>
      </c>
      <c r="AH402" s="81" t="str">
        <f t="shared" ca="1" si="116"/>
        <v/>
      </c>
      <c r="AI402" s="81" t="str">
        <f t="shared" ca="1" si="116"/>
        <v/>
      </c>
      <c r="AJ402" s="81" t="str">
        <f t="shared" ca="1" si="115"/>
        <v/>
      </c>
      <c r="AK402" s="81" t="str">
        <f t="shared" ca="1" si="115"/>
        <v/>
      </c>
      <c r="AL402" s="81" t="str">
        <f t="shared" ca="1" si="115"/>
        <v/>
      </c>
      <c r="AM402" s="81" t="str">
        <f t="shared" ca="1" si="115"/>
        <v/>
      </c>
      <c r="AN402" s="81" t="str">
        <f t="shared" ca="1" si="115"/>
        <v/>
      </c>
      <c r="AO402" s="81" t="str">
        <f t="shared" ca="1" si="115"/>
        <v/>
      </c>
      <c r="AP402" s="81" t="str">
        <f t="shared" ca="1" si="115"/>
        <v/>
      </c>
      <c r="AQ402" s="81" t="str">
        <f t="shared" ca="1" si="115"/>
        <v/>
      </c>
    </row>
    <row r="403" spans="1:43" x14ac:dyDescent="0.2">
      <c r="A403" s="22" t="str">
        <f t="shared" si="125"/>
        <v/>
      </c>
      <c r="B403" s="34" t="str">
        <f t="shared" si="126"/>
        <v/>
      </c>
      <c r="C403" s="24" t="str">
        <f ca="1">IF(B403&gt;datum_obracuna,"",VLOOKUP(B403,'HNB tečaj'!A:D,2))</f>
        <v/>
      </c>
      <c r="D403" s="24" t="str">
        <f ca="1">IF(B403&gt;datum_obracuna,"",VLOOKUP(B403,'HNB tečaj'!A:D,3+(Podaci!$B$11="ne")))</f>
        <v/>
      </c>
      <c r="F403" s="68" t="str">
        <f>IF($A402&gt;=rok*12,"",VLOOKUP($B403,Podaci!$F:$G,2,TRUE))</f>
        <v/>
      </c>
      <c r="G403" s="28" t="str">
        <f>IF($A402&gt;=rok*12,"",VLOOKUP($B403,Podaci!$F:$H,3,TRUE))</f>
        <v/>
      </c>
      <c r="H403" s="33" t="str">
        <f>IF(A402&gt;=rok*12,"",VLOOKUP(B403,Podaci!F:J,5,TRUE))</f>
        <v/>
      </c>
      <c r="I403" s="33" t="str">
        <f t="shared" si="117"/>
        <v/>
      </c>
      <c r="J403" s="102" t="str">
        <f t="shared" ca="1" si="118"/>
        <v/>
      </c>
      <c r="K403" s="71" t="str">
        <f t="shared" si="119"/>
        <v/>
      </c>
      <c r="L403" s="73" t="str">
        <f t="shared" ca="1" si="120"/>
        <v/>
      </c>
      <c r="M403" s="71" t="str">
        <f t="shared" si="121"/>
        <v/>
      </c>
      <c r="N403" s="73" t="str">
        <f t="shared" ca="1" si="122"/>
        <v/>
      </c>
      <c r="O403" s="71" t="str">
        <f t="shared" si="123"/>
        <v/>
      </c>
      <c r="P403" s="72" t="str">
        <f>IF($A402&gt;=rok*12,"",P402*H403-K403-SUMPRODUCT(--(MONTH(Podaci!$L$5:$L$25)=MONTH($B403)),--(YEAR(Podaci!$L$5:$L$25)=YEAR($B403)),Podaci!$M$5:$M$25))</f>
        <v/>
      </c>
      <c r="R403" s="108" t="str">
        <f t="shared" ca="1" si="124"/>
        <v/>
      </c>
      <c r="T403" s="81" t="str">
        <f t="shared" ca="1" si="116"/>
        <v/>
      </c>
      <c r="U403" s="81" t="str">
        <f t="shared" ca="1" si="116"/>
        <v/>
      </c>
      <c r="V403" s="81" t="str">
        <f t="shared" ca="1" si="116"/>
        <v/>
      </c>
      <c r="W403" s="81" t="str">
        <f t="shared" ca="1" si="116"/>
        <v/>
      </c>
      <c r="X403" s="81" t="str">
        <f t="shared" ca="1" si="116"/>
        <v/>
      </c>
      <c r="Y403" s="81" t="str">
        <f t="shared" ca="1" si="116"/>
        <v/>
      </c>
      <c r="Z403" s="81" t="str">
        <f t="shared" ca="1" si="116"/>
        <v/>
      </c>
      <c r="AA403" s="81" t="str">
        <f t="shared" ca="1" si="116"/>
        <v/>
      </c>
      <c r="AB403" s="81" t="str">
        <f t="shared" ca="1" si="116"/>
        <v/>
      </c>
      <c r="AC403" s="81" t="str">
        <f t="shared" ca="1" si="116"/>
        <v/>
      </c>
      <c r="AD403" s="81" t="str">
        <f t="shared" ca="1" si="116"/>
        <v/>
      </c>
      <c r="AE403" s="81" t="str">
        <f t="shared" ca="1" si="116"/>
        <v/>
      </c>
      <c r="AF403" s="81" t="str">
        <f t="shared" ca="1" si="116"/>
        <v/>
      </c>
      <c r="AG403" s="81" t="str">
        <f t="shared" ca="1" si="116"/>
        <v/>
      </c>
      <c r="AH403" s="81" t="str">
        <f t="shared" ca="1" si="116"/>
        <v/>
      </c>
      <c r="AI403" s="81" t="str">
        <f t="shared" ca="1" si="116"/>
        <v/>
      </c>
      <c r="AJ403" s="81" t="str">
        <f t="shared" ca="1" si="115"/>
        <v/>
      </c>
      <c r="AK403" s="81" t="str">
        <f t="shared" ca="1" si="115"/>
        <v/>
      </c>
      <c r="AL403" s="81" t="str">
        <f t="shared" ca="1" si="115"/>
        <v/>
      </c>
      <c r="AM403" s="81" t="str">
        <f t="shared" ca="1" si="115"/>
        <v/>
      </c>
      <c r="AN403" s="81" t="str">
        <f t="shared" ca="1" si="115"/>
        <v/>
      </c>
      <c r="AO403" s="81" t="str">
        <f t="shared" ca="1" si="115"/>
        <v/>
      </c>
      <c r="AP403" s="81" t="str">
        <f t="shared" ca="1" si="115"/>
        <v/>
      </c>
      <c r="AQ403" s="81" t="str">
        <f t="shared" ca="1" si="115"/>
        <v/>
      </c>
    </row>
    <row r="404" spans="1:43" x14ac:dyDescent="0.2">
      <c r="A404" s="22" t="str">
        <f t="shared" si="125"/>
        <v/>
      </c>
      <c r="B404" s="34" t="str">
        <f t="shared" si="126"/>
        <v/>
      </c>
      <c r="C404" s="24" t="str">
        <f ca="1">IF(B404&gt;datum_obracuna,"",VLOOKUP(B404,'HNB tečaj'!A:D,2))</f>
        <v/>
      </c>
      <c r="D404" s="24" t="str">
        <f ca="1">IF(B404&gt;datum_obracuna,"",VLOOKUP(B404,'HNB tečaj'!A:D,3+(Podaci!$B$11="ne")))</f>
        <v/>
      </c>
      <c r="F404" s="68" t="str">
        <f>IF($A403&gt;=rok*12,"",VLOOKUP($B404,Podaci!$F:$G,2,TRUE))</f>
        <v/>
      </c>
      <c r="G404" s="28" t="str">
        <f>IF($A403&gt;=rok*12,"",VLOOKUP($B404,Podaci!$F:$H,3,TRUE))</f>
        <v/>
      </c>
      <c r="H404" s="33" t="str">
        <f>IF(A403&gt;=rok*12,"",VLOOKUP(B404,Podaci!F:J,5,TRUE))</f>
        <v/>
      </c>
      <c r="I404" s="33" t="str">
        <f t="shared" si="117"/>
        <v/>
      </c>
      <c r="J404" s="102" t="str">
        <f t="shared" ca="1" si="118"/>
        <v/>
      </c>
      <c r="K404" s="71" t="str">
        <f t="shared" si="119"/>
        <v/>
      </c>
      <c r="L404" s="73" t="str">
        <f t="shared" ca="1" si="120"/>
        <v/>
      </c>
      <c r="M404" s="71" t="str">
        <f t="shared" si="121"/>
        <v/>
      </c>
      <c r="N404" s="73" t="str">
        <f t="shared" ca="1" si="122"/>
        <v/>
      </c>
      <c r="O404" s="71" t="str">
        <f t="shared" si="123"/>
        <v/>
      </c>
      <c r="P404" s="72" t="str">
        <f>IF($A403&gt;=rok*12,"",P403*H404-K404-SUMPRODUCT(--(MONTH(Podaci!$L$5:$L$25)=MONTH($B404)),--(YEAR(Podaci!$L$5:$L$25)=YEAR($B404)),Podaci!$M$5:$M$25))</f>
        <v/>
      </c>
      <c r="R404" s="108" t="str">
        <f t="shared" ca="1" si="124"/>
        <v/>
      </c>
      <c r="T404" s="81" t="str">
        <f t="shared" ca="1" si="116"/>
        <v/>
      </c>
      <c r="U404" s="81" t="str">
        <f t="shared" ca="1" si="116"/>
        <v/>
      </c>
      <c r="V404" s="81" t="str">
        <f t="shared" ca="1" si="116"/>
        <v/>
      </c>
      <c r="W404" s="81" t="str">
        <f t="shared" ca="1" si="116"/>
        <v/>
      </c>
      <c r="X404" s="81" t="str">
        <f t="shared" ca="1" si="116"/>
        <v/>
      </c>
      <c r="Y404" s="81" t="str">
        <f t="shared" ca="1" si="116"/>
        <v/>
      </c>
      <c r="Z404" s="81" t="str">
        <f t="shared" ca="1" si="116"/>
        <v/>
      </c>
      <c r="AA404" s="81" t="str">
        <f t="shared" ca="1" si="116"/>
        <v/>
      </c>
      <c r="AB404" s="81" t="str">
        <f t="shared" ca="1" si="116"/>
        <v/>
      </c>
      <c r="AC404" s="81" t="str">
        <f t="shared" ca="1" si="116"/>
        <v/>
      </c>
      <c r="AD404" s="81" t="str">
        <f t="shared" ca="1" si="116"/>
        <v/>
      </c>
      <c r="AE404" s="81" t="str">
        <f t="shared" ca="1" si="116"/>
        <v/>
      </c>
      <c r="AF404" s="81" t="str">
        <f t="shared" ca="1" si="116"/>
        <v/>
      </c>
      <c r="AG404" s="81" t="str">
        <f t="shared" ca="1" si="116"/>
        <v/>
      </c>
      <c r="AH404" s="81" t="str">
        <f t="shared" ca="1" si="116"/>
        <v/>
      </c>
      <c r="AI404" s="81" t="str">
        <f t="shared" ref="AI404:AQ419" ca="1" si="127">IF($B404&gt;AI$3,"",MAX(0,(AI$3-MAX(AI$2,$B404+1)+1)/AI$6*AI$7*MAX($J404,0)))</f>
        <v/>
      </c>
      <c r="AJ404" s="81" t="str">
        <f t="shared" ca="1" si="127"/>
        <v/>
      </c>
      <c r="AK404" s="81" t="str">
        <f t="shared" ca="1" si="127"/>
        <v/>
      </c>
      <c r="AL404" s="81" t="str">
        <f t="shared" ca="1" si="127"/>
        <v/>
      </c>
      <c r="AM404" s="81" t="str">
        <f t="shared" ca="1" si="127"/>
        <v/>
      </c>
      <c r="AN404" s="81" t="str">
        <f t="shared" ca="1" si="127"/>
        <v/>
      </c>
      <c r="AO404" s="81" t="str">
        <f t="shared" ca="1" si="127"/>
        <v/>
      </c>
      <c r="AP404" s="81" t="str">
        <f t="shared" ca="1" si="127"/>
        <v/>
      </c>
      <c r="AQ404" s="81" t="str">
        <f t="shared" ca="1" si="127"/>
        <v/>
      </c>
    </row>
    <row r="405" spans="1:43" x14ac:dyDescent="0.2">
      <c r="A405" s="22" t="str">
        <f t="shared" si="125"/>
        <v/>
      </c>
      <c r="B405" s="34" t="str">
        <f t="shared" si="126"/>
        <v/>
      </c>
      <c r="C405" s="24" t="str">
        <f ca="1">IF(B405&gt;datum_obracuna,"",VLOOKUP(B405,'HNB tečaj'!A:D,2))</f>
        <v/>
      </c>
      <c r="D405" s="24" t="str">
        <f ca="1">IF(B405&gt;datum_obracuna,"",VLOOKUP(B405,'HNB tečaj'!A:D,3+(Podaci!$B$11="ne")))</f>
        <v/>
      </c>
      <c r="F405" s="68" t="str">
        <f>IF($A404&gt;=rok*12,"",VLOOKUP($B405,Podaci!$F:$G,2,TRUE))</f>
        <v/>
      </c>
      <c r="G405" s="28" t="str">
        <f>IF($A404&gt;=rok*12,"",VLOOKUP($B405,Podaci!$F:$H,3,TRUE))</f>
        <v/>
      </c>
      <c r="H405" s="33" t="str">
        <f>IF(A404&gt;=rok*12,"",VLOOKUP(B405,Podaci!F:J,5,TRUE))</f>
        <v/>
      </c>
      <c r="I405" s="33" t="str">
        <f t="shared" si="117"/>
        <v/>
      </c>
      <c r="J405" s="102" t="str">
        <f t="shared" ca="1" si="118"/>
        <v/>
      </c>
      <c r="K405" s="71" t="str">
        <f t="shared" si="119"/>
        <v/>
      </c>
      <c r="L405" s="73" t="str">
        <f t="shared" ca="1" si="120"/>
        <v/>
      </c>
      <c r="M405" s="71" t="str">
        <f t="shared" si="121"/>
        <v/>
      </c>
      <c r="N405" s="73" t="str">
        <f t="shared" ca="1" si="122"/>
        <v/>
      </c>
      <c r="O405" s="71" t="str">
        <f t="shared" si="123"/>
        <v/>
      </c>
      <c r="P405" s="72" t="str">
        <f>IF($A404&gt;=rok*12,"",P404*H405-K405-SUMPRODUCT(--(MONTH(Podaci!$L$5:$L$25)=MONTH($B405)),--(YEAR(Podaci!$L$5:$L$25)=YEAR($B405)),Podaci!$M$5:$M$25))</f>
        <v/>
      </c>
      <c r="R405" s="108" t="str">
        <f t="shared" ca="1" si="124"/>
        <v/>
      </c>
      <c r="T405" s="81" t="str">
        <f t="shared" ref="T405:AI420" ca="1" si="128">IF($B405&gt;T$3,"",MAX(0,(T$3-MAX(T$2,$B405+1)+1)/T$6*T$7*MAX($J405,0)))</f>
        <v/>
      </c>
      <c r="U405" s="81" t="str">
        <f t="shared" ca="1" si="128"/>
        <v/>
      </c>
      <c r="V405" s="81" t="str">
        <f t="shared" ca="1" si="128"/>
        <v/>
      </c>
      <c r="W405" s="81" t="str">
        <f t="shared" ca="1" si="128"/>
        <v/>
      </c>
      <c r="X405" s="81" t="str">
        <f t="shared" ca="1" si="128"/>
        <v/>
      </c>
      <c r="Y405" s="81" t="str">
        <f t="shared" ca="1" si="128"/>
        <v/>
      </c>
      <c r="Z405" s="81" t="str">
        <f t="shared" ca="1" si="128"/>
        <v/>
      </c>
      <c r="AA405" s="81" t="str">
        <f t="shared" ca="1" si="128"/>
        <v/>
      </c>
      <c r="AB405" s="81" t="str">
        <f t="shared" ca="1" si="128"/>
        <v/>
      </c>
      <c r="AC405" s="81" t="str">
        <f t="shared" ca="1" si="128"/>
        <v/>
      </c>
      <c r="AD405" s="81" t="str">
        <f t="shared" ca="1" si="128"/>
        <v/>
      </c>
      <c r="AE405" s="81" t="str">
        <f t="shared" ca="1" si="128"/>
        <v/>
      </c>
      <c r="AF405" s="81" t="str">
        <f t="shared" ca="1" si="128"/>
        <v/>
      </c>
      <c r="AG405" s="81" t="str">
        <f t="shared" ca="1" si="128"/>
        <v/>
      </c>
      <c r="AH405" s="81" t="str">
        <f t="shared" ca="1" si="128"/>
        <v/>
      </c>
      <c r="AI405" s="81" t="str">
        <f t="shared" ca="1" si="128"/>
        <v/>
      </c>
      <c r="AJ405" s="81" t="str">
        <f t="shared" ca="1" si="127"/>
        <v/>
      </c>
      <c r="AK405" s="81" t="str">
        <f t="shared" ca="1" si="127"/>
        <v/>
      </c>
      <c r="AL405" s="81" t="str">
        <f t="shared" ca="1" si="127"/>
        <v/>
      </c>
      <c r="AM405" s="81" t="str">
        <f t="shared" ca="1" si="127"/>
        <v/>
      </c>
      <c r="AN405" s="81" t="str">
        <f t="shared" ca="1" si="127"/>
        <v/>
      </c>
      <c r="AO405" s="81" t="str">
        <f t="shared" ca="1" si="127"/>
        <v/>
      </c>
      <c r="AP405" s="81" t="str">
        <f t="shared" ca="1" si="127"/>
        <v/>
      </c>
      <c r="AQ405" s="81" t="str">
        <f t="shared" ca="1" si="127"/>
        <v/>
      </c>
    </row>
    <row r="406" spans="1:43" x14ac:dyDescent="0.2">
      <c r="A406" s="22" t="str">
        <f t="shared" si="125"/>
        <v/>
      </c>
      <c r="B406" s="34" t="str">
        <f t="shared" si="126"/>
        <v/>
      </c>
      <c r="C406" s="24" t="str">
        <f ca="1">IF(B406&gt;datum_obracuna,"",VLOOKUP(B406,'HNB tečaj'!A:D,2))</f>
        <v/>
      </c>
      <c r="D406" s="24" t="str">
        <f ca="1">IF(B406&gt;datum_obracuna,"",VLOOKUP(B406,'HNB tečaj'!A:D,3+(Podaci!$B$11="ne")))</f>
        <v/>
      </c>
      <c r="F406" s="68" t="str">
        <f>IF($A405&gt;=rok*12,"",VLOOKUP($B406,Podaci!$F:$G,2,TRUE))</f>
        <v/>
      </c>
      <c r="G406" s="28" t="str">
        <f>IF($A405&gt;=rok*12,"",VLOOKUP($B406,Podaci!$F:$H,3,TRUE))</f>
        <v/>
      </c>
      <c r="H406" s="33" t="str">
        <f>IF(A405&gt;=rok*12,"",VLOOKUP(B406,Podaci!F:J,5,TRUE))</f>
        <v/>
      </c>
      <c r="I406" s="33" t="str">
        <f t="shared" si="117"/>
        <v/>
      </c>
      <c r="J406" s="102" t="str">
        <f t="shared" ca="1" si="118"/>
        <v/>
      </c>
      <c r="K406" s="71" t="str">
        <f t="shared" si="119"/>
        <v/>
      </c>
      <c r="L406" s="73" t="str">
        <f t="shared" ca="1" si="120"/>
        <v/>
      </c>
      <c r="M406" s="71" t="str">
        <f t="shared" si="121"/>
        <v/>
      </c>
      <c r="N406" s="73" t="str">
        <f t="shared" ca="1" si="122"/>
        <v/>
      </c>
      <c r="O406" s="71" t="str">
        <f t="shared" si="123"/>
        <v/>
      </c>
      <c r="P406" s="72" t="str">
        <f>IF($A405&gt;=rok*12,"",P405*H406-K406-SUMPRODUCT(--(MONTH(Podaci!$L$5:$L$25)=MONTH($B406)),--(YEAR(Podaci!$L$5:$L$25)=YEAR($B406)),Podaci!$M$5:$M$25))</f>
        <v/>
      </c>
      <c r="R406" s="108" t="str">
        <f t="shared" ca="1" si="124"/>
        <v/>
      </c>
      <c r="T406" s="81" t="str">
        <f t="shared" ca="1" si="128"/>
        <v/>
      </c>
      <c r="U406" s="81" t="str">
        <f t="shared" ca="1" si="128"/>
        <v/>
      </c>
      <c r="V406" s="81" t="str">
        <f t="shared" ca="1" si="128"/>
        <v/>
      </c>
      <c r="W406" s="81" t="str">
        <f t="shared" ca="1" si="128"/>
        <v/>
      </c>
      <c r="X406" s="81" t="str">
        <f t="shared" ca="1" si="128"/>
        <v/>
      </c>
      <c r="Y406" s="81" t="str">
        <f t="shared" ca="1" si="128"/>
        <v/>
      </c>
      <c r="Z406" s="81" t="str">
        <f t="shared" ca="1" si="128"/>
        <v/>
      </c>
      <c r="AA406" s="81" t="str">
        <f t="shared" ca="1" si="128"/>
        <v/>
      </c>
      <c r="AB406" s="81" t="str">
        <f t="shared" ca="1" si="128"/>
        <v/>
      </c>
      <c r="AC406" s="81" t="str">
        <f t="shared" ca="1" si="128"/>
        <v/>
      </c>
      <c r="AD406" s="81" t="str">
        <f t="shared" ca="1" si="128"/>
        <v/>
      </c>
      <c r="AE406" s="81" t="str">
        <f t="shared" ca="1" si="128"/>
        <v/>
      </c>
      <c r="AF406" s="81" t="str">
        <f t="shared" ca="1" si="128"/>
        <v/>
      </c>
      <c r="AG406" s="81" t="str">
        <f t="shared" ca="1" si="128"/>
        <v/>
      </c>
      <c r="AH406" s="81" t="str">
        <f t="shared" ca="1" si="128"/>
        <v/>
      </c>
      <c r="AI406" s="81" t="str">
        <f t="shared" ca="1" si="128"/>
        <v/>
      </c>
      <c r="AJ406" s="81" t="str">
        <f t="shared" ca="1" si="127"/>
        <v/>
      </c>
      <c r="AK406" s="81" t="str">
        <f t="shared" ca="1" si="127"/>
        <v/>
      </c>
      <c r="AL406" s="81" t="str">
        <f t="shared" ca="1" si="127"/>
        <v/>
      </c>
      <c r="AM406" s="81" t="str">
        <f t="shared" ca="1" si="127"/>
        <v/>
      </c>
      <c r="AN406" s="81" t="str">
        <f t="shared" ca="1" si="127"/>
        <v/>
      </c>
      <c r="AO406" s="81" t="str">
        <f t="shared" ca="1" si="127"/>
        <v/>
      </c>
      <c r="AP406" s="81" t="str">
        <f t="shared" ca="1" si="127"/>
        <v/>
      </c>
      <c r="AQ406" s="81" t="str">
        <f t="shared" ca="1" si="127"/>
        <v/>
      </c>
    </row>
    <row r="407" spans="1:43" x14ac:dyDescent="0.2">
      <c r="A407" s="22" t="str">
        <f t="shared" si="125"/>
        <v/>
      </c>
      <c r="B407" s="34" t="str">
        <f t="shared" si="126"/>
        <v/>
      </c>
      <c r="C407" s="24" t="str">
        <f ca="1">IF(B407&gt;datum_obracuna,"",VLOOKUP(B407,'HNB tečaj'!A:D,2))</f>
        <v/>
      </c>
      <c r="D407" s="24" t="str">
        <f ca="1">IF(B407&gt;datum_obracuna,"",VLOOKUP(B407,'HNB tečaj'!A:D,3+(Podaci!$B$11="ne")))</f>
        <v/>
      </c>
      <c r="F407" s="68" t="str">
        <f>IF($A406&gt;=rok*12,"",VLOOKUP($B407,Podaci!$F:$G,2,TRUE))</f>
        <v/>
      </c>
      <c r="G407" s="28" t="str">
        <f>IF($A406&gt;=rok*12,"",VLOOKUP($B407,Podaci!$F:$H,3,TRUE))</f>
        <v/>
      </c>
      <c r="H407" s="33" t="str">
        <f>IF(A406&gt;=rok*12,"",VLOOKUP(B407,Podaci!F:J,5,TRUE))</f>
        <v/>
      </c>
      <c r="I407" s="33" t="str">
        <f t="shared" si="117"/>
        <v/>
      </c>
      <c r="J407" s="102" t="str">
        <f t="shared" ca="1" si="118"/>
        <v/>
      </c>
      <c r="K407" s="71" t="str">
        <f t="shared" si="119"/>
        <v/>
      </c>
      <c r="L407" s="73" t="str">
        <f t="shared" ca="1" si="120"/>
        <v/>
      </c>
      <c r="M407" s="71" t="str">
        <f t="shared" si="121"/>
        <v/>
      </c>
      <c r="N407" s="73" t="str">
        <f t="shared" ca="1" si="122"/>
        <v/>
      </c>
      <c r="O407" s="71" t="str">
        <f t="shared" si="123"/>
        <v/>
      </c>
      <c r="P407" s="72" t="str">
        <f>IF($A406&gt;=rok*12,"",P406*H407-K407-SUMPRODUCT(--(MONTH(Podaci!$L$5:$L$25)=MONTH($B407)),--(YEAR(Podaci!$L$5:$L$25)=YEAR($B407)),Podaci!$M$5:$M$25))</f>
        <v/>
      </c>
      <c r="R407" s="108" t="str">
        <f t="shared" ca="1" si="124"/>
        <v/>
      </c>
      <c r="T407" s="81" t="str">
        <f t="shared" ca="1" si="128"/>
        <v/>
      </c>
      <c r="U407" s="81" t="str">
        <f t="shared" ca="1" si="128"/>
        <v/>
      </c>
      <c r="V407" s="81" t="str">
        <f t="shared" ca="1" si="128"/>
        <v/>
      </c>
      <c r="W407" s="81" t="str">
        <f t="shared" ca="1" si="128"/>
        <v/>
      </c>
      <c r="X407" s="81" t="str">
        <f t="shared" ca="1" si="128"/>
        <v/>
      </c>
      <c r="Y407" s="81" t="str">
        <f t="shared" ca="1" si="128"/>
        <v/>
      </c>
      <c r="Z407" s="81" t="str">
        <f t="shared" ca="1" si="128"/>
        <v/>
      </c>
      <c r="AA407" s="81" t="str">
        <f t="shared" ca="1" si="128"/>
        <v/>
      </c>
      <c r="AB407" s="81" t="str">
        <f t="shared" ca="1" si="128"/>
        <v/>
      </c>
      <c r="AC407" s="81" t="str">
        <f t="shared" ca="1" si="128"/>
        <v/>
      </c>
      <c r="AD407" s="81" t="str">
        <f t="shared" ca="1" si="128"/>
        <v/>
      </c>
      <c r="AE407" s="81" t="str">
        <f t="shared" ca="1" si="128"/>
        <v/>
      </c>
      <c r="AF407" s="81" t="str">
        <f t="shared" ca="1" si="128"/>
        <v/>
      </c>
      <c r="AG407" s="81" t="str">
        <f t="shared" ca="1" si="128"/>
        <v/>
      </c>
      <c r="AH407" s="81" t="str">
        <f t="shared" ca="1" si="128"/>
        <v/>
      </c>
      <c r="AI407" s="81" t="str">
        <f t="shared" ca="1" si="128"/>
        <v/>
      </c>
      <c r="AJ407" s="81" t="str">
        <f t="shared" ca="1" si="127"/>
        <v/>
      </c>
      <c r="AK407" s="81" t="str">
        <f t="shared" ca="1" si="127"/>
        <v/>
      </c>
      <c r="AL407" s="81" t="str">
        <f t="shared" ca="1" si="127"/>
        <v/>
      </c>
      <c r="AM407" s="81" t="str">
        <f t="shared" ca="1" si="127"/>
        <v/>
      </c>
      <c r="AN407" s="81" t="str">
        <f t="shared" ca="1" si="127"/>
        <v/>
      </c>
      <c r="AO407" s="81" t="str">
        <f t="shared" ca="1" si="127"/>
        <v/>
      </c>
      <c r="AP407" s="81" t="str">
        <f t="shared" ca="1" si="127"/>
        <v/>
      </c>
      <c r="AQ407" s="81" t="str">
        <f t="shared" ca="1" si="127"/>
        <v/>
      </c>
    </row>
    <row r="408" spans="1:43" x14ac:dyDescent="0.2">
      <c r="A408" s="22" t="str">
        <f t="shared" si="125"/>
        <v/>
      </c>
      <c r="B408" s="34" t="str">
        <f t="shared" si="126"/>
        <v/>
      </c>
      <c r="C408" s="24" t="str">
        <f ca="1">IF(B408&gt;datum_obracuna,"",VLOOKUP(B408,'HNB tečaj'!A:D,2))</f>
        <v/>
      </c>
      <c r="D408" s="24" t="str">
        <f ca="1">IF(B408&gt;datum_obracuna,"",VLOOKUP(B408,'HNB tečaj'!A:D,3+(Podaci!$B$11="ne")))</f>
        <v/>
      </c>
      <c r="F408" s="68" t="str">
        <f>IF($A407&gt;=rok*12,"",VLOOKUP($B408,Podaci!$F:$G,2,TRUE))</f>
        <v/>
      </c>
      <c r="G408" s="28" t="str">
        <f>IF($A407&gt;=rok*12,"",VLOOKUP($B408,Podaci!$F:$H,3,TRUE))</f>
        <v/>
      </c>
      <c r="H408" s="33" t="str">
        <f>IF(A407&gt;=rok*12,"",VLOOKUP(B408,Podaci!F:J,5,TRUE))</f>
        <v/>
      </c>
      <c r="I408" s="33" t="str">
        <f t="shared" si="117"/>
        <v/>
      </c>
      <c r="J408" s="102" t="str">
        <f t="shared" ca="1" si="118"/>
        <v/>
      </c>
      <c r="K408" s="71" t="str">
        <f t="shared" si="119"/>
        <v/>
      </c>
      <c r="L408" s="73" t="str">
        <f t="shared" ca="1" si="120"/>
        <v/>
      </c>
      <c r="M408" s="71" t="str">
        <f t="shared" si="121"/>
        <v/>
      </c>
      <c r="N408" s="73" t="str">
        <f t="shared" ca="1" si="122"/>
        <v/>
      </c>
      <c r="O408" s="71" t="str">
        <f t="shared" si="123"/>
        <v/>
      </c>
      <c r="P408" s="72" t="str">
        <f>IF($A407&gt;=rok*12,"",P407*H408-K408-SUMPRODUCT(--(MONTH(Podaci!$L$5:$L$25)=MONTH($B408)),--(YEAR(Podaci!$L$5:$L$25)=YEAR($B408)),Podaci!$M$5:$M$25))</f>
        <v/>
      </c>
      <c r="R408" s="108" t="str">
        <f t="shared" ca="1" si="124"/>
        <v/>
      </c>
      <c r="T408" s="81" t="str">
        <f t="shared" ca="1" si="128"/>
        <v/>
      </c>
      <c r="U408" s="81" t="str">
        <f t="shared" ca="1" si="128"/>
        <v/>
      </c>
      <c r="V408" s="81" t="str">
        <f t="shared" ca="1" si="128"/>
        <v/>
      </c>
      <c r="W408" s="81" t="str">
        <f t="shared" ca="1" si="128"/>
        <v/>
      </c>
      <c r="X408" s="81" t="str">
        <f t="shared" ca="1" si="128"/>
        <v/>
      </c>
      <c r="Y408" s="81" t="str">
        <f t="shared" ca="1" si="128"/>
        <v/>
      </c>
      <c r="Z408" s="81" t="str">
        <f t="shared" ca="1" si="128"/>
        <v/>
      </c>
      <c r="AA408" s="81" t="str">
        <f t="shared" ca="1" si="128"/>
        <v/>
      </c>
      <c r="AB408" s="81" t="str">
        <f t="shared" ca="1" si="128"/>
        <v/>
      </c>
      <c r="AC408" s="81" t="str">
        <f t="shared" ca="1" si="128"/>
        <v/>
      </c>
      <c r="AD408" s="81" t="str">
        <f t="shared" ca="1" si="128"/>
        <v/>
      </c>
      <c r="AE408" s="81" t="str">
        <f t="shared" ca="1" si="128"/>
        <v/>
      </c>
      <c r="AF408" s="81" t="str">
        <f t="shared" ca="1" si="128"/>
        <v/>
      </c>
      <c r="AG408" s="81" t="str">
        <f t="shared" ca="1" si="128"/>
        <v/>
      </c>
      <c r="AH408" s="81" t="str">
        <f t="shared" ca="1" si="128"/>
        <v/>
      </c>
      <c r="AI408" s="81" t="str">
        <f t="shared" ca="1" si="128"/>
        <v/>
      </c>
      <c r="AJ408" s="81" t="str">
        <f t="shared" ca="1" si="127"/>
        <v/>
      </c>
      <c r="AK408" s="81" t="str">
        <f t="shared" ca="1" si="127"/>
        <v/>
      </c>
      <c r="AL408" s="81" t="str">
        <f t="shared" ca="1" si="127"/>
        <v/>
      </c>
      <c r="AM408" s="81" t="str">
        <f t="shared" ca="1" si="127"/>
        <v/>
      </c>
      <c r="AN408" s="81" t="str">
        <f t="shared" ca="1" si="127"/>
        <v/>
      </c>
      <c r="AO408" s="81" t="str">
        <f t="shared" ca="1" si="127"/>
        <v/>
      </c>
      <c r="AP408" s="81" t="str">
        <f t="shared" ca="1" si="127"/>
        <v/>
      </c>
      <c r="AQ408" s="81" t="str">
        <f t="shared" ca="1" si="127"/>
        <v/>
      </c>
    </row>
    <row r="409" spans="1:43" x14ac:dyDescent="0.2">
      <c r="A409" s="22" t="str">
        <f t="shared" si="125"/>
        <v/>
      </c>
      <c r="B409" s="34" t="str">
        <f t="shared" si="126"/>
        <v/>
      </c>
      <c r="C409" s="24" t="str">
        <f ca="1">IF(B409&gt;datum_obracuna,"",VLOOKUP(B409,'HNB tečaj'!A:D,2))</f>
        <v/>
      </c>
      <c r="D409" s="24" t="str">
        <f ca="1">IF(B409&gt;datum_obracuna,"",VLOOKUP(B409,'HNB tečaj'!A:D,3+(Podaci!$B$11="ne")))</f>
        <v/>
      </c>
      <c r="F409" s="68" t="str">
        <f>IF($A408&gt;=rok*12,"",VLOOKUP($B409,Podaci!$F:$G,2,TRUE))</f>
        <v/>
      </c>
      <c r="G409" s="28" t="str">
        <f>IF($A408&gt;=rok*12,"",VLOOKUP($B409,Podaci!$F:$H,3,TRUE))</f>
        <v/>
      </c>
      <c r="H409" s="33" t="str">
        <f>IF(A408&gt;=rok*12,"",VLOOKUP(B409,Podaci!F:J,5,TRUE))</f>
        <v/>
      </c>
      <c r="I409" s="33" t="str">
        <f t="shared" si="117"/>
        <v/>
      </c>
      <c r="J409" s="102" t="str">
        <f t="shared" ca="1" si="118"/>
        <v/>
      </c>
      <c r="K409" s="71" t="str">
        <f t="shared" si="119"/>
        <v/>
      </c>
      <c r="L409" s="73" t="str">
        <f t="shared" ca="1" si="120"/>
        <v/>
      </c>
      <c r="M409" s="71" t="str">
        <f t="shared" si="121"/>
        <v/>
      </c>
      <c r="N409" s="73" t="str">
        <f t="shared" ca="1" si="122"/>
        <v/>
      </c>
      <c r="O409" s="71" t="str">
        <f t="shared" si="123"/>
        <v/>
      </c>
      <c r="P409" s="72" t="str">
        <f>IF($A408&gt;=rok*12,"",P408*H409-K409-SUMPRODUCT(--(MONTH(Podaci!$L$5:$L$25)=MONTH($B409)),--(YEAR(Podaci!$L$5:$L$25)=YEAR($B409)),Podaci!$M$5:$M$25))</f>
        <v/>
      </c>
      <c r="R409" s="108" t="str">
        <f t="shared" ca="1" si="124"/>
        <v/>
      </c>
      <c r="T409" s="81" t="str">
        <f t="shared" ca="1" si="128"/>
        <v/>
      </c>
      <c r="U409" s="81" t="str">
        <f t="shared" ca="1" si="128"/>
        <v/>
      </c>
      <c r="V409" s="81" t="str">
        <f t="shared" ca="1" si="128"/>
        <v/>
      </c>
      <c r="W409" s="81" t="str">
        <f t="shared" ca="1" si="128"/>
        <v/>
      </c>
      <c r="X409" s="81" t="str">
        <f t="shared" ca="1" si="128"/>
        <v/>
      </c>
      <c r="Y409" s="81" t="str">
        <f t="shared" ca="1" si="128"/>
        <v/>
      </c>
      <c r="Z409" s="81" t="str">
        <f t="shared" ca="1" si="128"/>
        <v/>
      </c>
      <c r="AA409" s="81" t="str">
        <f t="shared" ca="1" si="128"/>
        <v/>
      </c>
      <c r="AB409" s="81" t="str">
        <f t="shared" ca="1" si="128"/>
        <v/>
      </c>
      <c r="AC409" s="81" t="str">
        <f t="shared" ca="1" si="128"/>
        <v/>
      </c>
      <c r="AD409" s="81" t="str">
        <f t="shared" ca="1" si="128"/>
        <v/>
      </c>
      <c r="AE409" s="81" t="str">
        <f t="shared" ca="1" si="128"/>
        <v/>
      </c>
      <c r="AF409" s="81" t="str">
        <f t="shared" ca="1" si="128"/>
        <v/>
      </c>
      <c r="AG409" s="81" t="str">
        <f t="shared" ca="1" si="128"/>
        <v/>
      </c>
      <c r="AH409" s="81" t="str">
        <f t="shared" ca="1" si="128"/>
        <v/>
      </c>
      <c r="AI409" s="81" t="str">
        <f t="shared" ca="1" si="128"/>
        <v/>
      </c>
      <c r="AJ409" s="81" t="str">
        <f t="shared" ca="1" si="127"/>
        <v/>
      </c>
      <c r="AK409" s="81" t="str">
        <f t="shared" ca="1" si="127"/>
        <v/>
      </c>
      <c r="AL409" s="81" t="str">
        <f t="shared" ca="1" si="127"/>
        <v/>
      </c>
      <c r="AM409" s="81" t="str">
        <f t="shared" ca="1" si="127"/>
        <v/>
      </c>
      <c r="AN409" s="81" t="str">
        <f t="shared" ca="1" si="127"/>
        <v/>
      </c>
      <c r="AO409" s="81" t="str">
        <f t="shared" ca="1" si="127"/>
        <v/>
      </c>
      <c r="AP409" s="81" t="str">
        <f t="shared" ca="1" si="127"/>
        <v/>
      </c>
      <c r="AQ409" s="81" t="str">
        <f t="shared" ca="1" si="127"/>
        <v/>
      </c>
    </row>
    <row r="410" spans="1:43" x14ac:dyDescent="0.2">
      <c r="A410" s="22" t="str">
        <f t="shared" si="125"/>
        <v/>
      </c>
      <c r="B410" s="34" t="str">
        <f t="shared" si="126"/>
        <v/>
      </c>
      <c r="C410" s="24" t="str">
        <f ca="1">IF(B410&gt;datum_obracuna,"",VLOOKUP(B410,'HNB tečaj'!A:D,2))</f>
        <v/>
      </c>
      <c r="D410" s="24" t="str">
        <f ca="1">IF(B410&gt;datum_obracuna,"",VLOOKUP(B410,'HNB tečaj'!A:D,3+(Podaci!$B$11="ne")))</f>
        <v/>
      </c>
      <c r="F410" s="68" t="str">
        <f>IF($A409&gt;=rok*12,"",VLOOKUP($B410,Podaci!$F:$G,2,TRUE))</f>
        <v/>
      </c>
      <c r="G410" s="28" t="str">
        <f>IF($A409&gt;=rok*12,"",VLOOKUP($B410,Podaci!$F:$H,3,TRUE))</f>
        <v/>
      </c>
      <c r="H410" s="33" t="str">
        <f>IF(A409&gt;=rok*12,"",VLOOKUP(B410,Podaci!F:J,5,TRUE))</f>
        <v/>
      </c>
      <c r="I410" s="33" t="str">
        <f t="shared" si="117"/>
        <v/>
      </c>
      <c r="J410" s="102" t="str">
        <f t="shared" ca="1" si="118"/>
        <v/>
      </c>
      <c r="K410" s="71" t="str">
        <f t="shared" si="119"/>
        <v/>
      </c>
      <c r="L410" s="73" t="str">
        <f t="shared" ca="1" si="120"/>
        <v/>
      </c>
      <c r="M410" s="71" t="str">
        <f t="shared" si="121"/>
        <v/>
      </c>
      <c r="N410" s="73" t="str">
        <f t="shared" ca="1" si="122"/>
        <v/>
      </c>
      <c r="O410" s="71" t="str">
        <f t="shared" si="123"/>
        <v/>
      </c>
      <c r="P410" s="72" t="str">
        <f>IF($A409&gt;=rok*12,"",P409*H410-K410-SUMPRODUCT(--(MONTH(Podaci!$L$5:$L$25)=MONTH($B410)),--(YEAR(Podaci!$L$5:$L$25)=YEAR($B410)),Podaci!$M$5:$M$25))</f>
        <v/>
      </c>
      <c r="R410" s="108" t="str">
        <f t="shared" ca="1" si="124"/>
        <v/>
      </c>
      <c r="T410" s="81" t="str">
        <f t="shared" ca="1" si="128"/>
        <v/>
      </c>
      <c r="U410" s="81" t="str">
        <f t="shared" ca="1" si="128"/>
        <v/>
      </c>
      <c r="V410" s="81" t="str">
        <f t="shared" ca="1" si="128"/>
        <v/>
      </c>
      <c r="W410" s="81" t="str">
        <f t="shared" ca="1" si="128"/>
        <v/>
      </c>
      <c r="X410" s="81" t="str">
        <f t="shared" ca="1" si="128"/>
        <v/>
      </c>
      <c r="Y410" s="81" t="str">
        <f t="shared" ca="1" si="128"/>
        <v/>
      </c>
      <c r="Z410" s="81" t="str">
        <f t="shared" ca="1" si="128"/>
        <v/>
      </c>
      <c r="AA410" s="81" t="str">
        <f t="shared" ca="1" si="128"/>
        <v/>
      </c>
      <c r="AB410" s="81" t="str">
        <f t="shared" ca="1" si="128"/>
        <v/>
      </c>
      <c r="AC410" s="81" t="str">
        <f t="shared" ca="1" si="128"/>
        <v/>
      </c>
      <c r="AD410" s="81" t="str">
        <f t="shared" ca="1" si="128"/>
        <v/>
      </c>
      <c r="AE410" s="81" t="str">
        <f t="shared" ca="1" si="128"/>
        <v/>
      </c>
      <c r="AF410" s="81" t="str">
        <f t="shared" ca="1" si="128"/>
        <v/>
      </c>
      <c r="AG410" s="81" t="str">
        <f t="shared" ca="1" si="128"/>
        <v/>
      </c>
      <c r="AH410" s="81" t="str">
        <f t="shared" ca="1" si="128"/>
        <v/>
      </c>
      <c r="AI410" s="81" t="str">
        <f t="shared" ca="1" si="128"/>
        <v/>
      </c>
      <c r="AJ410" s="81" t="str">
        <f t="shared" ca="1" si="127"/>
        <v/>
      </c>
      <c r="AK410" s="81" t="str">
        <f t="shared" ca="1" si="127"/>
        <v/>
      </c>
      <c r="AL410" s="81" t="str">
        <f t="shared" ca="1" si="127"/>
        <v/>
      </c>
      <c r="AM410" s="81" t="str">
        <f t="shared" ca="1" si="127"/>
        <v/>
      </c>
      <c r="AN410" s="81" t="str">
        <f t="shared" ca="1" si="127"/>
        <v/>
      </c>
      <c r="AO410" s="81" t="str">
        <f t="shared" ca="1" si="127"/>
        <v/>
      </c>
      <c r="AP410" s="81" t="str">
        <f t="shared" ca="1" si="127"/>
        <v/>
      </c>
      <c r="AQ410" s="81" t="str">
        <f t="shared" ca="1" si="127"/>
        <v/>
      </c>
    </row>
    <row r="411" spans="1:43" x14ac:dyDescent="0.2">
      <c r="A411" s="22" t="str">
        <f t="shared" si="125"/>
        <v/>
      </c>
      <c r="B411" s="34" t="str">
        <f t="shared" si="126"/>
        <v/>
      </c>
      <c r="C411" s="24" t="str">
        <f ca="1">IF(B411&gt;datum_obracuna,"",VLOOKUP(B411,'HNB tečaj'!A:D,2))</f>
        <v/>
      </c>
      <c r="D411" s="24" t="str">
        <f ca="1">IF(B411&gt;datum_obracuna,"",VLOOKUP(B411,'HNB tečaj'!A:D,3+(Podaci!$B$11="ne")))</f>
        <v/>
      </c>
      <c r="F411" s="68" t="str">
        <f>IF($A410&gt;=rok*12,"",VLOOKUP($B411,Podaci!$F:$G,2,TRUE))</f>
        <v/>
      </c>
      <c r="G411" s="28" t="str">
        <f>IF($A410&gt;=rok*12,"",VLOOKUP($B411,Podaci!$F:$H,3,TRUE))</f>
        <v/>
      </c>
      <c r="H411" s="33" t="str">
        <f>IF(A410&gt;=rok*12,"",VLOOKUP(B411,Podaci!F:J,5,TRUE))</f>
        <v/>
      </c>
      <c r="I411" s="33" t="str">
        <f t="shared" si="117"/>
        <v/>
      </c>
      <c r="J411" s="102" t="str">
        <f t="shared" ca="1" si="118"/>
        <v/>
      </c>
      <c r="K411" s="71" t="str">
        <f t="shared" si="119"/>
        <v/>
      </c>
      <c r="L411" s="73" t="str">
        <f t="shared" ca="1" si="120"/>
        <v/>
      </c>
      <c r="M411" s="71" t="str">
        <f t="shared" si="121"/>
        <v/>
      </c>
      <c r="N411" s="73" t="str">
        <f t="shared" ca="1" si="122"/>
        <v/>
      </c>
      <c r="O411" s="71" t="str">
        <f t="shared" si="123"/>
        <v/>
      </c>
      <c r="P411" s="72" t="str">
        <f>IF($A410&gt;=rok*12,"",P410*H411-K411-SUMPRODUCT(--(MONTH(Podaci!$L$5:$L$25)=MONTH($B411)),--(YEAR(Podaci!$L$5:$L$25)=YEAR($B411)),Podaci!$M$5:$M$25))</f>
        <v/>
      </c>
      <c r="R411" s="108" t="str">
        <f t="shared" ca="1" si="124"/>
        <v/>
      </c>
      <c r="T411" s="81" t="str">
        <f t="shared" ca="1" si="128"/>
        <v/>
      </c>
      <c r="U411" s="81" t="str">
        <f t="shared" ca="1" si="128"/>
        <v/>
      </c>
      <c r="V411" s="81" t="str">
        <f t="shared" ca="1" si="128"/>
        <v/>
      </c>
      <c r="W411" s="81" t="str">
        <f t="shared" ca="1" si="128"/>
        <v/>
      </c>
      <c r="X411" s="81" t="str">
        <f t="shared" ca="1" si="128"/>
        <v/>
      </c>
      <c r="Y411" s="81" t="str">
        <f t="shared" ca="1" si="128"/>
        <v/>
      </c>
      <c r="Z411" s="81" t="str">
        <f t="shared" ca="1" si="128"/>
        <v/>
      </c>
      <c r="AA411" s="81" t="str">
        <f t="shared" ca="1" si="128"/>
        <v/>
      </c>
      <c r="AB411" s="81" t="str">
        <f t="shared" ca="1" si="128"/>
        <v/>
      </c>
      <c r="AC411" s="81" t="str">
        <f t="shared" ca="1" si="128"/>
        <v/>
      </c>
      <c r="AD411" s="81" t="str">
        <f t="shared" ca="1" si="128"/>
        <v/>
      </c>
      <c r="AE411" s="81" t="str">
        <f t="shared" ca="1" si="128"/>
        <v/>
      </c>
      <c r="AF411" s="81" t="str">
        <f t="shared" ca="1" si="128"/>
        <v/>
      </c>
      <c r="AG411" s="81" t="str">
        <f t="shared" ca="1" si="128"/>
        <v/>
      </c>
      <c r="AH411" s="81" t="str">
        <f t="shared" ca="1" si="128"/>
        <v/>
      </c>
      <c r="AI411" s="81" t="str">
        <f t="shared" ca="1" si="128"/>
        <v/>
      </c>
      <c r="AJ411" s="81" t="str">
        <f t="shared" ca="1" si="127"/>
        <v/>
      </c>
      <c r="AK411" s="81" t="str">
        <f t="shared" ca="1" si="127"/>
        <v/>
      </c>
      <c r="AL411" s="81" t="str">
        <f t="shared" ca="1" si="127"/>
        <v/>
      </c>
      <c r="AM411" s="81" t="str">
        <f t="shared" ca="1" si="127"/>
        <v/>
      </c>
      <c r="AN411" s="81" t="str">
        <f t="shared" ca="1" si="127"/>
        <v/>
      </c>
      <c r="AO411" s="81" t="str">
        <f t="shared" ca="1" si="127"/>
        <v/>
      </c>
      <c r="AP411" s="81" t="str">
        <f t="shared" ca="1" si="127"/>
        <v/>
      </c>
      <c r="AQ411" s="81" t="str">
        <f t="shared" ca="1" si="127"/>
        <v/>
      </c>
    </row>
    <row r="412" spans="1:43" x14ac:dyDescent="0.2">
      <c r="A412" s="22" t="str">
        <f t="shared" si="125"/>
        <v/>
      </c>
      <c r="B412" s="34" t="str">
        <f t="shared" si="126"/>
        <v/>
      </c>
      <c r="C412" s="24" t="str">
        <f ca="1">IF(B412&gt;datum_obracuna,"",VLOOKUP(B412,'HNB tečaj'!A:D,2))</f>
        <v/>
      </c>
      <c r="D412" s="24" t="str">
        <f ca="1">IF(B412&gt;datum_obracuna,"",VLOOKUP(B412,'HNB tečaj'!A:D,3+(Podaci!$B$11="ne")))</f>
        <v/>
      </c>
      <c r="F412" s="68" t="str">
        <f>IF($A411&gt;=rok*12,"",VLOOKUP($B412,Podaci!$F:$G,2,TRUE))</f>
        <v/>
      </c>
      <c r="G412" s="28" t="str">
        <f>IF($A411&gt;=rok*12,"",VLOOKUP($B412,Podaci!$F:$H,3,TRUE))</f>
        <v/>
      </c>
      <c r="H412" s="33" t="str">
        <f>IF(A411&gt;=rok*12,"",VLOOKUP(B412,Podaci!F:J,5,TRUE))</f>
        <v/>
      </c>
      <c r="I412" s="33" t="str">
        <f t="shared" si="117"/>
        <v/>
      </c>
      <c r="J412" s="102" t="str">
        <f t="shared" ca="1" si="118"/>
        <v/>
      </c>
      <c r="K412" s="71" t="str">
        <f t="shared" si="119"/>
        <v/>
      </c>
      <c r="L412" s="73" t="str">
        <f t="shared" ca="1" si="120"/>
        <v/>
      </c>
      <c r="M412" s="71" t="str">
        <f t="shared" si="121"/>
        <v/>
      </c>
      <c r="N412" s="73" t="str">
        <f t="shared" ca="1" si="122"/>
        <v/>
      </c>
      <c r="O412" s="71" t="str">
        <f t="shared" si="123"/>
        <v/>
      </c>
      <c r="P412" s="72" t="str">
        <f>IF($A411&gt;=rok*12,"",P411*H412-K412-SUMPRODUCT(--(MONTH(Podaci!$L$5:$L$25)=MONTH($B412)),--(YEAR(Podaci!$L$5:$L$25)=YEAR($B412)),Podaci!$M$5:$M$25))</f>
        <v/>
      </c>
      <c r="R412" s="108" t="str">
        <f t="shared" ca="1" si="124"/>
        <v/>
      </c>
      <c r="T412" s="81" t="str">
        <f t="shared" ca="1" si="128"/>
        <v/>
      </c>
      <c r="U412" s="81" t="str">
        <f t="shared" ca="1" si="128"/>
        <v/>
      </c>
      <c r="V412" s="81" t="str">
        <f t="shared" ca="1" si="128"/>
        <v/>
      </c>
      <c r="W412" s="81" t="str">
        <f t="shared" ca="1" si="128"/>
        <v/>
      </c>
      <c r="X412" s="81" t="str">
        <f t="shared" ca="1" si="128"/>
        <v/>
      </c>
      <c r="Y412" s="81" t="str">
        <f t="shared" ca="1" si="128"/>
        <v/>
      </c>
      <c r="Z412" s="81" t="str">
        <f t="shared" ca="1" si="128"/>
        <v/>
      </c>
      <c r="AA412" s="81" t="str">
        <f t="shared" ca="1" si="128"/>
        <v/>
      </c>
      <c r="AB412" s="81" t="str">
        <f t="shared" ca="1" si="128"/>
        <v/>
      </c>
      <c r="AC412" s="81" t="str">
        <f t="shared" ca="1" si="128"/>
        <v/>
      </c>
      <c r="AD412" s="81" t="str">
        <f t="shared" ca="1" si="128"/>
        <v/>
      </c>
      <c r="AE412" s="81" t="str">
        <f t="shared" ca="1" si="128"/>
        <v/>
      </c>
      <c r="AF412" s="81" t="str">
        <f t="shared" ca="1" si="128"/>
        <v/>
      </c>
      <c r="AG412" s="81" t="str">
        <f t="shared" ca="1" si="128"/>
        <v/>
      </c>
      <c r="AH412" s="81" t="str">
        <f t="shared" ca="1" si="128"/>
        <v/>
      </c>
      <c r="AI412" s="81" t="str">
        <f t="shared" ca="1" si="128"/>
        <v/>
      </c>
      <c r="AJ412" s="81" t="str">
        <f t="shared" ca="1" si="127"/>
        <v/>
      </c>
      <c r="AK412" s="81" t="str">
        <f t="shared" ca="1" si="127"/>
        <v/>
      </c>
      <c r="AL412" s="81" t="str">
        <f t="shared" ca="1" si="127"/>
        <v/>
      </c>
      <c r="AM412" s="81" t="str">
        <f t="shared" ca="1" si="127"/>
        <v/>
      </c>
      <c r="AN412" s="81" t="str">
        <f t="shared" ca="1" si="127"/>
        <v/>
      </c>
      <c r="AO412" s="81" t="str">
        <f t="shared" ca="1" si="127"/>
        <v/>
      </c>
      <c r="AP412" s="81" t="str">
        <f t="shared" ca="1" si="127"/>
        <v/>
      </c>
      <c r="AQ412" s="81" t="str">
        <f t="shared" ca="1" si="127"/>
        <v/>
      </c>
    </row>
    <row r="413" spans="1:43" x14ac:dyDescent="0.2">
      <c r="A413" s="22" t="str">
        <f t="shared" si="125"/>
        <v/>
      </c>
      <c r="B413" s="34" t="str">
        <f t="shared" si="126"/>
        <v/>
      </c>
      <c r="C413" s="24" t="str">
        <f ca="1">IF(B413&gt;datum_obracuna,"",VLOOKUP(B413,'HNB tečaj'!A:D,2))</f>
        <v/>
      </c>
      <c r="D413" s="24" t="str">
        <f ca="1">IF(B413&gt;datum_obracuna,"",VLOOKUP(B413,'HNB tečaj'!A:D,3+(Podaci!$B$11="ne")))</f>
        <v/>
      </c>
      <c r="F413" s="68" t="str">
        <f>IF($A412&gt;=rok*12,"",VLOOKUP($B413,Podaci!$F:$G,2,TRUE))</f>
        <v/>
      </c>
      <c r="G413" s="28" t="str">
        <f>IF($A412&gt;=rok*12,"",VLOOKUP($B413,Podaci!$F:$H,3,TRUE))</f>
        <v/>
      </c>
      <c r="H413" s="33" t="str">
        <f>IF(A412&gt;=rok*12,"",VLOOKUP(B413,Podaci!F:J,5,TRUE))</f>
        <v/>
      </c>
      <c r="I413" s="33" t="str">
        <f t="shared" si="117"/>
        <v/>
      </c>
      <c r="J413" s="102" t="str">
        <f t="shared" ca="1" si="118"/>
        <v/>
      </c>
      <c r="K413" s="71" t="str">
        <f t="shared" si="119"/>
        <v/>
      </c>
      <c r="L413" s="73" t="str">
        <f t="shared" ca="1" si="120"/>
        <v/>
      </c>
      <c r="M413" s="71" t="str">
        <f t="shared" si="121"/>
        <v/>
      </c>
      <c r="N413" s="73" t="str">
        <f t="shared" ca="1" si="122"/>
        <v/>
      </c>
      <c r="O413" s="71" t="str">
        <f t="shared" si="123"/>
        <v/>
      </c>
      <c r="P413" s="72" t="str">
        <f>IF($A412&gt;=rok*12,"",P412*H413-K413-SUMPRODUCT(--(MONTH(Podaci!$L$5:$L$25)=MONTH($B413)),--(YEAR(Podaci!$L$5:$L$25)=YEAR($B413)),Podaci!$M$5:$M$25))</f>
        <v/>
      </c>
      <c r="R413" s="108" t="str">
        <f t="shared" ca="1" si="124"/>
        <v/>
      </c>
      <c r="T413" s="81" t="str">
        <f t="shared" ca="1" si="128"/>
        <v/>
      </c>
      <c r="U413" s="81" t="str">
        <f t="shared" ca="1" si="128"/>
        <v/>
      </c>
      <c r="V413" s="81" t="str">
        <f t="shared" ca="1" si="128"/>
        <v/>
      </c>
      <c r="W413" s="81" t="str">
        <f t="shared" ca="1" si="128"/>
        <v/>
      </c>
      <c r="X413" s="81" t="str">
        <f t="shared" ca="1" si="128"/>
        <v/>
      </c>
      <c r="Y413" s="81" t="str">
        <f t="shared" ca="1" si="128"/>
        <v/>
      </c>
      <c r="Z413" s="81" t="str">
        <f t="shared" ca="1" si="128"/>
        <v/>
      </c>
      <c r="AA413" s="81" t="str">
        <f t="shared" ca="1" si="128"/>
        <v/>
      </c>
      <c r="AB413" s="81" t="str">
        <f t="shared" ca="1" si="128"/>
        <v/>
      </c>
      <c r="AC413" s="81" t="str">
        <f t="shared" ca="1" si="128"/>
        <v/>
      </c>
      <c r="AD413" s="81" t="str">
        <f t="shared" ca="1" si="128"/>
        <v/>
      </c>
      <c r="AE413" s="81" t="str">
        <f t="shared" ca="1" si="128"/>
        <v/>
      </c>
      <c r="AF413" s="81" t="str">
        <f t="shared" ca="1" si="128"/>
        <v/>
      </c>
      <c r="AG413" s="81" t="str">
        <f t="shared" ca="1" si="128"/>
        <v/>
      </c>
      <c r="AH413" s="81" t="str">
        <f t="shared" ca="1" si="128"/>
        <v/>
      </c>
      <c r="AI413" s="81" t="str">
        <f t="shared" ca="1" si="128"/>
        <v/>
      </c>
      <c r="AJ413" s="81" t="str">
        <f t="shared" ca="1" si="127"/>
        <v/>
      </c>
      <c r="AK413" s="81" t="str">
        <f t="shared" ca="1" si="127"/>
        <v/>
      </c>
      <c r="AL413" s="81" t="str">
        <f t="shared" ca="1" si="127"/>
        <v/>
      </c>
      <c r="AM413" s="81" t="str">
        <f t="shared" ca="1" si="127"/>
        <v/>
      </c>
      <c r="AN413" s="81" t="str">
        <f t="shared" ca="1" si="127"/>
        <v/>
      </c>
      <c r="AO413" s="81" t="str">
        <f t="shared" ca="1" si="127"/>
        <v/>
      </c>
      <c r="AP413" s="81" t="str">
        <f t="shared" ca="1" si="127"/>
        <v/>
      </c>
      <c r="AQ413" s="81" t="str">
        <f t="shared" ca="1" si="127"/>
        <v/>
      </c>
    </row>
    <row r="414" spans="1:43" x14ac:dyDescent="0.2">
      <c r="A414" s="22" t="str">
        <f t="shared" si="125"/>
        <v/>
      </c>
      <c r="B414" s="34" t="str">
        <f t="shared" si="126"/>
        <v/>
      </c>
      <c r="C414" s="24" t="str">
        <f ca="1">IF(B414&gt;datum_obracuna,"",VLOOKUP(B414,'HNB tečaj'!A:D,2))</f>
        <v/>
      </c>
      <c r="D414" s="24" t="str">
        <f ca="1">IF(B414&gt;datum_obracuna,"",VLOOKUP(B414,'HNB tečaj'!A:D,3+(Podaci!$B$11="ne")))</f>
        <v/>
      </c>
      <c r="F414" s="68" t="str">
        <f>IF($A413&gt;=rok*12,"",VLOOKUP($B414,Podaci!$F:$G,2,TRUE))</f>
        <v/>
      </c>
      <c r="G414" s="28" t="str">
        <f>IF($A413&gt;=rok*12,"",VLOOKUP($B414,Podaci!$F:$H,3,TRUE))</f>
        <v/>
      </c>
      <c r="H414" s="33" t="str">
        <f>IF(A413&gt;=rok*12,"",VLOOKUP(B414,Podaci!F:J,5,TRUE))</f>
        <v/>
      </c>
      <c r="I414" s="33" t="str">
        <f t="shared" si="117"/>
        <v/>
      </c>
      <c r="J414" s="102" t="str">
        <f t="shared" ca="1" si="118"/>
        <v/>
      </c>
      <c r="K414" s="71" t="str">
        <f t="shared" si="119"/>
        <v/>
      </c>
      <c r="L414" s="73" t="str">
        <f t="shared" ca="1" si="120"/>
        <v/>
      </c>
      <c r="M414" s="71" t="str">
        <f t="shared" si="121"/>
        <v/>
      </c>
      <c r="N414" s="73" t="str">
        <f t="shared" ca="1" si="122"/>
        <v/>
      </c>
      <c r="O414" s="71" t="str">
        <f t="shared" si="123"/>
        <v/>
      </c>
      <c r="P414" s="72" t="str">
        <f>IF($A413&gt;=rok*12,"",P413*H414-K414-SUMPRODUCT(--(MONTH(Podaci!$L$5:$L$25)=MONTH($B414)),--(YEAR(Podaci!$L$5:$L$25)=YEAR($B414)),Podaci!$M$5:$M$25))</f>
        <v/>
      </c>
      <c r="R414" s="108" t="str">
        <f t="shared" ca="1" si="124"/>
        <v/>
      </c>
      <c r="T414" s="81" t="str">
        <f t="shared" ca="1" si="128"/>
        <v/>
      </c>
      <c r="U414" s="81" t="str">
        <f t="shared" ca="1" si="128"/>
        <v/>
      </c>
      <c r="V414" s="81" t="str">
        <f t="shared" ca="1" si="128"/>
        <v/>
      </c>
      <c r="W414" s="81" t="str">
        <f t="shared" ca="1" si="128"/>
        <v/>
      </c>
      <c r="X414" s="81" t="str">
        <f t="shared" ca="1" si="128"/>
        <v/>
      </c>
      <c r="Y414" s="81" t="str">
        <f t="shared" ca="1" si="128"/>
        <v/>
      </c>
      <c r="Z414" s="81" t="str">
        <f t="shared" ca="1" si="128"/>
        <v/>
      </c>
      <c r="AA414" s="81" t="str">
        <f t="shared" ca="1" si="128"/>
        <v/>
      </c>
      <c r="AB414" s="81" t="str">
        <f t="shared" ca="1" si="128"/>
        <v/>
      </c>
      <c r="AC414" s="81" t="str">
        <f t="shared" ca="1" si="128"/>
        <v/>
      </c>
      <c r="AD414" s="81" t="str">
        <f t="shared" ca="1" si="128"/>
        <v/>
      </c>
      <c r="AE414" s="81" t="str">
        <f t="shared" ca="1" si="128"/>
        <v/>
      </c>
      <c r="AF414" s="81" t="str">
        <f t="shared" ca="1" si="128"/>
        <v/>
      </c>
      <c r="AG414" s="81" t="str">
        <f t="shared" ca="1" si="128"/>
        <v/>
      </c>
      <c r="AH414" s="81" t="str">
        <f t="shared" ca="1" si="128"/>
        <v/>
      </c>
      <c r="AI414" s="81" t="str">
        <f t="shared" ca="1" si="128"/>
        <v/>
      </c>
      <c r="AJ414" s="81" t="str">
        <f t="shared" ca="1" si="127"/>
        <v/>
      </c>
      <c r="AK414" s="81" t="str">
        <f t="shared" ca="1" si="127"/>
        <v/>
      </c>
      <c r="AL414" s="81" t="str">
        <f t="shared" ca="1" si="127"/>
        <v/>
      </c>
      <c r="AM414" s="81" t="str">
        <f t="shared" ca="1" si="127"/>
        <v/>
      </c>
      <c r="AN414" s="81" t="str">
        <f t="shared" ca="1" si="127"/>
        <v/>
      </c>
      <c r="AO414" s="81" t="str">
        <f t="shared" ca="1" si="127"/>
        <v/>
      </c>
      <c r="AP414" s="81" t="str">
        <f t="shared" ca="1" si="127"/>
        <v/>
      </c>
      <c r="AQ414" s="81" t="str">
        <f t="shared" ca="1" si="127"/>
        <v/>
      </c>
    </row>
    <row r="415" spans="1:43" x14ac:dyDescent="0.2">
      <c r="A415" s="22" t="str">
        <f t="shared" si="125"/>
        <v/>
      </c>
      <c r="B415" s="34" t="str">
        <f t="shared" si="126"/>
        <v/>
      </c>
      <c r="C415" s="24" t="str">
        <f ca="1">IF(B415&gt;datum_obracuna,"",VLOOKUP(B415,'HNB tečaj'!A:D,2))</f>
        <v/>
      </c>
      <c r="D415" s="24" t="str">
        <f ca="1">IF(B415&gt;datum_obracuna,"",VLOOKUP(B415,'HNB tečaj'!A:D,3+(Podaci!$B$11="ne")))</f>
        <v/>
      </c>
      <c r="F415" s="68" t="str">
        <f>IF($A414&gt;=rok*12,"",VLOOKUP($B415,Podaci!$F:$G,2,TRUE))</f>
        <v/>
      </c>
      <c r="G415" s="28" t="str">
        <f>IF($A414&gt;=rok*12,"",VLOOKUP($B415,Podaci!$F:$H,3,TRUE))</f>
        <v/>
      </c>
      <c r="H415" s="33" t="str">
        <f>IF(A414&gt;=rok*12,"",VLOOKUP(B415,Podaci!F:J,5,TRUE))</f>
        <v/>
      </c>
      <c r="I415" s="33" t="str">
        <f t="shared" si="117"/>
        <v/>
      </c>
      <c r="J415" s="102" t="str">
        <f t="shared" ca="1" si="118"/>
        <v/>
      </c>
      <c r="K415" s="71" t="str">
        <f t="shared" si="119"/>
        <v/>
      </c>
      <c r="L415" s="73" t="str">
        <f t="shared" ca="1" si="120"/>
        <v/>
      </c>
      <c r="M415" s="71" t="str">
        <f t="shared" si="121"/>
        <v/>
      </c>
      <c r="N415" s="73" t="str">
        <f t="shared" ca="1" si="122"/>
        <v/>
      </c>
      <c r="O415" s="71" t="str">
        <f t="shared" si="123"/>
        <v/>
      </c>
      <c r="P415" s="72" t="str">
        <f>IF($A414&gt;=rok*12,"",P414*H415-K415-SUMPRODUCT(--(MONTH(Podaci!$L$5:$L$25)=MONTH($B415)),--(YEAR(Podaci!$L$5:$L$25)=YEAR($B415)),Podaci!$M$5:$M$25))</f>
        <v/>
      </c>
      <c r="R415" s="108" t="str">
        <f t="shared" ca="1" si="124"/>
        <v/>
      </c>
      <c r="T415" s="81" t="str">
        <f t="shared" ca="1" si="128"/>
        <v/>
      </c>
      <c r="U415" s="81" t="str">
        <f t="shared" ca="1" si="128"/>
        <v/>
      </c>
      <c r="V415" s="81" t="str">
        <f t="shared" ca="1" si="128"/>
        <v/>
      </c>
      <c r="W415" s="81" t="str">
        <f t="shared" ca="1" si="128"/>
        <v/>
      </c>
      <c r="X415" s="81" t="str">
        <f t="shared" ca="1" si="128"/>
        <v/>
      </c>
      <c r="Y415" s="81" t="str">
        <f t="shared" ca="1" si="128"/>
        <v/>
      </c>
      <c r="Z415" s="81" t="str">
        <f t="shared" ca="1" si="128"/>
        <v/>
      </c>
      <c r="AA415" s="81" t="str">
        <f t="shared" ca="1" si="128"/>
        <v/>
      </c>
      <c r="AB415" s="81" t="str">
        <f t="shared" ca="1" si="128"/>
        <v/>
      </c>
      <c r="AC415" s="81" t="str">
        <f t="shared" ca="1" si="128"/>
        <v/>
      </c>
      <c r="AD415" s="81" t="str">
        <f t="shared" ca="1" si="128"/>
        <v/>
      </c>
      <c r="AE415" s="81" t="str">
        <f t="shared" ca="1" si="128"/>
        <v/>
      </c>
      <c r="AF415" s="81" t="str">
        <f t="shared" ca="1" si="128"/>
        <v/>
      </c>
      <c r="AG415" s="81" t="str">
        <f t="shared" ca="1" si="128"/>
        <v/>
      </c>
      <c r="AH415" s="81" t="str">
        <f t="shared" ca="1" si="128"/>
        <v/>
      </c>
      <c r="AI415" s="81" t="str">
        <f t="shared" ca="1" si="128"/>
        <v/>
      </c>
      <c r="AJ415" s="81" t="str">
        <f t="shared" ca="1" si="127"/>
        <v/>
      </c>
      <c r="AK415" s="81" t="str">
        <f t="shared" ca="1" si="127"/>
        <v/>
      </c>
      <c r="AL415" s="81" t="str">
        <f t="shared" ca="1" si="127"/>
        <v/>
      </c>
      <c r="AM415" s="81" t="str">
        <f t="shared" ca="1" si="127"/>
        <v/>
      </c>
      <c r="AN415" s="81" t="str">
        <f t="shared" ca="1" si="127"/>
        <v/>
      </c>
      <c r="AO415" s="81" t="str">
        <f t="shared" ca="1" si="127"/>
        <v/>
      </c>
      <c r="AP415" s="81" t="str">
        <f t="shared" ca="1" si="127"/>
        <v/>
      </c>
      <c r="AQ415" s="81" t="str">
        <f t="shared" ca="1" si="127"/>
        <v/>
      </c>
    </row>
    <row r="416" spans="1:43" x14ac:dyDescent="0.2">
      <c r="A416" s="22" t="str">
        <f t="shared" si="125"/>
        <v/>
      </c>
      <c r="B416" s="34" t="str">
        <f t="shared" si="126"/>
        <v/>
      </c>
      <c r="C416" s="24" t="str">
        <f ca="1">IF(B416&gt;datum_obracuna,"",VLOOKUP(B416,'HNB tečaj'!A:D,2))</f>
        <v/>
      </c>
      <c r="D416" s="24" t="str">
        <f ca="1">IF(B416&gt;datum_obracuna,"",VLOOKUP(B416,'HNB tečaj'!A:D,3+(Podaci!$B$11="ne")))</f>
        <v/>
      </c>
      <c r="F416" s="68" t="str">
        <f>IF($A415&gt;=rok*12,"",VLOOKUP($B416,Podaci!$F:$G,2,TRUE))</f>
        <v/>
      </c>
      <c r="G416" s="28" t="str">
        <f>IF($A415&gt;=rok*12,"",VLOOKUP($B416,Podaci!$F:$H,3,TRUE))</f>
        <v/>
      </c>
      <c r="H416" s="33" t="str">
        <f>IF(A415&gt;=rok*12,"",VLOOKUP(B416,Podaci!F:J,5,TRUE))</f>
        <v/>
      </c>
      <c r="I416" s="33" t="str">
        <f t="shared" si="117"/>
        <v/>
      </c>
      <c r="J416" s="102" t="str">
        <f t="shared" ca="1" si="118"/>
        <v/>
      </c>
      <c r="K416" s="71" t="str">
        <f t="shared" si="119"/>
        <v/>
      </c>
      <c r="L416" s="73" t="str">
        <f t="shared" ca="1" si="120"/>
        <v/>
      </c>
      <c r="M416" s="71" t="str">
        <f t="shared" si="121"/>
        <v/>
      </c>
      <c r="N416" s="73" t="str">
        <f t="shared" ca="1" si="122"/>
        <v/>
      </c>
      <c r="O416" s="71" t="str">
        <f t="shared" si="123"/>
        <v/>
      </c>
      <c r="P416" s="72" t="str">
        <f>IF($A415&gt;=rok*12,"",P415*H416-K416-SUMPRODUCT(--(MONTH(Podaci!$L$5:$L$25)=MONTH($B416)),--(YEAR(Podaci!$L$5:$L$25)=YEAR($B416)),Podaci!$M$5:$M$25))</f>
        <v/>
      </c>
      <c r="R416" s="108" t="str">
        <f t="shared" ca="1" si="124"/>
        <v/>
      </c>
      <c r="T416" s="81" t="str">
        <f t="shared" ca="1" si="128"/>
        <v/>
      </c>
      <c r="U416" s="81" t="str">
        <f t="shared" ca="1" si="128"/>
        <v/>
      </c>
      <c r="V416" s="81" t="str">
        <f t="shared" ca="1" si="128"/>
        <v/>
      </c>
      <c r="W416" s="81" t="str">
        <f t="shared" ca="1" si="128"/>
        <v/>
      </c>
      <c r="X416" s="81" t="str">
        <f t="shared" ca="1" si="128"/>
        <v/>
      </c>
      <c r="Y416" s="81" t="str">
        <f t="shared" ca="1" si="128"/>
        <v/>
      </c>
      <c r="Z416" s="81" t="str">
        <f t="shared" ca="1" si="128"/>
        <v/>
      </c>
      <c r="AA416" s="81" t="str">
        <f t="shared" ca="1" si="128"/>
        <v/>
      </c>
      <c r="AB416" s="81" t="str">
        <f t="shared" ca="1" si="128"/>
        <v/>
      </c>
      <c r="AC416" s="81" t="str">
        <f t="shared" ca="1" si="128"/>
        <v/>
      </c>
      <c r="AD416" s="81" t="str">
        <f t="shared" ca="1" si="128"/>
        <v/>
      </c>
      <c r="AE416" s="81" t="str">
        <f t="shared" ca="1" si="128"/>
        <v/>
      </c>
      <c r="AF416" s="81" t="str">
        <f t="shared" ca="1" si="128"/>
        <v/>
      </c>
      <c r="AG416" s="81" t="str">
        <f t="shared" ca="1" si="128"/>
        <v/>
      </c>
      <c r="AH416" s="81" t="str">
        <f t="shared" ca="1" si="128"/>
        <v/>
      </c>
      <c r="AI416" s="81" t="str">
        <f t="shared" ca="1" si="128"/>
        <v/>
      </c>
      <c r="AJ416" s="81" t="str">
        <f t="shared" ca="1" si="127"/>
        <v/>
      </c>
      <c r="AK416" s="81" t="str">
        <f t="shared" ca="1" si="127"/>
        <v/>
      </c>
      <c r="AL416" s="81" t="str">
        <f t="shared" ca="1" si="127"/>
        <v/>
      </c>
      <c r="AM416" s="81" t="str">
        <f t="shared" ca="1" si="127"/>
        <v/>
      </c>
      <c r="AN416" s="81" t="str">
        <f t="shared" ca="1" si="127"/>
        <v/>
      </c>
      <c r="AO416" s="81" t="str">
        <f t="shared" ca="1" si="127"/>
        <v/>
      </c>
      <c r="AP416" s="81" t="str">
        <f t="shared" ca="1" si="127"/>
        <v/>
      </c>
      <c r="AQ416" s="81" t="str">
        <f t="shared" ca="1" si="127"/>
        <v/>
      </c>
    </row>
    <row r="417" spans="1:43" x14ac:dyDescent="0.2">
      <c r="A417" s="22" t="str">
        <f t="shared" si="125"/>
        <v/>
      </c>
      <c r="B417" s="34" t="str">
        <f t="shared" si="126"/>
        <v/>
      </c>
      <c r="C417" s="24" t="str">
        <f ca="1">IF(B417&gt;datum_obracuna,"",VLOOKUP(B417,'HNB tečaj'!A:D,2))</f>
        <v/>
      </c>
      <c r="D417" s="24" t="str">
        <f ca="1">IF(B417&gt;datum_obracuna,"",VLOOKUP(B417,'HNB tečaj'!A:D,3+(Podaci!$B$11="ne")))</f>
        <v/>
      </c>
      <c r="F417" s="68" t="str">
        <f>IF($A416&gt;=rok*12,"",VLOOKUP($B417,Podaci!$F:$G,2,TRUE))</f>
        <v/>
      </c>
      <c r="G417" s="28" t="str">
        <f>IF($A416&gt;=rok*12,"",VLOOKUP($B417,Podaci!$F:$H,3,TRUE))</f>
        <v/>
      </c>
      <c r="H417" s="33" t="str">
        <f>IF(A416&gt;=rok*12,"",VLOOKUP(B417,Podaci!F:J,5,TRUE))</f>
        <v/>
      </c>
      <c r="I417" s="33" t="str">
        <f t="shared" si="117"/>
        <v/>
      </c>
      <c r="J417" s="102" t="str">
        <f t="shared" ca="1" si="118"/>
        <v/>
      </c>
      <c r="K417" s="71" t="str">
        <f t="shared" si="119"/>
        <v/>
      </c>
      <c r="L417" s="73" t="str">
        <f t="shared" ca="1" si="120"/>
        <v/>
      </c>
      <c r="M417" s="71" t="str">
        <f t="shared" si="121"/>
        <v/>
      </c>
      <c r="N417" s="73" t="str">
        <f t="shared" ca="1" si="122"/>
        <v/>
      </c>
      <c r="O417" s="71" t="str">
        <f t="shared" si="123"/>
        <v/>
      </c>
      <c r="P417" s="72" t="str">
        <f>IF($A416&gt;=rok*12,"",P416*H417-K417-SUMPRODUCT(--(MONTH(Podaci!$L$5:$L$25)=MONTH($B417)),--(YEAR(Podaci!$L$5:$L$25)=YEAR($B417)),Podaci!$M$5:$M$25))</f>
        <v/>
      </c>
      <c r="R417" s="108" t="str">
        <f t="shared" ca="1" si="124"/>
        <v/>
      </c>
      <c r="T417" s="81" t="str">
        <f t="shared" ca="1" si="128"/>
        <v/>
      </c>
      <c r="U417" s="81" t="str">
        <f t="shared" ca="1" si="128"/>
        <v/>
      </c>
      <c r="V417" s="81" t="str">
        <f t="shared" ca="1" si="128"/>
        <v/>
      </c>
      <c r="W417" s="81" t="str">
        <f t="shared" ca="1" si="128"/>
        <v/>
      </c>
      <c r="X417" s="81" t="str">
        <f t="shared" ca="1" si="128"/>
        <v/>
      </c>
      <c r="Y417" s="81" t="str">
        <f t="shared" ca="1" si="128"/>
        <v/>
      </c>
      <c r="Z417" s="81" t="str">
        <f t="shared" ca="1" si="128"/>
        <v/>
      </c>
      <c r="AA417" s="81" t="str">
        <f t="shared" ca="1" si="128"/>
        <v/>
      </c>
      <c r="AB417" s="81" t="str">
        <f t="shared" ca="1" si="128"/>
        <v/>
      </c>
      <c r="AC417" s="81" t="str">
        <f t="shared" ca="1" si="128"/>
        <v/>
      </c>
      <c r="AD417" s="81" t="str">
        <f t="shared" ca="1" si="128"/>
        <v/>
      </c>
      <c r="AE417" s="81" t="str">
        <f t="shared" ca="1" si="128"/>
        <v/>
      </c>
      <c r="AF417" s="81" t="str">
        <f t="shared" ca="1" si="128"/>
        <v/>
      </c>
      <c r="AG417" s="81" t="str">
        <f t="shared" ca="1" si="128"/>
        <v/>
      </c>
      <c r="AH417" s="81" t="str">
        <f t="shared" ca="1" si="128"/>
        <v/>
      </c>
      <c r="AI417" s="81" t="str">
        <f t="shared" ca="1" si="128"/>
        <v/>
      </c>
      <c r="AJ417" s="81" t="str">
        <f t="shared" ca="1" si="127"/>
        <v/>
      </c>
      <c r="AK417" s="81" t="str">
        <f t="shared" ca="1" si="127"/>
        <v/>
      </c>
      <c r="AL417" s="81" t="str">
        <f t="shared" ca="1" si="127"/>
        <v/>
      </c>
      <c r="AM417" s="81" t="str">
        <f t="shared" ca="1" si="127"/>
        <v/>
      </c>
      <c r="AN417" s="81" t="str">
        <f t="shared" ca="1" si="127"/>
        <v/>
      </c>
      <c r="AO417" s="81" t="str">
        <f t="shared" ca="1" si="127"/>
        <v/>
      </c>
      <c r="AP417" s="81" t="str">
        <f t="shared" ca="1" si="127"/>
        <v/>
      </c>
      <c r="AQ417" s="81" t="str">
        <f t="shared" ca="1" si="127"/>
        <v/>
      </c>
    </row>
    <row r="418" spans="1:43" x14ac:dyDescent="0.2">
      <c r="A418" s="22" t="str">
        <f t="shared" si="125"/>
        <v/>
      </c>
      <c r="B418" s="34" t="str">
        <f t="shared" si="126"/>
        <v/>
      </c>
      <c r="C418" s="24" t="str">
        <f ca="1">IF(B418&gt;datum_obracuna,"",VLOOKUP(B418,'HNB tečaj'!A:D,2))</f>
        <v/>
      </c>
      <c r="D418" s="24" t="str">
        <f ca="1">IF(B418&gt;datum_obracuna,"",VLOOKUP(B418,'HNB tečaj'!A:D,3+(Podaci!$B$11="ne")))</f>
        <v/>
      </c>
      <c r="F418" s="68" t="str">
        <f>IF($A417&gt;=rok*12,"",VLOOKUP($B418,Podaci!$F:$G,2,TRUE))</f>
        <v/>
      </c>
      <c r="G418" s="28" t="str">
        <f>IF($A417&gt;=rok*12,"",VLOOKUP($B418,Podaci!$F:$H,3,TRUE))</f>
        <v/>
      </c>
      <c r="H418" s="33" t="str">
        <f>IF(A417&gt;=rok*12,"",VLOOKUP(B418,Podaci!F:J,5,TRUE))</f>
        <v/>
      </c>
      <c r="I418" s="33" t="str">
        <f t="shared" si="117"/>
        <v/>
      </c>
      <c r="J418" s="102" t="str">
        <f t="shared" ca="1" si="118"/>
        <v/>
      </c>
      <c r="K418" s="71" t="str">
        <f t="shared" si="119"/>
        <v/>
      </c>
      <c r="L418" s="73" t="str">
        <f t="shared" ca="1" si="120"/>
        <v/>
      </c>
      <c r="M418" s="71" t="str">
        <f t="shared" si="121"/>
        <v/>
      </c>
      <c r="N418" s="73" t="str">
        <f t="shared" ca="1" si="122"/>
        <v/>
      </c>
      <c r="O418" s="71" t="str">
        <f t="shared" si="123"/>
        <v/>
      </c>
      <c r="P418" s="72" t="str">
        <f>IF($A417&gt;=rok*12,"",P417*H418-K418-SUMPRODUCT(--(MONTH(Podaci!$L$5:$L$25)=MONTH($B418)),--(YEAR(Podaci!$L$5:$L$25)=YEAR($B418)),Podaci!$M$5:$M$25))</f>
        <v/>
      </c>
      <c r="R418" s="108" t="str">
        <f t="shared" ca="1" si="124"/>
        <v/>
      </c>
      <c r="T418" s="81" t="str">
        <f t="shared" ca="1" si="128"/>
        <v/>
      </c>
      <c r="U418" s="81" t="str">
        <f t="shared" ca="1" si="128"/>
        <v/>
      </c>
      <c r="V418" s="81" t="str">
        <f t="shared" ca="1" si="128"/>
        <v/>
      </c>
      <c r="W418" s="81" t="str">
        <f t="shared" ca="1" si="128"/>
        <v/>
      </c>
      <c r="X418" s="81" t="str">
        <f t="shared" ca="1" si="128"/>
        <v/>
      </c>
      <c r="Y418" s="81" t="str">
        <f t="shared" ca="1" si="128"/>
        <v/>
      </c>
      <c r="Z418" s="81" t="str">
        <f t="shared" ca="1" si="128"/>
        <v/>
      </c>
      <c r="AA418" s="81" t="str">
        <f t="shared" ca="1" si="128"/>
        <v/>
      </c>
      <c r="AB418" s="81" t="str">
        <f t="shared" ca="1" si="128"/>
        <v/>
      </c>
      <c r="AC418" s="81" t="str">
        <f t="shared" ca="1" si="128"/>
        <v/>
      </c>
      <c r="AD418" s="81" t="str">
        <f t="shared" ca="1" si="128"/>
        <v/>
      </c>
      <c r="AE418" s="81" t="str">
        <f t="shared" ca="1" si="128"/>
        <v/>
      </c>
      <c r="AF418" s="81" t="str">
        <f t="shared" ca="1" si="128"/>
        <v/>
      </c>
      <c r="AG418" s="81" t="str">
        <f t="shared" ca="1" si="128"/>
        <v/>
      </c>
      <c r="AH418" s="81" t="str">
        <f t="shared" ca="1" si="128"/>
        <v/>
      </c>
      <c r="AI418" s="81" t="str">
        <f t="shared" ca="1" si="128"/>
        <v/>
      </c>
      <c r="AJ418" s="81" t="str">
        <f t="shared" ca="1" si="127"/>
        <v/>
      </c>
      <c r="AK418" s="81" t="str">
        <f t="shared" ca="1" si="127"/>
        <v/>
      </c>
      <c r="AL418" s="81" t="str">
        <f t="shared" ca="1" si="127"/>
        <v/>
      </c>
      <c r="AM418" s="81" t="str">
        <f t="shared" ca="1" si="127"/>
        <v/>
      </c>
      <c r="AN418" s="81" t="str">
        <f t="shared" ca="1" si="127"/>
        <v/>
      </c>
      <c r="AO418" s="81" t="str">
        <f t="shared" ca="1" si="127"/>
        <v/>
      </c>
      <c r="AP418" s="81" t="str">
        <f t="shared" ca="1" si="127"/>
        <v/>
      </c>
      <c r="AQ418" s="81" t="str">
        <f t="shared" ca="1" si="127"/>
        <v/>
      </c>
    </row>
    <row r="419" spans="1:43" x14ac:dyDescent="0.2">
      <c r="A419" s="22" t="str">
        <f t="shared" si="125"/>
        <v/>
      </c>
      <c r="B419" s="34" t="str">
        <f t="shared" si="126"/>
        <v/>
      </c>
      <c r="C419" s="24" t="str">
        <f ca="1">IF(B419&gt;datum_obracuna,"",VLOOKUP(B419,'HNB tečaj'!A:D,2))</f>
        <v/>
      </c>
      <c r="D419" s="24" t="str">
        <f ca="1">IF(B419&gt;datum_obracuna,"",VLOOKUP(B419,'HNB tečaj'!A:D,3+(Podaci!$B$11="ne")))</f>
        <v/>
      </c>
      <c r="F419" s="68" t="str">
        <f>IF($A418&gt;=rok*12,"",VLOOKUP($B419,Podaci!$F:$G,2,TRUE))</f>
        <v/>
      </c>
      <c r="G419" s="28" t="str">
        <f>IF($A418&gt;=rok*12,"",VLOOKUP($B419,Podaci!$F:$H,3,TRUE))</f>
        <v/>
      </c>
      <c r="H419" s="33" t="str">
        <f>IF(A418&gt;=rok*12,"",VLOOKUP(B419,Podaci!F:J,5,TRUE))</f>
        <v/>
      </c>
      <c r="I419" s="33" t="str">
        <f t="shared" si="117"/>
        <v/>
      </c>
      <c r="J419" s="102" t="str">
        <f t="shared" ca="1" si="118"/>
        <v/>
      </c>
      <c r="K419" s="71" t="str">
        <f t="shared" si="119"/>
        <v/>
      </c>
      <c r="L419" s="73" t="str">
        <f t="shared" ca="1" si="120"/>
        <v/>
      </c>
      <c r="M419" s="71" t="str">
        <f t="shared" si="121"/>
        <v/>
      </c>
      <c r="N419" s="73" t="str">
        <f t="shared" ca="1" si="122"/>
        <v/>
      </c>
      <c r="O419" s="71" t="str">
        <f t="shared" si="123"/>
        <v/>
      </c>
      <c r="P419" s="72" t="str">
        <f>IF($A418&gt;=rok*12,"",P418*H419-K419-SUMPRODUCT(--(MONTH(Podaci!$L$5:$L$25)=MONTH($B419)),--(YEAR(Podaci!$L$5:$L$25)=YEAR($B419)),Podaci!$M$5:$M$25))</f>
        <v/>
      </c>
      <c r="R419" s="108" t="str">
        <f t="shared" ca="1" si="124"/>
        <v/>
      </c>
      <c r="T419" s="81" t="str">
        <f t="shared" ca="1" si="128"/>
        <v/>
      </c>
      <c r="U419" s="81" t="str">
        <f t="shared" ca="1" si="128"/>
        <v/>
      </c>
      <c r="V419" s="81" t="str">
        <f t="shared" ca="1" si="128"/>
        <v/>
      </c>
      <c r="W419" s="81" t="str">
        <f t="shared" ca="1" si="128"/>
        <v/>
      </c>
      <c r="X419" s="81" t="str">
        <f t="shared" ca="1" si="128"/>
        <v/>
      </c>
      <c r="Y419" s="81" t="str">
        <f t="shared" ca="1" si="128"/>
        <v/>
      </c>
      <c r="Z419" s="81" t="str">
        <f t="shared" ca="1" si="128"/>
        <v/>
      </c>
      <c r="AA419" s="81" t="str">
        <f t="shared" ca="1" si="128"/>
        <v/>
      </c>
      <c r="AB419" s="81" t="str">
        <f t="shared" ca="1" si="128"/>
        <v/>
      </c>
      <c r="AC419" s="81" t="str">
        <f t="shared" ca="1" si="128"/>
        <v/>
      </c>
      <c r="AD419" s="81" t="str">
        <f t="shared" ca="1" si="128"/>
        <v/>
      </c>
      <c r="AE419" s="81" t="str">
        <f t="shared" ca="1" si="128"/>
        <v/>
      </c>
      <c r="AF419" s="81" t="str">
        <f t="shared" ca="1" si="128"/>
        <v/>
      </c>
      <c r="AG419" s="81" t="str">
        <f t="shared" ca="1" si="128"/>
        <v/>
      </c>
      <c r="AH419" s="81" t="str">
        <f t="shared" ca="1" si="128"/>
        <v/>
      </c>
      <c r="AI419" s="81" t="str">
        <f t="shared" ca="1" si="128"/>
        <v/>
      </c>
      <c r="AJ419" s="81" t="str">
        <f t="shared" ca="1" si="127"/>
        <v/>
      </c>
      <c r="AK419" s="81" t="str">
        <f t="shared" ca="1" si="127"/>
        <v/>
      </c>
      <c r="AL419" s="81" t="str">
        <f t="shared" ca="1" si="127"/>
        <v/>
      </c>
      <c r="AM419" s="81" t="str">
        <f t="shared" ca="1" si="127"/>
        <v/>
      </c>
      <c r="AN419" s="81" t="str">
        <f t="shared" ca="1" si="127"/>
        <v/>
      </c>
      <c r="AO419" s="81" t="str">
        <f t="shared" ca="1" si="127"/>
        <v/>
      </c>
      <c r="AP419" s="81" t="str">
        <f t="shared" ca="1" si="127"/>
        <v/>
      </c>
      <c r="AQ419" s="81" t="str">
        <f t="shared" ca="1" si="127"/>
        <v/>
      </c>
    </row>
    <row r="420" spans="1:43" x14ac:dyDescent="0.2">
      <c r="A420" s="22" t="str">
        <f t="shared" si="125"/>
        <v/>
      </c>
      <c r="B420" s="34" t="str">
        <f t="shared" si="126"/>
        <v/>
      </c>
      <c r="C420" s="24" t="str">
        <f ca="1">IF(B420&gt;datum_obracuna,"",VLOOKUP(B420,'HNB tečaj'!A:D,2))</f>
        <v/>
      </c>
      <c r="D420" s="24" t="str">
        <f ca="1">IF(B420&gt;datum_obracuna,"",VLOOKUP(B420,'HNB tečaj'!A:D,3+(Podaci!$B$11="ne")))</f>
        <v/>
      </c>
      <c r="F420" s="68" t="str">
        <f>IF($A419&gt;=rok*12,"",VLOOKUP($B420,Podaci!$F:$G,2,TRUE))</f>
        <v/>
      </c>
      <c r="G420" s="28" t="str">
        <f>IF($A419&gt;=rok*12,"",VLOOKUP($B420,Podaci!$F:$H,3,TRUE))</f>
        <v/>
      </c>
      <c r="H420" s="33" t="str">
        <f>IF(A419&gt;=rok*12,"",VLOOKUP(B420,Podaci!F:J,5,TRUE))</f>
        <v/>
      </c>
      <c r="I420" s="33" t="str">
        <f t="shared" si="117"/>
        <v/>
      </c>
      <c r="J420" s="102" t="str">
        <f t="shared" ca="1" si="118"/>
        <v/>
      </c>
      <c r="K420" s="71" t="str">
        <f t="shared" si="119"/>
        <v/>
      </c>
      <c r="L420" s="73" t="str">
        <f t="shared" ca="1" si="120"/>
        <v/>
      </c>
      <c r="M420" s="71" t="str">
        <f t="shared" si="121"/>
        <v/>
      </c>
      <c r="N420" s="73" t="str">
        <f t="shared" ca="1" si="122"/>
        <v/>
      </c>
      <c r="O420" s="71" t="str">
        <f t="shared" si="123"/>
        <v/>
      </c>
      <c r="P420" s="72" t="str">
        <f>IF($A419&gt;=rok*12,"",P419*H420-K420-SUMPRODUCT(--(MONTH(Podaci!$L$5:$L$25)=MONTH($B420)),--(YEAR(Podaci!$L$5:$L$25)=YEAR($B420)),Podaci!$M$5:$M$25))</f>
        <v/>
      </c>
      <c r="R420" s="108" t="str">
        <f t="shared" ca="1" si="124"/>
        <v/>
      </c>
      <c r="T420" s="81" t="str">
        <f t="shared" ca="1" si="128"/>
        <v/>
      </c>
      <c r="U420" s="81" t="str">
        <f t="shared" ca="1" si="128"/>
        <v/>
      </c>
      <c r="V420" s="81" t="str">
        <f t="shared" ca="1" si="128"/>
        <v/>
      </c>
      <c r="W420" s="81" t="str">
        <f t="shared" ca="1" si="128"/>
        <v/>
      </c>
      <c r="X420" s="81" t="str">
        <f t="shared" ca="1" si="128"/>
        <v/>
      </c>
      <c r="Y420" s="81" t="str">
        <f t="shared" ca="1" si="128"/>
        <v/>
      </c>
      <c r="Z420" s="81" t="str">
        <f t="shared" ca="1" si="128"/>
        <v/>
      </c>
      <c r="AA420" s="81" t="str">
        <f t="shared" ca="1" si="128"/>
        <v/>
      </c>
      <c r="AB420" s="81" t="str">
        <f t="shared" ca="1" si="128"/>
        <v/>
      </c>
      <c r="AC420" s="81" t="str">
        <f t="shared" ca="1" si="128"/>
        <v/>
      </c>
      <c r="AD420" s="81" t="str">
        <f t="shared" ca="1" si="128"/>
        <v/>
      </c>
      <c r="AE420" s="81" t="str">
        <f t="shared" ca="1" si="128"/>
        <v/>
      </c>
      <c r="AF420" s="81" t="str">
        <f t="shared" ca="1" si="128"/>
        <v/>
      </c>
      <c r="AG420" s="81" t="str">
        <f t="shared" ca="1" si="128"/>
        <v/>
      </c>
      <c r="AH420" s="81" t="str">
        <f t="shared" ca="1" si="128"/>
        <v/>
      </c>
      <c r="AI420" s="81" t="str">
        <f t="shared" ref="AI420:AQ435" ca="1" si="129">IF($B420&gt;AI$3,"",MAX(0,(AI$3-MAX(AI$2,$B420+1)+1)/AI$6*AI$7*MAX($J420,0)))</f>
        <v/>
      </c>
      <c r="AJ420" s="81" t="str">
        <f t="shared" ca="1" si="129"/>
        <v/>
      </c>
      <c r="AK420" s="81" t="str">
        <f t="shared" ca="1" si="129"/>
        <v/>
      </c>
      <c r="AL420" s="81" t="str">
        <f t="shared" ca="1" si="129"/>
        <v/>
      </c>
      <c r="AM420" s="81" t="str">
        <f t="shared" ca="1" si="129"/>
        <v/>
      </c>
      <c r="AN420" s="81" t="str">
        <f t="shared" ca="1" si="129"/>
        <v/>
      </c>
      <c r="AO420" s="81" t="str">
        <f t="shared" ca="1" si="129"/>
        <v/>
      </c>
      <c r="AP420" s="81" t="str">
        <f t="shared" ca="1" si="129"/>
        <v/>
      </c>
      <c r="AQ420" s="81" t="str">
        <f t="shared" ca="1" si="129"/>
        <v/>
      </c>
    </row>
    <row r="421" spans="1:43" x14ac:dyDescent="0.2">
      <c r="A421" s="22" t="str">
        <f t="shared" si="125"/>
        <v/>
      </c>
      <c r="B421" s="34" t="str">
        <f t="shared" si="126"/>
        <v/>
      </c>
      <c r="C421" s="24" t="str">
        <f ca="1">IF(B421&gt;datum_obracuna,"",VLOOKUP(B421,'HNB tečaj'!A:D,2))</f>
        <v/>
      </c>
      <c r="D421" s="24" t="str">
        <f ca="1">IF(B421&gt;datum_obracuna,"",VLOOKUP(B421,'HNB tečaj'!A:D,3+(Podaci!$B$11="ne")))</f>
        <v/>
      </c>
      <c r="F421" s="68" t="str">
        <f>IF($A420&gt;=rok*12,"",VLOOKUP($B421,Podaci!$F:$G,2,TRUE))</f>
        <v/>
      </c>
      <c r="G421" s="28" t="str">
        <f>IF($A420&gt;=rok*12,"",VLOOKUP($B421,Podaci!$F:$H,3,TRUE))</f>
        <v/>
      </c>
      <c r="H421" s="33" t="str">
        <f>IF(A420&gt;=rok*12,"",VLOOKUP(B421,Podaci!F:J,5,TRUE))</f>
        <v/>
      </c>
      <c r="I421" s="33" t="str">
        <f t="shared" si="117"/>
        <v/>
      </c>
      <c r="J421" s="102" t="str">
        <f t="shared" ca="1" si="118"/>
        <v/>
      </c>
      <c r="K421" s="71" t="str">
        <f t="shared" si="119"/>
        <v/>
      </c>
      <c r="L421" s="73" t="str">
        <f t="shared" ca="1" si="120"/>
        <v/>
      </c>
      <c r="M421" s="71" t="str">
        <f t="shared" si="121"/>
        <v/>
      </c>
      <c r="N421" s="73" t="str">
        <f t="shared" ca="1" si="122"/>
        <v/>
      </c>
      <c r="O421" s="71" t="str">
        <f t="shared" si="123"/>
        <v/>
      </c>
      <c r="P421" s="72" t="str">
        <f>IF($A420&gt;=rok*12,"",P420*H421-K421-SUMPRODUCT(--(MONTH(Podaci!$L$5:$L$25)=MONTH($B421)),--(YEAR(Podaci!$L$5:$L$25)=YEAR($B421)),Podaci!$M$5:$M$25))</f>
        <v/>
      </c>
      <c r="R421" s="108" t="str">
        <f t="shared" ca="1" si="124"/>
        <v/>
      </c>
      <c r="T421" s="81" t="str">
        <f t="shared" ref="T421:AI436" ca="1" si="130">IF($B421&gt;T$3,"",MAX(0,(T$3-MAX(T$2,$B421+1)+1)/T$6*T$7*MAX($J421,0)))</f>
        <v/>
      </c>
      <c r="U421" s="81" t="str">
        <f t="shared" ca="1" si="130"/>
        <v/>
      </c>
      <c r="V421" s="81" t="str">
        <f t="shared" ca="1" si="130"/>
        <v/>
      </c>
      <c r="W421" s="81" t="str">
        <f t="shared" ca="1" si="130"/>
        <v/>
      </c>
      <c r="X421" s="81" t="str">
        <f t="shared" ca="1" si="130"/>
        <v/>
      </c>
      <c r="Y421" s="81" t="str">
        <f t="shared" ca="1" si="130"/>
        <v/>
      </c>
      <c r="Z421" s="81" t="str">
        <f t="shared" ca="1" si="130"/>
        <v/>
      </c>
      <c r="AA421" s="81" t="str">
        <f t="shared" ca="1" si="130"/>
        <v/>
      </c>
      <c r="AB421" s="81" t="str">
        <f t="shared" ca="1" si="130"/>
        <v/>
      </c>
      <c r="AC421" s="81" t="str">
        <f t="shared" ca="1" si="130"/>
        <v/>
      </c>
      <c r="AD421" s="81" t="str">
        <f t="shared" ca="1" si="130"/>
        <v/>
      </c>
      <c r="AE421" s="81" t="str">
        <f t="shared" ca="1" si="130"/>
        <v/>
      </c>
      <c r="AF421" s="81" t="str">
        <f t="shared" ca="1" si="130"/>
        <v/>
      </c>
      <c r="AG421" s="81" t="str">
        <f t="shared" ca="1" si="130"/>
        <v/>
      </c>
      <c r="AH421" s="81" t="str">
        <f t="shared" ca="1" si="130"/>
        <v/>
      </c>
      <c r="AI421" s="81" t="str">
        <f t="shared" ca="1" si="130"/>
        <v/>
      </c>
      <c r="AJ421" s="81" t="str">
        <f t="shared" ca="1" si="129"/>
        <v/>
      </c>
      <c r="AK421" s="81" t="str">
        <f t="shared" ca="1" si="129"/>
        <v/>
      </c>
      <c r="AL421" s="81" t="str">
        <f t="shared" ca="1" si="129"/>
        <v/>
      </c>
      <c r="AM421" s="81" t="str">
        <f t="shared" ca="1" si="129"/>
        <v/>
      </c>
      <c r="AN421" s="81" t="str">
        <f t="shared" ca="1" si="129"/>
        <v/>
      </c>
      <c r="AO421" s="81" t="str">
        <f t="shared" ca="1" si="129"/>
        <v/>
      </c>
      <c r="AP421" s="81" t="str">
        <f t="shared" ca="1" si="129"/>
        <v/>
      </c>
      <c r="AQ421" s="81" t="str">
        <f t="shared" ca="1" si="129"/>
        <v/>
      </c>
    </row>
    <row r="422" spans="1:43" x14ac:dyDescent="0.2">
      <c r="A422" s="22" t="str">
        <f t="shared" si="125"/>
        <v/>
      </c>
      <c r="B422" s="34" t="str">
        <f t="shared" si="126"/>
        <v/>
      </c>
      <c r="C422" s="24" t="str">
        <f ca="1">IF(B422&gt;datum_obracuna,"",VLOOKUP(B422,'HNB tečaj'!A:D,2))</f>
        <v/>
      </c>
      <c r="D422" s="24" t="str">
        <f ca="1">IF(B422&gt;datum_obracuna,"",VLOOKUP(B422,'HNB tečaj'!A:D,3+(Podaci!$B$11="ne")))</f>
        <v/>
      </c>
      <c r="F422" s="68" t="str">
        <f>IF($A421&gt;=rok*12,"",VLOOKUP($B422,Podaci!$F:$G,2,TRUE))</f>
        <v/>
      </c>
      <c r="G422" s="28" t="str">
        <f>IF($A421&gt;=rok*12,"",VLOOKUP($B422,Podaci!$F:$H,3,TRUE))</f>
        <v/>
      </c>
      <c r="H422" s="33" t="str">
        <f>IF(A421&gt;=rok*12,"",VLOOKUP(B422,Podaci!F:J,5,TRUE))</f>
        <v/>
      </c>
      <c r="I422" s="33" t="str">
        <f t="shared" si="117"/>
        <v/>
      </c>
      <c r="J422" s="102" t="str">
        <f t="shared" ca="1" si="118"/>
        <v/>
      </c>
      <c r="K422" s="71" t="str">
        <f t="shared" si="119"/>
        <v/>
      </c>
      <c r="L422" s="73" t="str">
        <f t="shared" ca="1" si="120"/>
        <v/>
      </c>
      <c r="M422" s="71" t="str">
        <f t="shared" si="121"/>
        <v/>
      </c>
      <c r="N422" s="73" t="str">
        <f t="shared" ca="1" si="122"/>
        <v/>
      </c>
      <c r="O422" s="71" t="str">
        <f t="shared" si="123"/>
        <v/>
      </c>
      <c r="P422" s="72" t="str">
        <f>IF($A421&gt;=rok*12,"",P421*H422-K422-SUMPRODUCT(--(MONTH(Podaci!$L$5:$L$25)=MONTH($B422)),--(YEAR(Podaci!$L$5:$L$25)=YEAR($B422)),Podaci!$M$5:$M$25))</f>
        <v/>
      </c>
      <c r="R422" s="108" t="str">
        <f t="shared" ca="1" si="124"/>
        <v/>
      </c>
      <c r="T422" s="81" t="str">
        <f t="shared" ca="1" si="130"/>
        <v/>
      </c>
      <c r="U422" s="81" t="str">
        <f t="shared" ca="1" si="130"/>
        <v/>
      </c>
      <c r="V422" s="81" t="str">
        <f t="shared" ca="1" si="130"/>
        <v/>
      </c>
      <c r="W422" s="81" t="str">
        <f t="shared" ca="1" si="130"/>
        <v/>
      </c>
      <c r="X422" s="81" t="str">
        <f t="shared" ca="1" si="130"/>
        <v/>
      </c>
      <c r="Y422" s="81" t="str">
        <f t="shared" ca="1" si="130"/>
        <v/>
      </c>
      <c r="Z422" s="81" t="str">
        <f t="shared" ca="1" si="130"/>
        <v/>
      </c>
      <c r="AA422" s="81" t="str">
        <f t="shared" ca="1" si="130"/>
        <v/>
      </c>
      <c r="AB422" s="81" t="str">
        <f t="shared" ca="1" si="130"/>
        <v/>
      </c>
      <c r="AC422" s="81" t="str">
        <f t="shared" ca="1" si="130"/>
        <v/>
      </c>
      <c r="AD422" s="81" t="str">
        <f t="shared" ca="1" si="130"/>
        <v/>
      </c>
      <c r="AE422" s="81" t="str">
        <f t="shared" ca="1" si="130"/>
        <v/>
      </c>
      <c r="AF422" s="81" t="str">
        <f t="shared" ca="1" si="130"/>
        <v/>
      </c>
      <c r="AG422" s="81" t="str">
        <f t="shared" ca="1" si="130"/>
        <v/>
      </c>
      <c r="AH422" s="81" t="str">
        <f t="shared" ca="1" si="130"/>
        <v/>
      </c>
      <c r="AI422" s="81" t="str">
        <f t="shared" ca="1" si="130"/>
        <v/>
      </c>
      <c r="AJ422" s="81" t="str">
        <f t="shared" ca="1" si="129"/>
        <v/>
      </c>
      <c r="AK422" s="81" t="str">
        <f t="shared" ca="1" si="129"/>
        <v/>
      </c>
      <c r="AL422" s="81" t="str">
        <f t="shared" ca="1" si="129"/>
        <v/>
      </c>
      <c r="AM422" s="81" t="str">
        <f t="shared" ca="1" si="129"/>
        <v/>
      </c>
      <c r="AN422" s="81" t="str">
        <f t="shared" ca="1" si="129"/>
        <v/>
      </c>
      <c r="AO422" s="81" t="str">
        <f t="shared" ca="1" si="129"/>
        <v/>
      </c>
      <c r="AP422" s="81" t="str">
        <f t="shared" ca="1" si="129"/>
        <v/>
      </c>
      <c r="AQ422" s="81" t="str">
        <f t="shared" ca="1" si="129"/>
        <v/>
      </c>
    </row>
    <row r="423" spans="1:43" x14ac:dyDescent="0.2">
      <c r="A423" s="22" t="str">
        <f t="shared" si="125"/>
        <v/>
      </c>
      <c r="B423" s="34" t="str">
        <f t="shared" si="126"/>
        <v/>
      </c>
      <c r="C423" s="24" t="str">
        <f ca="1">IF(B423&gt;datum_obracuna,"",VLOOKUP(B423,'HNB tečaj'!A:D,2))</f>
        <v/>
      </c>
      <c r="D423" s="24" t="str">
        <f ca="1">IF(B423&gt;datum_obracuna,"",VLOOKUP(B423,'HNB tečaj'!A:D,3+(Podaci!$B$11="ne")))</f>
        <v/>
      </c>
      <c r="F423" s="68" t="str">
        <f>IF($A422&gt;=rok*12,"",VLOOKUP($B423,Podaci!$F:$G,2,TRUE))</f>
        <v/>
      </c>
      <c r="G423" s="28" t="str">
        <f>IF($A422&gt;=rok*12,"",VLOOKUP($B423,Podaci!$F:$H,3,TRUE))</f>
        <v/>
      </c>
      <c r="H423" s="33" t="str">
        <f>IF(A422&gt;=rok*12,"",VLOOKUP(B423,Podaci!F:J,5,TRUE))</f>
        <v/>
      </c>
      <c r="I423" s="33" t="str">
        <f t="shared" si="117"/>
        <v/>
      </c>
      <c r="J423" s="102" t="str">
        <f t="shared" ca="1" si="118"/>
        <v/>
      </c>
      <c r="K423" s="71" t="str">
        <f t="shared" si="119"/>
        <v/>
      </c>
      <c r="L423" s="73" t="str">
        <f t="shared" ca="1" si="120"/>
        <v/>
      </c>
      <c r="M423" s="71" t="str">
        <f t="shared" si="121"/>
        <v/>
      </c>
      <c r="N423" s="73" t="str">
        <f t="shared" ca="1" si="122"/>
        <v/>
      </c>
      <c r="O423" s="71" t="str">
        <f t="shared" si="123"/>
        <v/>
      </c>
      <c r="P423" s="72" t="str">
        <f>IF($A422&gt;=rok*12,"",P422*H423-K423-SUMPRODUCT(--(MONTH(Podaci!$L$5:$L$25)=MONTH($B423)),--(YEAR(Podaci!$L$5:$L$25)=YEAR($B423)),Podaci!$M$5:$M$25))</f>
        <v/>
      </c>
      <c r="R423" s="108" t="str">
        <f t="shared" ca="1" si="124"/>
        <v/>
      </c>
      <c r="T423" s="81" t="str">
        <f t="shared" ca="1" si="130"/>
        <v/>
      </c>
      <c r="U423" s="81" t="str">
        <f t="shared" ca="1" si="130"/>
        <v/>
      </c>
      <c r="V423" s="81" t="str">
        <f t="shared" ca="1" si="130"/>
        <v/>
      </c>
      <c r="W423" s="81" t="str">
        <f t="shared" ca="1" si="130"/>
        <v/>
      </c>
      <c r="X423" s="81" t="str">
        <f t="shared" ca="1" si="130"/>
        <v/>
      </c>
      <c r="Y423" s="81" t="str">
        <f t="shared" ca="1" si="130"/>
        <v/>
      </c>
      <c r="Z423" s="81" t="str">
        <f t="shared" ca="1" si="130"/>
        <v/>
      </c>
      <c r="AA423" s="81" t="str">
        <f t="shared" ca="1" si="130"/>
        <v/>
      </c>
      <c r="AB423" s="81" t="str">
        <f t="shared" ca="1" si="130"/>
        <v/>
      </c>
      <c r="AC423" s="81" t="str">
        <f t="shared" ca="1" si="130"/>
        <v/>
      </c>
      <c r="AD423" s="81" t="str">
        <f t="shared" ca="1" si="130"/>
        <v/>
      </c>
      <c r="AE423" s="81" t="str">
        <f t="shared" ca="1" si="130"/>
        <v/>
      </c>
      <c r="AF423" s="81" t="str">
        <f t="shared" ca="1" si="130"/>
        <v/>
      </c>
      <c r="AG423" s="81" t="str">
        <f t="shared" ca="1" si="130"/>
        <v/>
      </c>
      <c r="AH423" s="81" t="str">
        <f t="shared" ca="1" si="130"/>
        <v/>
      </c>
      <c r="AI423" s="81" t="str">
        <f t="shared" ca="1" si="130"/>
        <v/>
      </c>
      <c r="AJ423" s="81" t="str">
        <f t="shared" ca="1" si="129"/>
        <v/>
      </c>
      <c r="AK423" s="81" t="str">
        <f t="shared" ca="1" si="129"/>
        <v/>
      </c>
      <c r="AL423" s="81" t="str">
        <f t="shared" ca="1" si="129"/>
        <v/>
      </c>
      <c r="AM423" s="81" t="str">
        <f t="shared" ca="1" si="129"/>
        <v/>
      </c>
      <c r="AN423" s="81" t="str">
        <f t="shared" ca="1" si="129"/>
        <v/>
      </c>
      <c r="AO423" s="81" t="str">
        <f t="shared" ca="1" si="129"/>
        <v/>
      </c>
      <c r="AP423" s="81" t="str">
        <f t="shared" ca="1" si="129"/>
        <v/>
      </c>
      <c r="AQ423" s="81" t="str">
        <f t="shared" ca="1" si="129"/>
        <v/>
      </c>
    </row>
    <row r="424" spans="1:43" x14ac:dyDescent="0.2">
      <c r="A424" s="22" t="str">
        <f t="shared" si="125"/>
        <v/>
      </c>
      <c r="B424" s="34" t="str">
        <f t="shared" si="126"/>
        <v/>
      </c>
      <c r="C424" s="24" t="str">
        <f ca="1">IF(B424&gt;datum_obracuna,"",VLOOKUP(B424,'HNB tečaj'!A:D,2))</f>
        <v/>
      </c>
      <c r="D424" s="24" t="str">
        <f ca="1">IF(B424&gt;datum_obracuna,"",VLOOKUP(B424,'HNB tečaj'!A:D,3+(Podaci!$B$11="ne")))</f>
        <v/>
      </c>
      <c r="F424" s="68" t="str">
        <f>IF($A423&gt;=rok*12,"",VLOOKUP($B424,Podaci!$F:$G,2,TRUE))</f>
        <v/>
      </c>
      <c r="G424" s="28" t="str">
        <f>IF($A423&gt;=rok*12,"",VLOOKUP($B424,Podaci!$F:$H,3,TRUE))</f>
        <v/>
      </c>
      <c r="H424" s="33" t="str">
        <f>IF(A423&gt;=rok*12,"",VLOOKUP(B424,Podaci!F:J,5,TRUE))</f>
        <v/>
      </c>
      <c r="I424" s="33" t="str">
        <f t="shared" si="117"/>
        <v/>
      </c>
      <c r="J424" s="102" t="str">
        <f t="shared" ca="1" si="118"/>
        <v/>
      </c>
      <c r="K424" s="71" t="str">
        <f t="shared" si="119"/>
        <v/>
      </c>
      <c r="L424" s="73" t="str">
        <f t="shared" ca="1" si="120"/>
        <v/>
      </c>
      <c r="M424" s="71" t="str">
        <f t="shared" si="121"/>
        <v/>
      </c>
      <c r="N424" s="73" t="str">
        <f t="shared" ca="1" si="122"/>
        <v/>
      </c>
      <c r="O424" s="71" t="str">
        <f t="shared" si="123"/>
        <v/>
      </c>
      <c r="P424" s="72" t="str">
        <f>IF($A423&gt;=rok*12,"",P423*H424-K424-SUMPRODUCT(--(MONTH(Podaci!$L$5:$L$25)=MONTH($B424)),--(YEAR(Podaci!$L$5:$L$25)=YEAR($B424)),Podaci!$M$5:$M$25))</f>
        <v/>
      </c>
      <c r="R424" s="108" t="str">
        <f t="shared" ca="1" si="124"/>
        <v/>
      </c>
      <c r="T424" s="81" t="str">
        <f t="shared" ca="1" si="130"/>
        <v/>
      </c>
      <c r="U424" s="81" t="str">
        <f t="shared" ca="1" si="130"/>
        <v/>
      </c>
      <c r="V424" s="81" t="str">
        <f t="shared" ca="1" si="130"/>
        <v/>
      </c>
      <c r="W424" s="81" t="str">
        <f t="shared" ca="1" si="130"/>
        <v/>
      </c>
      <c r="X424" s="81" t="str">
        <f t="shared" ca="1" si="130"/>
        <v/>
      </c>
      <c r="Y424" s="81" t="str">
        <f t="shared" ca="1" si="130"/>
        <v/>
      </c>
      <c r="Z424" s="81" t="str">
        <f t="shared" ca="1" si="130"/>
        <v/>
      </c>
      <c r="AA424" s="81" t="str">
        <f t="shared" ca="1" si="130"/>
        <v/>
      </c>
      <c r="AB424" s="81" t="str">
        <f t="shared" ca="1" si="130"/>
        <v/>
      </c>
      <c r="AC424" s="81" t="str">
        <f t="shared" ca="1" si="130"/>
        <v/>
      </c>
      <c r="AD424" s="81" t="str">
        <f t="shared" ca="1" si="130"/>
        <v/>
      </c>
      <c r="AE424" s="81" t="str">
        <f t="shared" ca="1" si="130"/>
        <v/>
      </c>
      <c r="AF424" s="81" t="str">
        <f t="shared" ca="1" si="130"/>
        <v/>
      </c>
      <c r="AG424" s="81" t="str">
        <f t="shared" ca="1" si="130"/>
        <v/>
      </c>
      <c r="AH424" s="81" t="str">
        <f t="shared" ca="1" si="130"/>
        <v/>
      </c>
      <c r="AI424" s="81" t="str">
        <f t="shared" ca="1" si="130"/>
        <v/>
      </c>
      <c r="AJ424" s="81" t="str">
        <f t="shared" ca="1" si="129"/>
        <v/>
      </c>
      <c r="AK424" s="81" t="str">
        <f t="shared" ca="1" si="129"/>
        <v/>
      </c>
      <c r="AL424" s="81" t="str">
        <f t="shared" ca="1" si="129"/>
        <v/>
      </c>
      <c r="AM424" s="81" t="str">
        <f t="shared" ca="1" si="129"/>
        <v/>
      </c>
      <c r="AN424" s="81" t="str">
        <f t="shared" ca="1" si="129"/>
        <v/>
      </c>
      <c r="AO424" s="81" t="str">
        <f t="shared" ca="1" si="129"/>
        <v/>
      </c>
      <c r="AP424" s="81" t="str">
        <f t="shared" ca="1" si="129"/>
        <v/>
      </c>
      <c r="AQ424" s="81" t="str">
        <f t="shared" ca="1" si="129"/>
        <v/>
      </c>
    </row>
    <row r="425" spans="1:43" x14ac:dyDescent="0.2">
      <c r="A425" s="22" t="str">
        <f t="shared" si="125"/>
        <v/>
      </c>
      <c r="B425" s="34" t="str">
        <f t="shared" si="126"/>
        <v/>
      </c>
      <c r="C425" s="24" t="str">
        <f ca="1">IF(B425&gt;datum_obracuna,"",VLOOKUP(B425,'HNB tečaj'!A:D,2))</f>
        <v/>
      </c>
      <c r="D425" s="24" t="str">
        <f ca="1">IF(B425&gt;datum_obracuna,"",VLOOKUP(B425,'HNB tečaj'!A:D,3+(Podaci!$B$11="ne")))</f>
        <v/>
      </c>
      <c r="F425" s="68" t="str">
        <f>IF($A424&gt;=rok*12,"",VLOOKUP($B425,Podaci!$F:$G,2,TRUE))</f>
        <v/>
      </c>
      <c r="G425" s="28" t="str">
        <f>IF($A424&gt;=rok*12,"",VLOOKUP($B425,Podaci!$F:$H,3,TRUE))</f>
        <v/>
      </c>
      <c r="H425" s="33" t="str">
        <f>IF(A424&gt;=rok*12,"",VLOOKUP(B425,Podaci!F:J,5,TRUE))</f>
        <v/>
      </c>
      <c r="I425" s="33" t="str">
        <f t="shared" si="117"/>
        <v/>
      </c>
      <c r="J425" s="102" t="str">
        <f t="shared" ca="1" si="118"/>
        <v/>
      </c>
      <c r="K425" s="71" t="str">
        <f t="shared" si="119"/>
        <v/>
      </c>
      <c r="L425" s="73" t="str">
        <f t="shared" ca="1" si="120"/>
        <v/>
      </c>
      <c r="M425" s="71" t="str">
        <f t="shared" si="121"/>
        <v/>
      </c>
      <c r="N425" s="73" t="str">
        <f t="shared" ca="1" si="122"/>
        <v/>
      </c>
      <c r="O425" s="71" t="str">
        <f t="shared" si="123"/>
        <v/>
      </c>
      <c r="P425" s="72" t="str">
        <f>IF($A424&gt;=rok*12,"",P424*H425-K425-SUMPRODUCT(--(MONTH(Podaci!$L$5:$L$25)=MONTH($B425)),--(YEAR(Podaci!$L$5:$L$25)=YEAR($B425)),Podaci!$M$5:$M$25))</f>
        <v/>
      </c>
      <c r="R425" s="108" t="str">
        <f t="shared" ca="1" si="124"/>
        <v/>
      </c>
      <c r="T425" s="81" t="str">
        <f t="shared" ca="1" si="130"/>
        <v/>
      </c>
      <c r="U425" s="81" t="str">
        <f t="shared" ca="1" si="130"/>
        <v/>
      </c>
      <c r="V425" s="81" t="str">
        <f t="shared" ca="1" si="130"/>
        <v/>
      </c>
      <c r="W425" s="81" t="str">
        <f t="shared" ca="1" si="130"/>
        <v/>
      </c>
      <c r="X425" s="81" t="str">
        <f t="shared" ca="1" si="130"/>
        <v/>
      </c>
      <c r="Y425" s="81" t="str">
        <f t="shared" ca="1" si="130"/>
        <v/>
      </c>
      <c r="Z425" s="81" t="str">
        <f t="shared" ca="1" si="130"/>
        <v/>
      </c>
      <c r="AA425" s="81" t="str">
        <f t="shared" ca="1" si="130"/>
        <v/>
      </c>
      <c r="AB425" s="81" t="str">
        <f t="shared" ca="1" si="130"/>
        <v/>
      </c>
      <c r="AC425" s="81" t="str">
        <f t="shared" ca="1" si="130"/>
        <v/>
      </c>
      <c r="AD425" s="81" t="str">
        <f t="shared" ca="1" si="130"/>
        <v/>
      </c>
      <c r="AE425" s="81" t="str">
        <f t="shared" ca="1" si="130"/>
        <v/>
      </c>
      <c r="AF425" s="81" t="str">
        <f t="shared" ca="1" si="130"/>
        <v/>
      </c>
      <c r="AG425" s="81" t="str">
        <f t="shared" ca="1" si="130"/>
        <v/>
      </c>
      <c r="AH425" s="81" t="str">
        <f t="shared" ca="1" si="130"/>
        <v/>
      </c>
      <c r="AI425" s="81" t="str">
        <f t="shared" ca="1" si="130"/>
        <v/>
      </c>
      <c r="AJ425" s="81" t="str">
        <f t="shared" ca="1" si="129"/>
        <v/>
      </c>
      <c r="AK425" s="81" t="str">
        <f t="shared" ca="1" si="129"/>
        <v/>
      </c>
      <c r="AL425" s="81" t="str">
        <f t="shared" ca="1" si="129"/>
        <v/>
      </c>
      <c r="AM425" s="81" t="str">
        <f t="shared" ca="1" si="129"/>
        <v/>
      </c>
      <c r="AN425" s="81" t="str">
        <f t="shared" ca="1" si="129"/>
        <v/>
      </c>
      <c r="AO425" s="81" t="str">
        <f t="shared" ca="1" si="129"/>
        <v/>
      </c>
      <c r="AP425" s="81" t="str">
        <f t="shared" ca="1" si="129"/>
        <v/>
      </c>
      <c r="AQ425" s="81" t="str">
        <f t="shared" ca="1" si="129"/>
        <v/>
      </c>
    </row>
    <row r="426" spans="1:43" x14ac:dyDescent="0.2">
      <c r="A426" s="22" t="str">
        <f t="shared" si="125"/>
        <v/>
      </c>
      <c r="B426" s="34" t="str">
        <f t="shared" si="126"/>
        <v/>
      </c>
      <c r="C426" s="24" t="str">
        <f ca="1">IF(B426&gt;datum_obracuna,"",VLOOKUP(B426,'HNB tečaj'!A:D,2))</f>
        <v/>
      </c>
      <c r="D426" s="24" t="str">
        <f ca="1">IF(B426&gt;datum_obracuna,"",VLOOKUP(B426,'HNB tečaj'!A:D,3+(Podaci!$B$11="ne")))</f>
        <v/>
      </c>
      <c r="F426" s="68" t="str">
        <f>IF($A425&gt;=rok*12,"",VLOOKUP($B426,Podaci!$F:$G,2,TRUE))</f>
        <v/>
      </c>
      <c r="G426" s="28" t="str">
        <f>IF($A425&gt;=rok*12,"",VLOOKUP($B426,Podaci!$F:$H,3,TRUE))</f>
        <v/>
      </c>
      <c r="H426" s="33" t="str">
        <f>IF(A425&gt;=rok*12,"",VLOOKUP(B426,Podaci!F:J,5,TRUE))</f>
        <v/>
      </c>
      <c r="I426" s="33" t="str">
        <f t="shared" si="117"/>
        <v/>
      </c>
      <c r="J426" s="102" t="str">
        <f t="shared" ca="1" si="118"/>
        <v/>
      </c>
      <c r="K426" s="71" t="str">
        <f t="shared" si="119"/>
        <v/>
      </c>
      <c r="L426" s="73" t="str">
        <f t="shared" ca="1" si="120"/>
        <v/>
      </c>
      <c r="M426" s="71" t="str">
        <f t="shared" si="121"/>
        <v/>
      </c>
      <c r="N426" s="73" t="str">
        <f t="shared" ca="1" si="122"/>
        <v/>
      </c>
      <c r="O426" s="71" t="str">
        <f t="shared" si="123"/>
        <v/>
      </c>
      <c r="P426" s="72" t="str">
        <f>IF($A425&gt;=rok*12,"",P425*H426-K426-SUMPRODUCT(--(MONTH(Podaci!$L$5:$L$25)=MONTH($B426)),--(YEAR(Podaci!$L$5:$L$25)=YEAR($B426)),Podaci!$M$5:$M$25))</f>
        <v/>
      </c>
      <c r="R426" s="108" t="str">
        <f t="shared" ca="1" si="124"/>
        <v/>
      </c>
      <c r="T426" s="81" t="str">
        <f t="shared" ca="1" si="130"/>
        <v/>
      </c>
      <c r="U426" s="81" t="str">
        <f t="shared" ca="1" si="130"/>
        <v/>
      </c>
      <c r="V426" s="81" t="str">
        <f t="shared" ca="1" si="130"/>
        <v/>
      </c>
      <c r="W426" s="81" t="str">
        <f t="shared" ca="1" si="130"/>
        <v/>
      </c>
      <c r="X426" s="81" t="str">
        <f t="shared" ca="1" si="130"/>
        <v/>
      </c>
      <c r="Y426" s="81" t="str">
        <f t="shared" ca="1" si="130"/>
        <v/>
      </c>
      <c r="Z426" s="81" t="str">
        <f t="shared" ca="1" si="130"/>
        <v/>
      </c>
      <c r="AA426" s="81" t="str">
        <f t="shared" ca="1" si="130"/>
        <v/>
      </c>
      <c r="AB426" s="81" t="str">
        <f t="shared" ca="1" si="130"/>
        <v/>
      </c>
      <c r="AC426" s="81" t="str">
        <f t="shared" ca="1" si="130"/>
        <v/>
      </c>
      <c r="AD426" s="81" t="str">
        <f t="shared" ca="1" si="130"/>
        <v/>
      </c>
      <c r="AE426" s="81" t="str">
        <f t="shared" ca="1" si="130"/>
        <v/>
      </c>
      <c r="AF426" s="81" t="str">
        <f t="shared" ca="1" si="130"/>
        <v/>
      </c>
      <c r="AG426" s="81" t="str">
        <f t="shared" ca="1" si="130"/>
        <v/>
      </c>
      <c r="AH426" s="81" t="str">
        <f t="shared" ca="1" si="130"/>
        <v/>
      </c>
      <c r="AI426" s="81" t="str">
        <f t="shared" ca="1" si="130"/>
        <v/>
      </c>
      <c r="AJ426" s="81" t="str">
        <f t="shared" ca="1" si="129"/>
        <v/>
      </c>
      <c r="AK426" s="81" t="str">
        <f t="shared" ca="1" si="129"/>
        <v/>
      </c>
      <c r="AL426" s="81" t="str">
        <f t="shared" ca="1" si="129"/>
        <v/>
      </c>
      <c r="AM426" s="81" t="str">
        <f t="shared" ca="1" si="129"/>
        <v/>
      </c>
      <c r="AN426" s="81" t="str">
        <f t="shared" ca="1" si="129"/>
        <v/>
      </c>
      <c r="AO426" s="81" t="str">
        <f t="shared" ca="1" si="129"/>
        <v/>
      </c>
      <c r="AP426" s="81" t="str">
        <f t="shared" ca="1" si="129"/>
        <v/>
      </c>
      <c r="AQ426" s="81" t="str">
        <f t="shared" ca="1" si="129"/>
        <v/>
      </c>
    </row>
    <row r="427" spans="1:43" x14ac:dyDescent="0.2">
      <c r="A427" s="22" t="str">
        <f t="shared" si="125"/>
        <v/>
      </c>
      <c r="B427" s="34" t="str">
        <f t="shared" si="126"/>
        <v/>
      </c>
      <c r="C427" s="24" t="str">
        <f ca="1">IF(B427&gt;datum_obracuna,"",VLOOKUP(B427,'HNB tečaj'!A:D,2))</f>
        <v/>
      </c>
      <c r="D427" s="24" t="str">
        <f ca="1">IF(B427&gt;datum_obracuna,"",VLOOKUP(B427,'HNB tečaj'!A:D,3+(Podaci!$B$11="ne")))</f>
        <v/>
      </c>
      <c r="F427" s="68" t="str">
        <f>IF($A426&gt;=rok*12,"",VLOOKUP($B427,Podaci!$F:$G,2,TRUE))</f>
        <v/>
      </c>
      <c r="G427" s="28" t="str">
        <f>IF($A426&gt;=rok*12,"",VLOOKUP($B427,Podaci!$F:$H,3,TRUE))</f>
        <v/>
      </c>
      <c r="H427" s="33" t="str">
        <f>IF(A426&gt;=rok*12,"",VLOOKUP(B427,Podaci!F:J,5,TRUE))</f>
        <v/>
      </c>
      <c r="I427" s="33" t="str">
        <f t="shared" si="117"/>
        <v/>
      </c>
      <c r="J427" s="102" t="str">
        <f t="shared" ca="1" si="118"/>
        <v/>
      </c>
      <c r="K427" s="71" t="str">
        <f t="shared" si="119"/>
        <v/>
      </c>
      <c r="L427" s="73" t="str">
        <f t="shared" ca="1" si="120"/>
        <v/>
      </c>
      <c r="M427" s="71" t="str">
        <f t="shared" si="121"/>
        <v/>
      </c>
      <c r="N427" s="73" t="str">
        <f t="shared" ca="1" si="122"/>
        <v/>
      </c>
      <c r="O427" s="71" t="str">
        <f t="shared" si="123"/>
        <v/>
      </c>
      <c r="P427" s="72" t="str">
        <f>IF($A426&gt;=rok*12,"",P426*H427-K427-SUMPRODUCT(--(MONTH(Podaci!$L$5:$L$25)=MONTH($B427)),--(YEAR(Podaci!$L$5:$L$25)=YEAR($B427)),Podaci!$M$5:$M$25))</f>
        <v/>
      </c>
      <c r="R427" s="108" t="str">
        <f t="shared" ca="1" si="124"/>
        <v/>
      </c>
      <c r="T427" s="81" t="str">
        <f t="shared" ca="1" si="130"/>
        <v/>
      </c>
      <c r="U427" s="81" t="str">
        <f t="shared" ca="1" si="130"/>
        <v/>
      </c>
      <c r="V427" s="81" t="str">
        <f t="shared" ca="1" si="130"/>
        <v/>
      </c>
      <c r="W427" s="81" t="str">
        <f t="shared" ca="1" si="130"/>
        <v/>
      </c>
      <c r="X427" s="81" t="str">
        <f t="shared" ca="1" si="130"/>
        <v/>
      </c>
      <c r="Y427" s="81" t="str">
        <f t="shared" ca="1" si="130"/>
        <v/>
      </c>
      <c r="Z427" s="81" t="str">
        <f t="shared" ca="1" si="130"/>
        <v/>
      </c>
      <c r="AA427" s="81" t="str">
        <f t="shared" ca="1" si="130"/>
        <v/>
      </c>
      <c r="AB427" s="81" t="str">
        <f t="shared" ca="1" si="130"/>
        <v/>
      </c>
      <c r="AC427" s="81" t="str">
        <f t="shared" ca="1" si="130"/>
        <v/>
      </c>
      <c r="AD427" s="81" t="str">
        <f t="shared" ca="1" si="130"/>
        <v/>
      </c>
      <c r="AE427" s="81" t="str">
        <f t="shared" ca="1" si="130"/>
        <v/>
      </c>
      <c r="AF427" s="81" t="str">
        <f t="shared" ca="1" si="130"/>
        <v/>
      </c>
      <c r="AG427" s="81" t="str">
        <f t="shared" ca="1" si="130"/>
        <v/>
      </c>
      <c r="AH427" s="81" t="str">
        <f t="shared" ca="1" si="130"/>
        <v/>
      </c>
      <c r="AI427" s="81" t="str">
        <f t="shared" ca="1" si="130"/>
        <v/>
      </c>
      <c r="AJ427" s="81" t="str">
        <f t="shared" ca="1" si="129"/>
        <v/>
      </c>
      <c r="AK427" s="81" t="str">
        <f t="shared" ca="1" si="129"/>
        <v/>
      </c>
      <c r="AL427" s="81" t="str">
        <f t="shared" ca="1" si="129"/>
        <v/>
      </c>
      <c r="AM427" s="81" t="str">
        <f t="shared" ca="1" si="129"/>
        <v/>
      </c>
      <c r="AN427" s="81" t="str">
        <f t="shared" ca="1" si="129"/>
        <v/>
      </c>
      <c r="AO427" s="81" t="str">
        <f t="shared" ca="1" si="129"/>
        <v/>
      </c>
      <c r="AP427" s="81" t="str">
        <f t="shared" ca="1" si="129"/>
        <v/>
      </c>
      <c r="AQ427" s="81" t="str">
        <f t="shared" ca="1" si="129"/>
        <v/>
      </c>
    </row>
    <row r="428" spans="1:43" x14ac:dyDescent="0.2">
      <c r="A428" s="22" t="str">
        <f t="shared" si="125"/>
        <v/>
      </c>
      <c r="B428" s="34" t="str">
        <f t="shared" si="126"/>
        <v/>
      </c>
      <c r="C428" s="24" t="str">
        <f ca="1">IF(B428&gt;datum_obracuna,"",VLOOKUP(B428,'HNB tečaj'!A:D,2))</f>
        <v/>
      </c>
      <c r="D428" s="24" t="str">
        <f ca="1">IF(B428&gt;datum_obracuna,"",VLOOKUP(B428,'HNB tečaj'!A:D,3+(Podaci!$B$11="ne")))</f>
        <v/>
      </c>
      <c r="F428" s="68" t="str">
        <f>IF($A427&gt;=rok*12,"",VLOOKUP($B428,Podaci!$F:$G,2,TRUE))</f>
        <v/>
      </c>
      <c r="G428" s="28" t="str">
        <f>IF($A427&gt;=rok*12,"",VLOOKUP($B428,Podaci!$F:$H,3,TRUE))</f>
        <v/>
      </c>
      <c r="H428" s="33" t="str">
        <f>IF(A427&gt;=rok*12,"",VLOOKUP(B428,Podaci!F:J,5,TRUE))</f>
        <v/>
      </c>
      <c r="I428" s="33" t="str">
        <f t="shared" si="117"/>
        <v/>
      </c>
      <c r="J428" s="102" t="str">
        <f t="shared" ca="1" si="118"/>
        <v/>
      </c>
      <c r="K428" s="71" t="str">
        <f t="shared" si="119"/>
        <v/>
      </c>
      <c r="L428" s="73" t="str">
        <f t="shared" ca="1" si="120"/>
        <v/>
      </c>
      <c r="M428" s="71" t="str">
        <f t="shared" si="121"/>
        <v/>
      </c>
      <c r="N428" s="73" t="str">
        <f t="shared" ca="1" si="122"/>
        <v/>
      </c>
      <c r="O428" s="71" t="str">
        <f t="shared" si="123"/>
        <v/>
      </c>
      <c r="P428" s="72" t="str">
        <f>IF($A427&gt;=rok*12,"",P427*H428-K428-SUMPRODUCT(--(MONTH(Podaci!$L$5:$L$25)=MONTH($B428)),--(YEAR(Podaci!$L$5:$L$25)=YEAR($B428)),Podaci!$M$5:$M$25))</f>
        <v/>
      </c>
      <c r="R428" s="108" t="str">
        <f t="shared" ca="1" si="124"/>
        <v/>
      </c>
      <c r="T428" s="81" t="str">
        <f t="shared" ca="1" si="130"/>
        <v/>
      </c>
      <c r="U428" s="81" t="str">
        <f t="shared" ca="1" si="130"/>
        <v/>
      </c>
      <c r="V428" s="81" t="str">
        <f t="shared" ca="1" si="130"/>
        <v/>
      </c>
      <c r="W428" s="81" t="str">
        <f t="shared" ca="1" si="130"/>
        <v/>
      </c>
      <c r="X428" s="81" t="str">
        <f t="shared" ca="1" si="130"/>
        <v/>
      </c>
      <c r="Y428" s="81" t="str">
        <f t="shared" ca="1" si="130"/>
        <v/>
      </c>
      <c r="Z428" s="81" t="str">
        <f t="shared" ca="1" si="130"/>
        <v/>
      </c>
      <c r="AA428" s="81" t="str">
        <f t="shared" ca="1" si="130"/>
        <v/>
      </c>
      <c r="AB428" s="81" t="str">
        <f t="shared" ca="1" si="130"/>
        <v/>
      </c>
      <c r="AC428" s="81" t="str">
        <f t="shared" ca="1" si="130"/>
        <v/>
      </c>
      <c r="AD428" s="81" t="str">
        <f t="shared" ca="1" si="130"/>
        <v/>
      </c>
      <c r="AE428" s="81" t="str">
        <f t="shared" ca="1" si="130"/>
        <v/>
      </c>
      <c r="AF428" s="81" t="str">
        <f t="shared" ca="1" si="130"/>
        <v/>
      </c>
      <c r="AG428" s="81" t="str">
        <f t="shared" ca="1" si="130"/>
        <v/>
      </c>
      <c r="AH428" s="81" t="str">
        <f t="shared" ca="1" si="130"/>
        <v/>
      </c>
      <c r="AI428" s="81" t="str">
        <f t="shared" ca="1" si="130"/>
        <v/>
      </c>
      <c r="AJ428" s="81" t="str">
        <f t="shared" ca="1" si="129"/>
        <v/>
      </c>
      <c r="AK428" s="81" t="str">
        <f t="shared" ca="1" si="129"/>
        <v/>
      </c>
      <c r="AL428" s="81" t="str">
        <f t="shared" ca="1" si="129"/>
        <v/>
      </c>
      <c r="AM428" s="81" t="str">
        <f t="shared" ca="1" si="129"/>
        <v/>
      </c>
      <c r="AN428" s="81" t="str">
        <f t="shared" ca="1" si="129"/>
        <v/>
      </c>
      <c r="AO428" s="81" t="str">
        <f t="shared" ca="1" si="129"/>
        <v/>
      </c>
      <c r="AP428" s="81" t="str">
        <f t="shared" ca="1" si="129"/>
        <v/>
      </c>
      <c r="AQ428" s="81" t="str">
        <f t="shared" ca="1" si="129"/>
        <v/>
      </c>
    </row>
    <row r="429" spans="1:43" x14ac:dyDescent="0.2">
      <c r="A429" s="22" t="str">
        <f t="shared" si="125"/>
        <v/>
      </c>
      <c r="B429" s="34" t="str">
        <f t="shared" si="126"/>
        <v/>
      </c>
      <c r="C429" s="24" t="str">
        <f ca="1">IF(B429&gt;datum_obracuna,"",VLOOKUP(B429,'HNB tečaj'!A:D,2))</f>
        <v/>
      </c>
      <c r="D429" s="24" t="str">
        <f ca="1">IF(B429&gt;datum_obracuna,"",VLOOKUP(B429,'HNB tečaj'!A:D,3+(Podaci!$B$11="ne")))</f>
        <v/>
      </c>
      <c r="F429" s="68" t="str">
        <f>IF($A428&gt;=rok*12,"",VLOOKUP($B429,Podaci!$F:$G,2,TRUE))</f>
        <v/>
      </c>
      <c r="G429" s="28" t="str">
        <f>IF($A428&gt;=rok*12,"",VLOOKUP($B429,Podaci!$F:$H,3,TRUE))</f>
        <v/>
      </c>
      <c r="H429" s="33" t="str">
        <f>IF(A428&gt;=rok*12,"",VLOOKUP(B429,Podaci!F:J,5,TRUE))</f>
        <v/>
      </c>
      <c r="I429" s="33" t="str">
        <f t="shared" si="117"/>
        <v/>
      </c>
      <c r="J429" s="102" t="str">
        <f t="shared" ca="1" si="118"/>
        <v/>
      </c>
      <c r="K429" s="71" t="str">
        <f t="shared" si="119"/>
        <v/>
      </c>
      <c r="L429" s="73" t="str">
        <f t="shared" ca="1" si="120"/>
        <v/>
      </c>
      <c r="M429" s="71" t="str">
        <f t="shared" si="121"/>
        <v/>
      </c>
      <c r="N429" s="73" t="str">
        <f t="shared" ca="1" si="122"/>
        <v/>
      </c>
      <c r="O429" s="71" t="str">
        <f t="shared" si="123"/>
        <v/>
      </c>
      <c r="P429" s="72" t="str">
        <f>IF($A428&gt;=rok*12,"",P428*H429-K429-SUMPRODUCT(--(MONTH(Podaci!$L$5:$L$25)=MONTH($B429)),--(YEAR(Podaci!$L$5:$L$25)=YEAR($B429)),Podaci!$M$5:$M$25))</f>
        <v/>
      </c>
      <c r="R429" s="108" t="str">
        <f t="shared" ca="1" si="124"/>
        <v/>
      </c>
      <c r="T429" s="81" t="str">
        <f t="shared" ca="1" si="130"/>
        <v/>
      </c>
      <c r="U429" s="81" t="str">
        <f t="shared" ca="1" si="130"/>
        <v/>
      </c>
      <c r="V429" s="81" t="str">
        <f t="shared" ca="1" si="130"/>
        <v/>
      </c>
      <c r="W429" s="81" t="str">
        <f t="shared" ca="1" si="130"/>
        <v/>
      </c>
      <c r="X429" s="81" t="str">
        <f t="shared" ca="1" si="130"/>
        <v/>
      </c>
      <c r="Y429" s="81" t="str">
        <f t="shared" ca="1" si="130"/>
        <v/>
      </c>
      <c r="Z429" s="81" t="str">
        <f t="shared" ca="1" si="130"/>
        <v/>
      </c>
      <c r="AA429" s="81" t="str">
        <f t="shared" ca="1" si="130"/>
        <v/>
      </c>
      <c r="AB429" s="81" t="str">
        <f t="shared" ca="1" si="130"/>
        <v/>
      </c>
      <c r="AC429" s="81" t="str">
        <f t="shared" ca="1" si="130"/>
        <v/>
      </c>
      <c r="AD429" s="81" t="str">
        <f t="shared" ca="1" si="130"/>
        <v/>
      </c>
      <c r="AE429" s="81" t="str">
        <f t="shared" ca="1" si="130"/>
        <v/>
      </c>
      <c r="AF429" s="81" t="str">
        <f t="shared" ca="1" si="130"/>
        <v/>
      </c>
      <c r="AG429" s="81" t="str">
        <f t="shared" ca="1" si="130"/>
        <v/>
      </c>
      <c r="AH429" s="81" t="str">
        <f t="shared" ca="1" si="130"/>
        <v/>
      </c>
      <c r="AI429" s="81" t="str">
        <f t="shared" ca="1" si="130"/>
        <v/>
      </c>
      <c r="AJ429" s="81" t="str">
        <f t="shared" ca="1" si="129"/>
        <v/>
      </c>
      <c r="AK429" s="81" t="str">
        <f t="shared" ca="1" si="129"/>
        <v/>
      </c>
      <c r="AL429" s="81" t="str">
        <f t="shared" ca="1" si="129"/>
        <v/>
      </c>
      <c r="AM429" s="81" t="str">
        <f t="shared" ca="1" si="129"/>
        <v/>
      </c>
      <c r="AN429" s="81" t="str">
        <f t="shared" ca="1" si="129"/>
        <v/>
      </c>
      <c r="AO429" s="81" t="str">
        <f t="shared" ca="1" si="129"/>
        <v/>
      </c>
      <c r="AP429" s="81" t="str">
        <f t="shared" ca="1" si="129"/>
        <v/>
      </c>
      <c r="AQ429" s="81" t="str">
        <f t="shared" ca="1" si="129"/>
        <v/>
      </c>
    </row>
    <row r="430" spans="1:43" x14ac:dyDescent="0.2">
      <c r="A430" s="22" t="str">
        <f t="shared" si="125"/>
        <v/>
      </c>
      <c r="B430" s="34" t="str">
        <f t="shared" si="126"/>
        <v/>
      </c>
      <c r="C430" s="24" t="str">
        <f ca="1">IF(B430&gt;datum_obracuna,"",VLOOKUP(B430,'HNB tečaj'!A:D,2))</f>
        <v/>
      </c>
      <c r="D430" s="24" t="str">
        <f ca="1">IF(B430&gt;datum_obracuna,"",VLOOKUP(B430,'HNB tečaj'!A:D,3+(Podaci!$B$11="ne")))</f>
        <v/>
      </c>
      <c r="F430" s="68" t="str">
        <f>IF($A429&gt;=rok*12,"",VLOOKUP($B430,Podaci!$F:$G,2,TRUE))</f>
        <v/>
      </c>
      <c r="G430" s="28" t="str">
        <f>IF($A429&gt;=rok*12,"",VLOOKUP($B430,Podaci!$F:$H,3,TRUE))</f>
        <v/>
      </c>
      <c r="H430" s="33" t="str">
        <f>IF(A429&gt;=rok*12,"",VLOOKUP(B430,Podaci!F:J,5,TRUE))</f>
        <v/>
      </c>
      <c r="I430" s="33" t="str">
        <f t="shared" si="117"/>
        <v/>
      </c>
      <c r="J430" s="102" t="str">
        <f t="shared" ca="1" si="118"/>
        <v/>
      </c>
      <c r="K430" s="71" t="str">
        <f t="shared" si="119"/>
        <v/>
      </c>
      <c r="L430" s="73" t="str">
        <f t="shared" ca="1" si="120"/>
        <v/>
      </c>
      <c r="M430" s="71" t="str">
        <f t="shared" si="121"/>
        <v/>
      </c>
      <c r="N430" s="73" t="str">
        <f t="shared" ca="1" si="122"/>
        <v/>
      </c>
      <c r="O430" s="71" t="str">
        <f t="shared" si="123"/>
        <v/>
      </c>
      <c r="P430" s="72" t="str">
        <f>IF($A429&gt;=rok*12,"",P429*H430-K430-SUMPRODUCT(--(MONTH(Podaci!$L$5:$L$25)=MONTH($B430)),--(YEAR(Podaci!$L$5:$L$25)=YEAR($B430)),Podaci!$M$5:$M$25))</f>
        <v/>
      </c>
      <c r="R430" s="108" t="str">
        <f t="shared" ca="1" si="124"/>
        <v/>
      </c>
      <c r="T430" s="81" t="str">
        <f t="shared" ca="1" si="130"/>
        <v/>
      </c>
      <c r="U430" s="81" t="str">
        <f t="shared" ca="1" si="130"/>
        <v/>
      </c>
      <c r="V430" s="81" t="str">
        <f t="shared" ca="1" si="130"/>
        <v/>
      </c>
      <c r="W430" s="81" t="str">
        <f t="shared" ca="1" si="130"/>
        <v/>
      </c>
      <c r="X430" s="81" t="str">
        <f t="shared" ca="1" si="130"/>
        <v/>
      </c>
      <c r="Y430" s="81" t="str">
        <f t="shared" ca="1" si="130"/>
        <v/>
      </c>
      <c r="Z430" s="81" t="str">
        <f t="shared" ca="1" si="130"/>
        <v/>
      </c>
      <c r="AA430" s="81" t="str">
        <f t="shared" ca="1" si="130"/>
        <v/>
      </c>
      <c r="AB430" s="81" t="str">
        <f t="shared" ca="1" si="130"/>
        <v/>
      </c>
      <c r="AC430" s="81" t="str">
        <f t="shared" ca="1" si="130"/>
        <v/>
      </c>
      <c r="AD430" s="81" t="str">
        <f t="shared" ca="1" si="130"/>
        <v/>
      </c>
      <c r="AE430" s="81" t="str">
        <f t="shared" ca="1" si="130"/>
        <v/>
      </c>
      <c r="AF430" s="81" t="str">
        <f t="shared" ca="1" si="130"/>
        <v/>
      </c>
      <c r="AG430" s="81" t="str">
        <f t="shared" ca="1" si="130"/>
        <v/>
      </c>
      <c r="AH430" s="81" t="str">
        <f t="shared" ca="1" si="130"/>
        <v/>
      </c>
      <c r="AI430" s="81" t="str">
        <f t="shared" ca="1" si="130"/>
        <v/>
      </c>
      <c r="AJ430" s="81" t="str">
        <f t="shared" ca="1" si="129"/>
        <v/>
      </c>
      <c r="AK430" s="81" t="str">
        <f t="shared" ca="1" si="129"/>
        <v/>
      </c>
      <c r="AL430" s="81" t="str">
        <f t="shared" ca="1" si="129"/>
        <v/>
      </c>
      <c r="AM430" s="81" t="str">
        <f t="shared" ca="1" si="129"/>
        <v/>
      </c>
      <c r="AN430" s="81" t="str">
        <f t="shared" ca="1" si="129"/>
        <v/>
      </c>
      <c r="AO430" s="81" t="str">
        <f t="shared" ca="1" si="129"/>
        <v/>
      </c>
      <c r="AP430" s="81" t="str">
        <f t="shared" ca="1" si="129"/>
        <v/>
      </c>
      <c r="AQ430" s="81" t="str">
        <f t="shared" ca="1" si="129"/>
        <v/>
      </c>
    </row>
    <row r="431" spans="1:43" x14ac:dyDescent="0.2">
      <c r="A431" s="22" t="str">
        <f t="shared" si="125"/>
        <v/>
      </c>
      <c r="B431" s="34" t="str">
        <f t="shared" si="126"/>
        <v/>
      </c>
      <c r="C431" s="24" t="str">
        <f ca="1">IF(B431&gt;datum_obracuna,"",VLOOKUP(B431,'HNB tečaj'!A:D,2))</f>
        <v/>
      </c>
      <c r="D431" s="24" t="str">
        <f ca="1">IF(B431&gt;datum_obracuna,"",VLOOKUP(B431,'HNB tečaj'!A:D,3+(Podaci!$B$11="ne")))</f>
        <v/>
      </c>
      <c r="F431" s="68" t="str">
        <f>IF($A430&gt;=rok*12,"",VLOOKUP($B431,Podaci!$F:$G,2,TRUE))</f>
        <v/>
      </c>
      <c r="G431" s="28" t="str">
        <f>IF($A430&gt;=rok*12,"",VLOOKUP($B431,Podaci!$F:$H,3,TRUE))</f>
        <v/>
      </c>
      <c r="H431" s="33" t="str">
        <f>IF(A430&gt;=rok*12,"",VLOOKUP(B431,Podaci!F:J,5,TRUE))</f>
        <v/>
      </c>
      <c r="I431" s="33" t="str">
        <f t="shared" si="117"/>
        <v/>
      </c>
      <c r="J431" s="102" t="str">
        <f t="shared" ca="1" si="118"/>
        <v/>
      </c>
      <c r="K431" s="71" t="str">
        <f t="shared" si="119"/>
        <v/>
      </c>
      <c r="L431" s="73" t="str">
        <f t="shared" ca="1" si="120"/>
        <v/>
      </c>
      <c r="M431" s="71" t="str">
        <f t="shared" si="121"/>
        <v/>
      </c>
      <c r="N431" s="73" t="str">
        <f t="shared" ca="1" si="122"/>
        <v/>
      </c>
      <c r="O431" s="71" t="str">
        <f t="shared" si="123"/>
        <v/>
      </c>
      <c r="P431" s="72" t="str">
        <f>IF($A430&gt;=rok*12,"",P430*H431-K431-SUMPRODUCT(--(MONTH(Podaci!$L$5:$L$25)=MONTH($B431)),--(YEAR(Podaci!$L$5:$L$25)=YEAR($B431)),Podaci!$M$5:$M$25))</f>
        <v/>
      </c>
      <c r="R431" s="108" t="str">
        <f t="shared" ca="1" si="124"/>
        <v/>
      </c>
      <c r="T431" s="81" t="str">
        <f t="shared" ca="1" si="130"/>
        <v/>
      </c>
      <c r="U431" s="81" t="str">
        <f t="shared" ca="1" si="130"/>
        <v/>
      </c>
      <c r="V431" s="81" t="str">
        <f t="shared" ca="1" si="130"/>
        <v/>
      </c>
      <c r="W431" s="81" t="str">
        <f t="shared" ca="1" si="130"/>
        <v/>
      </c>
      <c r="X431" s="81" t="str">
        <f t="shared" ca="1" si="130"/>
        <v/>
      </c>
      <c r="Y431" s="81" t="str">
        <f t="shared" ca="1" si="130"/>
        <v/>
      </c>
      <c r="Z431" s="81" t="str">
        <f t="shared" ca="1" si="130"/>
        <v/>
      </c>
      <c r="AA431" s="81" t="str">
        <f t="shared" ca="1" si="130"/>
        <v/>
      </c>
      <c r="AB431" s="81" t="str">
        <f t="shared" ca="1" si="130"/>
        <v/>
      </c>
      <c r="AC431" s="81" t="str">
        <f t="shared" ca="1" si="130"/>
        <v/>
      </c>
      <c r="AD431" s="81" t="str">
        <f t="shared" ca="1" si="130"/>
        <v/>
      </c>
      <c r="AE431" s="81" t="str">
        <f t="shared" ca="1" si="130"/>
        <v/>
      </c>
      <c r="AF431" s="81" t="str">
        <f t="shared" ca="1" si="130"/>
        <v/>
      </c>
      <c r="AG431" s="81" t="str">
        <f t="shared" ca="1" si="130"/>
        <v/>
      </c>
      <c r="AH431" s="81" t="str">
        <f t="shared" ca="1" si="130"/>
        <v/>
      </c>
      <c r="AI431" s="81" t="str">
        <f t="shared" ca="1" si="130"/>
        <v/>
      </c>
      <c r="AJ431" s="81" t="str">
        <f t="shared" ca="1" si="129"/>
        <v/>
      </c>
      <c r="AK431" s="81" t="str">
        <f t="shared" ca="1" si="129"/>
        <v/>
      </c>
      <c r="AL431" s="81" t="str">
        <f t="shared" ca="1" si="129"/>
        <v/>
      </c>
      <c r="AM431" s="81" t="str">
        <f t="shared" ca="1" si="129"/>
        <v/>
      </c>
      <c r="AN431" s="81" t="str">
        <f t="shared" ca="1" si="129"/>
        <v/>
      </c>
      <c r="AO431" s="81" t="str">
        <f t="shared" ca="1" si="129"/>
        <v/>
      </c>
      <c r="AP431" s="81" t="str">
        <f t="shared" ca="1" si="129"/>
        <v/>
      </c>
      <c r="AQ431" s="81" t="str">
        <f t="shared" ca="1" si="129"/>
        <v/>
      </c>
    </row>
    <row r="432" spans="1:43" x14ac:dyDescent="0.2">
      <c r="A432" s="22" t="str">
        <f t="shared" si="125"/>
        <v/>
      </c>
      <c r="B432" s="34" t="str">
        <f t="shared" si="126"/>
        <v/>
      </c>
      <c r="C432" s="24" t="str">
        <f ca="1">IF(B432&gt;datum_obracuna,"",VLOOKUP(B432,'HNB tečaj'!A:D,2))</f>
        <v/>
      </c>
      <c r="D432" s="24" t="str">
        <f ca="1">IF(B432&gt;datum_obracuna,"",VLOOKUP(B432,'HNB tečaj'!A:D,3+(Podaci!$B$11="ne")))</f>
        <v/>
      </c>
      <c r="F432" s="68" t="str">
        <f>IF($A431&gt;=rok*12,"",VLOOKUP($B432,Podaci!$F:$G,2,TRUE))</f>
        <v/>
      </c>
      <c r="G432" s="28" t="str">
        <f>IF($A431&gt;=rok*12,"",VLOOKUP($B432,Podaci!$F:$H,3,TRUE))</f>
        <v/>
      </c>
      <c r="H432" s="33" t="str">
        <f>IF(A431&gt;=rok*12,"",VLOOKUP(B432,Podaci!F:J,5,TRUE))</f>
        <v/>
      </c>
      <c r="I432" s="33" t="str">
        <f t="shared" si="117"/>
        <v/>
      </c>
      <c r="J432" s="102" t="str">
        <f t="shared" ca="1" si="118"/>
        <v/>
      </c>
      <c r="K432" s="71" t="str">
        <f t="shared" si="119"/>
        <v/>
      </c>
      <c r="L432" s="73" t="str">
        <f t="shared" ca="1" si="120"/>
        <v/>
      </c>
      <c r="M432" s="71" t="str">
        <f t="shared" si="121"/>
        <v/>
      </c>
      <c r="N432" s="73" t="str">
        <f t="shared" ca="1" si="122"/>
        <v/>
      </c>
      <c r="O432" s="71" t="str">
        <f t="shared" si="123"/>
        <v/>
      </c>
      <c r="P432" s="72" t="str">
        <f>IF($A431&gt;=rok*12,"",P431*H432-K432-SUMPRODUCT(--(MONTH(Podaci!$L$5:$L$25)=MONTH($B432)),--(YEAR(Podaci!$L$5:$L$25)=YEAR($B432)),Podaci!$M$5:$M$25))</f>
        <v/>
      </c>
      <c r="R432" s="108" t="str">
        <f t="shared" ca="1" si="124"/>
        <v/>
      </c>
      <c r="T432" s="81" t="str">
        <f t="shared" ca="1" si="130"/>
        <v/>
      </c>
      <c r="U432" s="81" t="str">
        <f t="shared" ca="1" si="130"/>
        <v/>
      </c>
      <c r="V432" s="81" t="str">
        <f t="shared" ca="1" si="130"/>
        <v/>
      </c>
      <c r="W432" s="81" t="str">
        <f t="shared" ca="1" si="130"/>
        <v/>
      </c>
      <c r="X432" s="81" t="str">
        <f t="shared" ca="1" si="130"/>
        <v/>
      </c>
      <c r="Y432" s="81" t="str">
        <f t="shared" ca="1" si="130"/>
        <v/>
      </c>
      <c r="Z432" s="81" t="str">
        <f t="shared" ca="1" si="130"/>
        <v/>
      </c>
      <c r="AA432" s="81" t="str">
        <f t="shared" ca="1" si="130"/>
        <v/>
      </c>
      <c r="AB432" s="81" t="str">
        <f t="shared" ca="1" si="130"/>
        <v/>
      </c>
      <c r="AC432" s="81" t="str">
        <f t="shared" ca="1" si="130"/>
        <v/>
      </c>
      <c r="AD432" s="81" t="str">
        <f t="shared" ca="1" si="130"/>
        <v/>
      </c>
      <c r="AE432" s="81" t="str">
        <f t="shared" ca="1" si="130"/>
        <v/>
      </c>
      <c r="AF432" s="81" t="str">
        <f t="shared" ca="1" si="130"/>
        <v/>
      </c>
      <c r="AG432" s="81" t="str">
        <f t="shared" ca="1" si="130"/>
        <v/>
      </c>
      <c r="AH432" s="81" t="str">
        <f t="shared" ca="1" si="130"/>
        <v/>
      </c>
      <c r="AI432" s="81" t="str">
        <f t="shared" ca="1" si="130"/>
        <v/>
      </c>
      <c r="AJ432" s="81" t="str">
        <f t="shared" ca="1" si="129"/>
        <v/>
      </c>
      <c r="AK432" s="81" t="str">
        <f t="shared" ca="1" si="129"/>
        <v/>
      </c>
      <c r="AL432" s="81" t="str">
        <f t="shared" ca="1" si="129"/>
        <v/>
      </c>
      <c r="AM432" s="81" t="str">
        <f t="shared" ca="1" si="129"/>
        <v/>
      </c>
      <c r="AN432" s="81" t="str">
        <f t="shared" ca="1" si="129"/>
        <v/>
      </c>
      <c r="AO432" s="81" t="str">
        <f t="shared" ca="1" si="129"/>
        <v/>
      </c>
      <c r="AP432" s="81" t="str">
        <f t="shared" ca="1" si="129"/>
        <v/>
      </c>
      <c r="AQ432" s="81" t="str">
        <f t="shared" ca="1" si="129"/>
        <v/>
      </c>
    </row>
    <row r="433" spans="1:43" x14ac:dyDescent="0.2">
      <c r="A433" s="22" t="str">
        <f t="shared" si="125"/>
        <v/>
      </c>
      <c r="B433" s="34" t="str">
        <f t="shared" si="126"/>
        <v/>
      </c>
      <c r="C433" s="24" t="str">
        <f ca="1">IF(B433&gt;datum_obracuna,"",VLOOKUP(B433,'HNB tečaj'!A:D,2))</f>
        <v/>
      </c>
      <c r="D433" s="24" t="str">
        <f ca="1">IF(B433&gt;datum_obracuna,"",VLOOKUP(B433,'HNB tečaj'!A:D,3+(Podaci!$B$11="ne")))</f>
        <v/>
      </c>
      <c r="F433" s="68" t="str">
        <f>IF($A432&gt;=rok*12,"",VLOOKUP($B433,Podaci!$F:$G,2,TRUE))</f>
        <v/>
      </c>
      <c r="G433" s="28" t="str">
        <f>IF($A432&gt;=rok*12,"",VLOOKUP($B433,Podaci!$F:$H,3,TRUE))</f>
        <v/>
      </c>
      <c r="H433" s="33" t="str">
        <f>IF(A432&gt;=rok*12,"",VLOOKUP(B433,Podaci!F:J,5,TRUE))</f>
        <v/>
      </c>
      <c r="I433" s="33" t="str">
        <f t="shared" si="117"/>
        <v/>
      </c>
      <c r="J433" s="102" t="str">
        <f t="shared" ca="1" si="118"/>
        <v/>
      </c>
      <c r="K433" s="71" t="str">
        <f t="shared" si="119"/>
        <v/>
      </c>
      <c r="L433" s="73" t="str">
        <f t="shared" ca="1" si="120"/>
        <v/>
      </c>
      <c r="M433" s="71" t="str">
        <f t="shared" si="121"/>
        <v/>
      </c>
      <c r="N433" s="73" t="str">
        <f t="shared" ca="1" si="122"/>
        <v/>
      </c>
      <c r="O433" s="71" t="str">
        <f t="shared" si="123"/>
        <v/>
      </c>
      <c r="P433" s="72" t="str">
        <f>IF($A432&gt;=rok*12,"",P432*H433-K433-SUMPRODUCT(--(MONTH(Podaci!$L$5:$L$25)=MONTH($B433)),--(YEAR(Podaci!$L$5:$L$25)=YEAR($B433)),Podaci!$M$5:$M$25))</f>
        <v/>
      </c>
      <c r="R433" s="108" t="str">
        <f t="shared" ca="1" si="124"/>
        <v/>
      </c>
      <c r="T433" s="81" t="str">
        <f t="shared" ca="1" si="130"/>
        <v/>
      </c>
      <c r="U433" s="81" t="str">
        <f t="shared" ca="1" si="130"/>
        <v/>
      </c>
      <c r="V433" s="81" t="str">
        <f t="shared" ca="1" si="130"/>
        <v/>
      </c>
      <c r="W433" s="81" t="str">
        <f t="shared" ca="1" si="130"/>
        <v/>
      </c>
      <c r="X433" s="81" t="str">
        <f t="shared" ca="1" si="130"/>
        <v/>
      </c>
      <c r="Y433" s="81" t="str">
        <f t="shared" ca="1" si="130"/>
        <v/>
      </c>
      <c r="Z433" s="81" t="str">
        <f t="shared" ca="1" si="130"/>
        <v/>
      </c>
      <c r="AA433" s="81" t="str">
        <f t="shared" ca="1" si="130"/>
        <v/>
      </c>
      <c r="AB433" s="81" t="str">
        <f t="shared" ca="1" si="130"/>
        <v/>
      </c>
      <c r="AC433" s="81" t="str">
        <f t="shared" ca="1" si="130"/>
        <v/>
      </c>
      <c r="AD433" s="81" t="str">
        <f t="shared" ca="1" si="130"/>
        <v/>
      </c>
      <c r="AE433" s="81" t="str">
        <f t="shared" ca="1" si="130"/>
        <v/>
      </c>
      <c r="AF433" s="81" t="str">
        <f t="shared" ca="1" si="130"/>
        <v/>
      </c>
      <c r="AG433" s="81" t="str">
        <f t="shared" ca="1" si="130"/>
        <v/>
      </c>
      <c r="AH433" s="81" t="str">
        <f t="shared" ca="1" si="130"/>
        <v/>
      </c>
      <c r="AI433" s="81" t="str">
        <f t="shared" ca="1" si="130"/>
        <v/>
      </c>
      <c r="AJ433" s="81" t="str">
        <f t="shared" ca="1" si="129"/>
        <v/>
      </c>
      <c r="AK433" s="81" t="str">
        <f t="shared" ca="1" si="129"/>
        <v/>
      </c>
      <c r="AL433" s="81" t="str">
        <f t="shared" ca="1" si="129"/>
        <v/>
      </c>
      <c r="AM433" s="81" t="str">
        <f t="shared" ca="1" si="129"/>
        <v/>
      </c>
      <c r="AN433" s="81" t="str">
        <f t="shared" ca="1" si="129"/>
        <v/>
      </c>
      <c r="AO433" s="81" t="str">
        <f t="shared" ca="1" si="129"/>
        <v/>
      </c>
      <c r="AP433" s="81" t="str">
        <f t="shared" ca="1" si="129"/>
        <v/>
      </c>
      <c r="AQ433" s="81" t="str">
        <f t="shared" ca="1" si="129"/>
        <v/>
      </c>
    </row>
    <row r="434" spans="1:43" x14ac:dyDescent="0.2">
      <c r="A434" s="22" t="str">
        <f t="shared" si="125"/>
        <v/>
      </c>
      <c r="B434" s="34" t="str">
        <f t="shared" si="126"/>
        <v/>
      </c>
      <c r="C434" s="24" t="str">
        <f ca="1">IF(B434&gt;datum_obracuna,"",VLOOKUP(B434,'HNB tečaj'!A:D,2))</f>
        <v/>
      </c>
      <c r="D434" s="24" t="str">
        <f ca="1">IF(B434&gt;datum_obracuna,"",VLOOKUP(B434,'HNB tečaj'!A:D,3+(Podaci!$B$11="ne")))</f>
        <v/>
      </c>
      <c r="F434" s="68" t="str">
        <f>IF($A433&gt;=rok*12,"",VLOOKUP($B434,Podaci!$F:$G,2,TRUE))</f>
        <v/>
      </c>
      <c r="G434" s="28" t="str">
        <f>IF($A433&gt;=rok*12,"",VLOOKUP($B434,Podaci!$F:$H,3,TRUE))</f>
        <v/>
      </c>
      <c r="H434" s="33" t="str">
        <f>IF(A433&gt;=rok*12,"",VLOOKUP(B434,Podaci!F:J,5,TRUE))</f>
        <v/>
      </c>
      <c r="I434" s="33" t="str">
        <f t="shared" si="117"/>
        <v/>
      </c>
      <c r="J434" s="102" t="str">
        <f t="shared" ca="1" si="118"/>
        <v/>
      </c>
      <c r="K434" s="71" t="str">
        <f t="shared" si="119"/>
        <v/>
      </c>
      <c r="L434" s="73" t="str">
        <f t="shared" ca="1" si="120"/>
        <v/>
      </c>
      <c r="M434" s="71" t="str">
        <f t="shared" si="121"/>
        <v/>
      </c>
      <c r="N434" s="73" t="str">
        <f t="shared" ca="1" si="122"/>
        <v/>
      </c>
      <c r="O434" s="71" t="str">
        <f t="shared" si="123"/>
        <v/>
      </c>
      <c r="P434" s="72" t="str">
        <f>IF($A433&gt;=rok*12,"",P433*H434-K434-SUMPRODUCT(--(MONTH(Podaci!$L$5:$L$25)=MONTH($B434)),--(YEAR(Podaci!$L$5:$L$25)=YEAR($B434)),Podaci!$M$5:$M$25))</f>
        <v/>
      </c>
      <c r="R434" s="108" t="str">
        <f t="shared" ca="1" si="124"/>
        <v/>
      </c>
      <c r="T434" s="81" t="str">
        <f t="shared" ca="1" si="130"/>
        <v/>
      </c>
      <c r="U434" s="81" t="str">
        <f t="shared" ca="1" si="130"/>
        <v/>
      </c>
      <c r="V434" s="81" t="str">
        <f t="shared" ca="1" si="130"/>
        <v/>
      </c>
      <c r="W434" s="81" t="str">
        <f t="shared" ca="1" si="130"/>
        <v/>
      </c>
      <c r="X434" s="81" t="str">
        <f t="shared" ca="1" si="130"/>
        <v/>
      </c>
      <c r="Y434" s="81" t="str">
        <f t="shared" ca="1" si="130"/>
        <v/>
      </c>
      <c r="Z434" s="81" t="str">
        <f t="shared" ca="1" si="130"/>
        <v/>
      </c>
      <c r="AA434" s="81" t="str">
        <f t="shared" ca="1" si="130"/>
        <v/>
      </c>
      <c r="AB434" s="81" t="str">
        <f t="shared" ca="1" si="130"/>
        <v/>
      </c>
      <c r="AC434" s="81" t="str">
        <f t="shared" ca="1" si="130"/>
        <v/>
      </c>
      <c r="AD434" s="81" t="str">
        <f t="shared" ca="1" si="130"/>
        <v/>
      </c>
      <c r="AE434" s="81" t="str">
        <f t="shared" ca="1" si="130"/>
        <v/>
      </c>
      <c r="AF434" s="81" t="str">
        <f t="shared" ca="1" si="130"/>
        <v/>
      </c>
      <c r="AG434" s="81" t="str">
        <f t="shared" ca="1" si="130"/>
        <v/>
      </c>
      <c r="AH434" s="81" t="str">
        <f t="shared" ca="1" si="130"/>
        <v/>
      </c>
      <c r="AI434" s="81" t="str">
        <f t="shared" ca="1" si="130"/>
        <v/>
      </c>
      <c r="AJ434" s="81" t="str">
        <f t="shared" ca="1" si="129"/>
        <v/>
      </c>
      <c r="AK434" s="81" t="str">
        <f t="shared" ca="1" si="129"/>
        <v/>
      </c>
      <c r="AL434" s="81" t="str">
        <f t="shared" ca="1" si="129"/>
        <v/>
      </c>
      <c r="AM434" s="81" t="str">
        <f t="shared" ca="1" si="129"/>
        <v/>
      </c>
      <c r="AN434" s="81" t="str">
        <f t="shared" ca="1" si="129"/>
        <v/>
      </c>
      <c r="AO434" s="81" t="str">
        <f t="shared" ca="1" si="129"/>
        <v/>
      </c>
      <c r="AP434" s="81" t="str">
        <f t="shared" ca="1" si="129"/>
        <v/>
      </c>
      <c r="AQ434" s="81" t="str">
        <f t="shared" ca="1" si="129"/>
        <v/>
      </c>
    </row>
    <row r="435" spans="1:43" x14ac:dyDescent="0.2">
      <c r="A435" s="22" t="str">
        <f t="shared" si="125"/>
        <v/>
      </c>
      <c r="B435" s="34" t="str">
        <f t="shared" si="126"/>
        <v/>
      </c>
      <c r="C435" s="24" t="str">
        <f ca="1">IF(B435&gt;datum_obracuna,"",VLOOKUP(B435,'HNB tečaj'!A:D,2))</f>
        <v/>
      </c>
      <c r="D435" s="24" t="str">
        <f ca="1">IF(B435&gt;datum_obracuna,"",VLOOKUP(B435,'HNB tečaj'!A:D,3+(Podaci!$B$11="ne")))</f>
        <v/>
      </c>
      <c r="F435" s="68" t="str">
        <f>IF($A434&gt;=rok*12,"",VLOOKUP($B435,Podaci!$F:$G,2,TRUE))</f>
        <v/>
      </c>
      <c r="G435" s="28" t="str">
        <f>IF($A434&gt;=rok*12,"",VLOOKUP($B435,Podaci!$F:$H,3,TRUE))</f>
        <v/>
      </c>
      <c r="H435" s="33" t="str">
        <f>IF(A434&gt;=rok*12,"",VLOOKUP(B435,Podaci!F:J,5,TRUE))</f>
        <v/>
      </c>
      <c r="I435" s="33" t="str">
        <f t="shared" si="117"/>
        <v/>
      </c>
      <c r="J435" s="102" t="str">
        <f t="shared" ca="1" si="118"/>
        <v/>
      </c>
      <c r="K435" s="71" t="str">
        <f t="shared" si="119"/>
        <v/>
      </c>
      <c r="L435" s="73" t="str">
        <f t="shared" ca="1" si="120"/>
        <v/>
      </c>
      <c r="M435" s="71" t="str">
        <f t="shared" si="121"/>
        <v/>
      </c>
      <c r="N435" s="73" t="str">
        <f t="shared" ca="1" si="122"/>
        <v/>
      </c>
      <c r="O435" s="71" t="str">
        <f t="shared" si="123"/>
        <v/>
      </c>
      <c r="P435" s="72" t="str">
        <f>IF($A434&gt;=rok*12,"",P434*H435-K435-SUMPRODUCT(--(MONTH(Podaci!$L$5:$L$25)=MONTH($B435)),--(YEAR(Podaci!$L$5:$L$25)=YEAR($B435)),Podaci!$M$5:$M$25))</f>
        <v/>
      </c>
      <c r="R435" s="108" t="str">
        <f t="shared" ca="1" si="124"/>
        <v/>
      </c>
      <c r="T435" s="81" t="str">
        <f t="shared" ca="1" si="130"/>
        <v/>
      </c>
      <c r="U435" s="81" t="str">
        <f t="shared" ca="1" si="130"/>
        <v/>
      </c>
      <c r="V435" s="81" t="str">
        <f t="shared" ca="1" si="130"/>
        <v/>
      </c>
      <c r="W435" s="81" t="str">
        <f t="shared" ca="1" si="130"/>
        <v/>
      </c>
      <c r="X435" s="81" t="str">
        <f t="shared" ca="1" si="130"/>
        <v/>
      </c>
      <c r="Y435" s="81" t="str">
        <f t="shared" ca="1" si="130"/>
        <v/>
      </c>
      <c r="Z435" s="81" t="str">
        <f t="shared" ca="1" si="130"/>
        <v/>
      </c>
      <c r="AA435" s="81" t="str">
        <f t="shared" ca="1" si="130"/>
        <v/>
      </c>
      <c r="AB435" s="81" t="str">
        <f t="shared" ca="1" si="130"/>
        <v/>
      </c>
      <c r="AC435" s="81" t="str">
        <f t="shared" ca="1" si="130"/>
        <v/>
      </c>
      <c r="AD435" s="81" t="str">
        <f t="shared" ca="1" si="130"/>
        <v/>
      </c>
      <c r="AE435" s="81" t="str">
        <f t="shared" ca="1" si="130"/>
        <v/>
      </c>
      <c r="AF435" s="81" t="str">
        <f t="shared" ca="1" si="130"/>
        <v/>
      </c>
      <c r="AG435" s="81" t="str">
        <f t="shared" ca="1" si="130"/>
        <v/>
      </c>
      <c r="AH435" s="81" t="str">
        <f t="shared" ca="1" si="130"/>
        <v/>
      </c>
      <c r="AI435" s="81" t="str">
        <f t="shared" ca="1" si="130"/>
        <v/>
      </c>
      <c r="AJ435" s="81" t="str">
        <f t="shared" ca="1" si="129"/>
        <v/>
      </c>
      <c r="AK435" s="81" t="str">
        <f t="shared" ca="1" si="129"/>
        <v/>
      </c>
      <c r="AL435" s="81" t="str">
        <f t="shared" ca="1" si="129"/>
        <v/>
      </c>
      <c r="AM435" s="81" t="str">
        <f t="shared" ca="1" si="129"/>
        <v/>
      </c>
      <c r="AN435" s="81" t="str">
        <f t="shared" ca="1" si="129"/>
        <v/>
      </c>
      <c r="AO435" s="81" t="str">
        <f t="shared" ca="1" si="129"/>
        <v/>
      </c>
      <c r="AP435" s="81" t="str">
        <f t="shared" ca="1" si="129"/>
        <v/>
      </c>
      <c r="AQ435" s="81" t="str">
        <f t="shared" ca="1" si="129"/>
        <v/>
      </c>
    </row>
    <row r="436" spans="1:43" x14ac:dyDescent="0.2">
      <c r="A436" s="22" t="str">
        <f t="shared" si="125"/>
        <v/>
      </c>
      <c r="B436" s="34" t="str">
        <f t="shared" si="126"/>
        <v/>
      </c>
      <c r="C436" s="24" t="str">
        <f ca="1">IF(B436&gt;datum_obracuna,"",VLOOKUP(B436,'HNB tečaj'!A:D,2))</f>
        <v/>
      </c>
      <c r="D436" s="24" t="str">
        <f ca="1">IF(B436&gt;datum_obracuna,"",VLOOKUP(B436,'HNB tečaj'!A:D,3+(Podaci!$B$11="ne")))</f>
        <v/>
      </c>
      <c r="F436" s="68" t="str">
        <f>IF($A435&gt;=rok*12,"",VLOOKUP($B436,Podaci!$F:$G,2,TRUE))</f>
        <v/>
      </c>
      <c r="G436" s="28" t="str">
        <f>IF($A435&gt;=rok*12,"",VLOOKUP($B436,Podaci!$F:$H,3,TRUE))</f>
        <v/>
      </c>
      <c r="H436" s="33" t="str">
        <f>IF(A435&gt;=rok*12,"",VLOOKUP(B436,Podaci!F:J,5,TRUE))</f>
        <v/>
      </c>
      <c r="I436" s="33" t="str">
        <f t="shared" si="117"/>
        <v/>
      </c>
      <c r="J436" s="102" t="str">
        <f t="shared" ca="1" si="118"/>
        <v/>
      </c>
      <c r="K436" s="71" t="str">
        <f t="shared" si="119"/>
        <v/>
      </c>
      <c r="L436" s="73" t="str">
        <f t="shared" ca="1" si="120"/>
        <v/>
      </c>
      <c r="M436" s="71" t="str">
        <f t="shared" si="121"/>
        <v/>
      </c>
      <c r="N436" s="73" t="str">
        <f t="shared" ca="1" si="122"/>
        <v/>
      </c>
      <c r="O436" s="71" t="str">
        <f t="shared" si="123"/>
        <v/>
      </c>
      <c r="P436" s="72" t="str">
        <f>IF($A435&gt;=rok*12,"",P435*H436-K436-SUMPRODUCT(--(MONTH(Podaci!$L$5:$L$25)=MONTH($B436)),--(YEAR(Podaci!$L$5:$L$25)=YEAR($B436)),Podaci!$M$5:$M$25))</f>
        <v/>
      </c>
      <c r="R436" s="108" t="str">
        <f t="shared" ca="1" si="124"/>
        <v/>
      </c>
      <c r="T436" s="81" t="str">
        <f t="shared" ca="1" si="130"/>
        <v/>
      </c>
      <c r="U436" s="81" t="str">
        <f t="shared" ca="1" si="130"/>
        <v/>
      </c>
      <c r="V436" s="81" t="str">
        <f t="shared" ca="1" si="130"/>
        <v/>
      </c>
      <c r="W436" s="81" t="str">
        <f t="shared" ca="1" si="130"/>
        <v/>
      </c>
      <c r="X436" s="81" t="str">
        <f t="shared" ca="1" si="130"/>
        <v/>
      </c>
      <c r="Y436" s="81" t="str">
        <f t="shared" ca="1" si="130"/>
        <v/>
      </c>
      <c r="Z436" s="81" t="str">
        <f t="shared" ca="1" si="130"/>
        <v/>
      </c>
      <c r="AA436" s="81" t="str">
        <f t="shared" ca="1" si="130"/>
        <v/>
      </c>
      <c r="AB436" s="81" t="str">
        <f t="shared" ca="1" si="130"/>
        <v/>
      </c>
      <c r="AC436" s="81" t="str">
        <f t="shared" ca="1" si="130"/>
        <v/>
      </c>
      <c r="AD436" s="81" t="str">
        <f t="shared" ca="1" si="130"/>
        <v/>
      </c>
      <c r="AE436" s="81" t="str">
        <f t="shared" ca="1" si="130"/>
        <v/>
      </c>
      <c r="AF436" s="81" t="str">
        <f t="shared" ca="1" si="130"/>
        <v/>
      </c>
      <c r="AG436" s="81" t="str">
        <f t="shared" ca="1" si="130"/>
        <v/>
      </c>
      <c r="AH436" s="81" t="str">
        <f t="shared" ca="1" si="130"/>
        <v/>
      </c>
      <c r="AI436" s="81" t="str">
        <f t="shared" ref="AI436:AQ451" ca="1" si="131">IF($B436&gt;AI$3,"",MAX(0,(AI$3-MAX(AI$2,$B436+1)+1)/AI$6*AI$7*MAX($J436,0)))</f>
        <v/>
      </c>
      <c r="AJ436" s="81" t="str">
        <f t="shared" ca="1" si="131"/>
        <v/>
      </c>
      <c r="AK436" s="81" t="str">
        <f t="shared" ca="1" si="131"/>
        <v/>
      </c>
      <c r="AL436" s="81" t="str">
        <f t="shared" ca="1" si="131"/>
        <v/>
      </c>
      <c r="AM436" s="81" t="str">
        <f t="shared" ca="1" si="131"/>
        <v/>
      </c>
      <c r="AN436" s="81" t="str">
        <f t="shared" ca="1" si="131"/>
        <v/>
      </c>
      <c r="AO436" s="81" t="str">
        <f t="shared" ca="1" si="131"/>
        <v/>
      </c>
      <c r="AP436" s="81" t="str">
        <f t="shared" ca="1" si="131"/>
        <v/>
      </c>
      <c r="AQ436" s="81" t="str">
        <f t="shared" ca="1" si="131"/>
        <v/>
      </c>
    </row>
    <row r="437" spans="1:43" x14ac:dyDescent="0.2">
      <c r="A437" s="22" t="str">
        <f t="shared" si="125"/>
        <v/>
      </c>
      <c r="B437" s="34" t="str">
        <f t="shared" si="126"/>
        <v/>
      </c>
      <c r="C437" s="24" t="str">
        <f ca="1">IF(B437&gt;datum_obracuna,"",VLOOKUP(B437,'HNB tečaj'!A:D,2))</f>
        <v/>
      </c>
      <c r="D437" s="24" t="str">
        <f ca="1">IF(B437&gt;datum_obracuna,"",VLOOKUP(B437,'HNB tečaj'!A:D,3+(Podaci!$B$11="ne")))</f>
        <v/>
      </c>
      <c r="F437" s="68" t="str">
        <f>IF($A436&gt;=rok*12,"",VLOOKUP($B437,Podaci!$F:$G,2,TRUE))</f>
        <v/>
      </c>
      <c r="G437" s="28" t="str">
        <f>IF($A436&gt;=rok*12,"",VLOOKUP($B437,Podaci!$F:$H,3,TRUE))</f>
        <v/>
      </c>
      <c r="H437" s="33" t="str">
        <f>IF(A436&gt;=rok*12,"",VLOOKUP(B437,Podaci!F:J,5,TRUE))</f>
        <v/>
      </c>
      <c r="I437" s="33" t="str">
        <f t="shared" si="117"/>
        <v/>
      </c>
      <c r="J437" s="102" t="str">
        <f t="shared" ca="1" si="118"/>
        <v/>
      </c>
      <c r="K437" s="71" t="str">
        <f t="shared" si="119"/>
        <v/>
      </c>
      <c r="L437" s="73" t="str">
        <f t="shared" ca="1" si="120"/>
        <v/>
      </c>
      <c r="M437" s="71" t="str">
        <f t="shared" si="121"/>
        <v/>
      </c>
      <c r="N437" s="73" t="str">
        <f t="shared" ca="1" si="122"/>
        <v/>
      </c>
      <c r="O437" s="71" t="str">
        <f t="shared" si="123"/>
        <v/>
      </c>
      <c r="P437" s="72" t="str">
        <f>IF($A436&gt;=rok*12,"",P436*H437-K437-SUMPRODUCT(--(MONTH(Podaci!$L$5:$L$25)=MONTH($B437)),--(YEAR(Podaci!$L$5:$L$25)=YEAR($B437)),Podaci!$M$5:$M$25))</f>
        <v/>
      </c>
      <c r="R437" s="108" t="str">
        <f t="shared" ca="1" si="124"/>
        <v/>
      </c>
      <c r="T437" s="81" t="str">
        <f t="shared" ref="T437:AI452" ca="1" si="132">IF($B437&gt;T$3,"",MAX(0,(T$3-MAX(T$2,$B437+1)+1)/T$6*T$7*MAX($J437,0)))</f>
        <v/>
      </c>
      <c r="U437" s="81" t="str">
        <f t="shared" ca="1" si="132"/>
        <v/>
      </c>
      <c r="V437" s="81" t="str">
        <f t="shared" ca="1" si="132"/>
        <v/>
      </c>
      <c r="W437" s="81" t="str">
        <f t="shared" ca="1" si="132"/>
        <v/>
      </c>
      <c r="X437" s="81" t="str">
        <f t="shared" ca="1" si="132"/>
        <v/>
      </c>
      <c r="Y437" s="81" t="str">
        <f t="shared" ca="1" si="132"/>
        <v/>
      </c>
      <c r="Z437" s="81" t="str">
        <f t="shared" ca="1" si="132"/>
        <v/>
      </c>
      <c r="AA437" s="81" t="str">
        <f t="shared" ca="1" si="132"/>
        <v/>
      </c>
      <c r="AB437" s="81" t="str">
        <f t="shared" ca="1" si="132"/>
        <v/>
      </c>
      <c r="AC437" s="81" t="str">
        <f t="shared" ca="1" si="132"/>
        <v/>
      </c>
      <c r="AD437" s="81" t="str">
        <f t="shared" ca="1" si="132"/>
        <v/>
      </c>
      <c r="AE437" s="81" t="str">
        <f t="shared" ca="1" si="132"/>
        <v/>
      </c>
      <c r="AF437" s="81" t="str">
        <f t="shared" ca="1" si="132"/>
        <v/>
      </c>
      <c r="AG437" s="81" t="str">
        <f t="shared" ca="1" si="132"/>
        <v/>
      </c>
      <c r="AH437" s="81" t="str">
        <f t="shared" ca="1" si="132"/>
        <v/>
      </c>
      <c r="AI437" s="81" t="str">
        <f t="shared" ca="1" si="132"/>
        <v/>
      </c>
      <c r="AJ437" s="81" t="str">
        <f t="shared" ca="1" si="131"/>
        <v/>
      </c>
      <c r="AK437" s="81" t="str">
        <f t="shared" ca="1" si="131"/>
        <v/>
      </c>
      <c r="AL437" s="81" t="str">
        <f t="shared" ca="1" si="131"/>
        <v/>
      </c>
      <c r="AM437" s="81" t="str">
        <f t="shared" ca="1" si="131"/>
        <v/>
      </c>
      <c r="AN437" s="81" t="str">
        <f t="shared" ca="1" si="131"/>
        <v/>
      </c>
      <c r="AO437" s="81" t="str">
        <f t="shared" ca="1" si="131"/>
        <v/>
      </c>
      <c r="AP437" s="81" t="str">
        <f t="shared" ca="1" si="131"/>
        <v/>
      </c>
      <c r="AQ437" s="81" t="str">
        <f t="shared" ca="1" si="131"/>
        <v/>
      </c>
    </row>
    <row r="438" spans="1:43" x14ac:dyDescent="0.2">
      <c r="A438" s="22" t="str">
        <f t="shared" si="125"/>
        <v/>
      </c>
      <c r="B438" s="34" t="str">
        <f t="shared" si="126"/>
        <v/>
      </c>
      <c r="C438" s="24" t="str">
        <f ca="1">IF(B438&gt;datum_obracuna,"",VLOOKUP(B438,'HNB tečaj'!A:D,2))</f>
        <v/>
      </c>
      <c r="D438" s="24" t="str">
        <f ca="1">IF(B438&gt;datum_obracuna,"",VLOOKUP(B438,'HNB tečaj'!A:D,3+(Podaci!$B$11="ne")))</f>
        <v/>
      </c>
      <c r="F438" s="68" t="str">
        <f>IF($A437&gt;=rok*12,"",VLOOKUP($B438,Podaci!$F:$G,2,TRUE))</f>
        <v/>
      </c>
      <c r="G438" s="28" t="str">
        <f>IF($A437&gt;=rok*12,"",VLOOKUP($B438,Podaci!$F:$H,3,TRUE))</f>
        <v/>
      </c>
      <c r="H438" s="33" t="str">
        <f>IF(A437&gt;=rok*12,"",VLOOKUP(B438,Podaci!F:J,5,TRUE))</f>
        <v/>
      </c>
      <c r="I438" s="33" t="str">
        <f t="shared" si="117"/>
        <v/>
      </c>
      <c r="J438" s="102" t="str">
        <f t="shared" ca="1" si="118"/>
        <v/>
      </c>
      <c r="K438" s="71" t="str">
        <f t="shared" si="119"/>
        <v/>
      </c>
      <c r="L438" s="73" t="str">
        <f t="shared" ca="1" si="120"/>
        <v/>
      </c>
      <c r="M438" s="71" t="str">
        <f t="shared" si="121"/>
        <v/>
      </c>
      <c r="N438" s="73" t="str">
        <f t="shared" ca="1" si="122"/>
        <v/>
      </c>
      <c r="O438" s="71" t="str">
        <f t="shared" si="123"/>
        <v/>
      </c>
      <c r="P438" s="72" t="str">
        <f>IF($A437&gt;=rok*12,"",P437*H438-K438-SUMPRODUCT(--(MONTH(Podaci!$L$5:$L$25)=MONTH($B438)),--(YEAR(Podaci!$L$5:$L$25)=YEAR($B438)),Podaci!$M$5:$M$25))</f>
        <v/>
      </c>
      <c r="R438" s="108" t="str">
        <f t="shared" ca="1" si="124"/>
        <v/>
      </c>
      <c r="T438" s="81" t="str">
        <f t="shared" ca="1" si="132"/>
        <v/>
      </c>
      <c r="U438" s="81" t="str">
        <f t="shared" ca="1" si="132"/>
        <v/>
      </c>
      <c r="V438" s="81" t="str">
        <f t="shared" ca="1" si="132"/>
        <v/>
      </c>
      <c r="W438" s="81" t="str">
        <f t="shared" ca="1" si="132"/>
        <v/>
      </c>
      <c r="X438" s="81" t="str">
        <f t="shared" ca="1" si="132"/>
        <v/>
      </c>
      <c r="Y438" s="81" t="str">
        <f t="shared" ca="1" si="132"/>
        <v/>
      </c>
      <c r="Z438" s="81" t="str">
        <f t="shared" ca="1" si="132"/>
        <v/>
      </c>
      <c r="AA438" s="81" t="str">
        <f t="shared" ca="1" si="132"/>
        <v/>
      </c>
      <c r="AB438" s="81" t="str">
        <f t="shared" ca="1" si="132"/>
        <v/>
      </c>
      <c r="AC438" s="81" t="str">
        <f t="shared" ca="1" si="132"/>
        <v/>
      </c>
      <c r="AD438" s="81" t="str">
        <f t="shared" ca="1" si="132"/>
        <v/>
      </c>
      <c r="AE438" s="81" t="str">
        <f t="shared" ca="1" si="132"/>
        <v/>
      </c>
      <c r="AF438" s="81" t="str">
        <f t="shared" ca="1" si="132"/>
        <v/>
      </c>
      <c r="AG438" s="81" t="str">
        <f t="shared" ca="1" si="132"/>
        <v/>
      </c>
      <c r="AH438" s="81" t="str">
        <f t="shared" ca="1" si="132"/>
        <v/>
      </c>
      <c r="AI438" s="81" t="str">
        <f t="shared" ca="1" si="132"/>
        <v/>
      </c>
      <c r="AJ438" s="81" t="str">
        <f t="shared" ca="1" si="131"/>
        <v/>
      </c>
      <c r="AK438" s="81" t="str">
        <f t="shared" ca="1" si="131"/>
        <v/>
      </c>
      <c r="AL438" s="81" t="str">
        <f t="shared" ca="1" si="131"/>
        <v/>
      </c>
      <c r="AM438" s="81" t="str">
        <f t="shared" ca="1" si="131"/>
        <v/>
      </c>
      <c r="AN438" s="81" t="str">
        <f t="shared" ca="1" si="131"/>
        <v/>
      </c>
      <c r="AO438" s="81" t="str">
        <f t="shared" ca="1" si="131"/>
        <v/>
      </c>
      <c r="AP438" s="81" t="str">
        <f t="shared" ca="1" si="131"/>
        <v/>
      </c>
      <c r="AQ438" s="81" t="str">
        <f t="shared" ca="1" si="131"/>
        <v/>
      </c>
    </row>
    <row r="439" spans="1:43" x14ac:dyDescent="0.2">
      <c r="A439" s="22" t="str">
        <f t="shared" si="125"/>
        <v/>
      </c>
      <c r="B439" s="34" t="str">
        <f t="shared" si="126"/>
        <v/>
      </c>
      <c r="C439" s="24" t="str">
        <f ca="1">IF(B439&gt;datum_obracuna,"",VLOOKUP(B439,'HNB tečaj'!A:D,2))</f>
        <v/>
      </c>
      <c r="D439" s="24" t="str">
        <f ca="1">IF(B439&gt;datum_obracuna,"",VLOOKUP(B439,'HNB tečaj'!A:D,3+(Podaci!$B$11="ne")))</f>
        <v/>
      </c>
      <c r="F439" s="68" t="str">
        <f>IF($A438&gt;=rok*12,"",VLOOKUP($B439,Podaci!$F:$G,2,TRUE))</f>
        <v/>
      </c>
      <c r="G439" s="28" t="str">
        <f>IF($A438&gt;=rok*12,"",VLOOKUP($B439,Podaci!$F:$H,3,TRUE))</f>
        <v/>
      </c>
      <c r="H439" s="33" t="str">
        <f>IF(A438&gt;=rok*12,"",VLOOKUP(B439,Podaci!F:J,5,TRUE))</f>
        <v/>
      </c>
      <c r="I439" s="33" t="str">
        <f t="shared" si="117"/>
        <v/>
      </c>
      <c r="J439" s="102" t="str">
        <f t="shared" ca="1" si="118"/>
        <v/>
      </c>
      <c r="K439" s="71" t="str">
        <f t="shared" si="119"/>
        <v/>
      </c>
      <c r="L439" s="73" t="str">
        <f t="shared" ca="1" si="120"/>
        <v/>
      </c>
      <c r="M439" s="71" t="str">
        <f t="shared" si="121"/>
        <v/>
      </c>
      <c r="N439" s="73" t="str">
        <f t="shared" ca="1" si="122"/>
        <v/>
      </c>
      <c r="O439" s="71" t="str">
        <f t="shared" si="123"/>
        <v/>
      </c>
      <c r="P439" s="72" t="str">
        <f>IF($A438&gt;=rok*12,"",P438*H439-K439-SUMPRODUCT(--(MONTH(Podaci!$L$5:$L$25)=MONTH($B439)),--(YEAR(Podaci!$L$5:$L$25)=YEAR($B439)),Podaci!$M$5:$M$25))</f>
        <v/>
      </c>
      <c r="R439" s="108" t="str">
        <f t="shared" ca="1" si="124"/>
        <v/>
      </c>
      <c r="T439" s="81" t="str">
        <f t="shared" ca="1" si="132"/>
        <v/>
      </c>
      <c r="U439" s="81" t="str">
        <f t="shared" ca="1" si="132"/>
        <v/>
      </c>
      <c r="V439" s="81" t="str">
        <f t="shared" ca="1" si="132"/>
        <v/>
      </c>
      <c r="W439" s="81" t="str">
        <f t="shared" ca="1" si="132"/>
        <v/>
      </c>
      <c r="X439" s="81" t="str">
        <f t="shared" ca="1" si="132"/>
        <v/>
      </c>
      <c r="Y439" s="81" t="str">
        <f t="shared" ca="1" si="132"/>
        <v/>
      </c>
      <c r="Z439" s="81" t="str">
        <f t="shared" ca="1" si="132"/>
        <v/>
      </c>
      <c r="AA439" s="81" t="str">
        <f t="shared" ca="1" si="132"/>
        <v/>
      </c>
      <c r="AB439" s="81" t="str">
        <f t="shared" ca="1" si="132"/>
        <v/>
      </c>
      <c r="AC439" s="81" t="str">
        <f t="shared" ca="1" si="132"/>
        <v/>
      </c>
      <c r="AD439" s="81" t="str">
        <f t="shared" ca="1" si="132"/>
        <v/>
      </c>
      <c r="AE439" s="81" t="str">
        <f t="shared" ca="1" si="132"/>
        <v/>
      </c>
      <c r="AF439" s="81" t="str">
        <f t="shared" ca="1" si="132"/>
        <v/>
      </c>
      <c r="AG439" s="81" t="str">
        <f t="shared" ca="1" si="132"/>
        <v/>
      </c>
      <c r="AH439" s="81" t="str">
        <f t="shared" ca="1" si="132"/>
        <v/>
      </c>
      <c r="AI439" s="81" t="str">
        <f t="shared" ca="1" si="132"/>
        <v/>
      </c>
      <c r="AJ439" s="81" t="str">
        <f t="shared" ca="1" si="131"/>
        <v/>
      </c>
      <c r="AK439" s="81" t="str">
        <f t="shared" ca="1" si="131"/>
        <v/>
      </c>
      <c r="AL439" s="81" t="str">
        <f t="shared" ca="1" si="131"/>
        <v/>
      </c>
      <c r="AM439" s="81" t="str">
        <f t="shared" ca="1" si="131"/>
        <v/>
      </c>
      <c r="AN439" s="81" t="str">
        <f t="shared" ca="1" si="131"/>
        <v/>
      </c>
      <c r="AO439" s="81" t="str">
        <f t="shared" ca="1" si="131"/>
        <v/>
      </c>
      <c r="AP439" s="81" t="str">
        <f t="shared" ca="1" si="131"/>
        <v/>
      </c>
      <c r="AQ439" s="81" t="str">
        <f t="shared" ca="1" si="131"/>
        <v/>
      </c>
    </row>
    <row r="440" spans="1:43" x14ac:dyDescent="0.2">
      <c r="A440" s="22" t="str">
        <f t="shared" si="125"/>
        <v/>
      </c>
      <c r="B440" s="34" t="str">
        <f t="shared" si="126"/>
        <v/>
      </c>
      <c r="C440" s="24" t="str">
        <f ca="1">IF(B440&gt;datum_obracuna,"",VLOOKUP(B440,'HNB tečaj'!A:D,2))</f>
        <v/>
      </c>
      <c r="D440" s="24" t="str">
        <f ca="1">IF(B440&gt;datum_obracuna,"",VLOOKUP(B440,'HNB tečaj'!A:D,3+(Podaci!$B$11="ne")))</f>
        <v/>
      </c>
      <c r="F440" s="68" t="str">
        <f>IF($A439&gt;=rok*12,"",VLOOKUP($B440,Podaci!$F:$G,2,TRUE))</f>
        <v/>
      </c>
      <c r="G440" s="28" t="str">
        <f>IF($A439&gt;=rok*12,"",VLOOKUP($B440,Podaci!$F:$H,3,TRUE))</f>
        <v/>
      </c>
      <c r="H440" s="33" t="str">
        <f>IF(A439&gt;=rok*12,"",VLOOKUP(B440,Podaci!F:J,5,TRUE))</f>
        <v/>
      </c>
      <c r="I440" s="33" t="str">
        <f t="shared" si="117"/>
        <v/>
      </c>
      <c r="J440" s="102" t="str">
        <f t="shared" ca="1" si="118"/>
        <v/>
      </c>
      <c r="K440" s="71" t="str">
        <f t="shared" si="119"/>
        <v/>
      </c>
      <c r="L440" s="73" t="str">
        <f t="shared" ca="1" si="120"/>
        <v/>
      </c>
      <c r="M440" s="71" t="str">
        <f t="shared" si="121"/>
        <v/>
      </c>
      <c r="N440" s="73" t="str">
        <f t="shared" ca="1" si="122"/>
        <v/>
      </c>
      <c r="O440" s="71" t="str">
        <f t="shared" si="123"/>
        <v/>
      </c>
      <c r="P440" s="72" t="str">
        <f>IF($A439&gt;=rok*12,"",P439*H440-K440-SUMPRODUCT(--(MONTH(Podaci!$L$5:$L$25)=MONTH($B440)),--(YEAR(Podaci!$L$5:$L$25)=YEAR($B440)),Podaci!$M$5:$M$25))</f>
        <v/>
      </c>
      <c r="R440" s="108" t="str">
        <f t="shared" ca="1" si="124"/>
        <v/>
      </c>
      <c r="T440" s="81" t="str">
        <f t="shared" ca="1" si="132"/>
        <v/>
      </c>
      <c r="U440" s="81" t="str">
        <f t="shared" ca="1" si="132"/>
        <v/>
      </c>
      <c r="V440" s="81" t="str">
        <f t="shared" ca="1" si="132"/>
        <v/>
      </c>
      <c r="W440" s="81" t="str">
        <f t="shared" ca="1" si="132"/>
        <v/>
      </c>
      <c r="X440" s="81" t="str">
        <f t="shared" ca="1" si="132"/>
        <v/>
      </c>
      <c r="Y440" s="81" t="str">
        <f t="shared" ca="1" si="132"/>
        <v/>
      </c>
      <c r="Z440" s="81" t="str">
        <f t="shared" ca="1" si="132"/>
        <v/>
      </c>
      <c r="AA440" s="81" t="str">
        <f t="shared" ca="1" si="132"/>
        <v/>
      </c>
      <c r="AB440" s="81" t="str">
        <f t="shared" ca="1" si="132"/>
        <v/>
      </c>
      <c r="AC440" s="81" t="str">
        <f t="shared" ca="1" si="132"/>
        <v/>
      </c>
      <c r="AD440" s="81" t="str">
        <f t="shared" ca="1" si="132"/>
        <v/>
      </c>
      <c r="AE440" s="81" t="str">
        <f t="shared" ca="1" si="132"/>
        <v/>
      </c>
      <c r="AF440" s="81" t="str">
        <f t="shared" ca="1" si="132"/>
        <v/>
      </c>
      <c r="AG440" s="81" t="str">
        <f t="shared" ca="1" si="132"/>
        <v/>
      </c>
      <c r="AH440" s="81" t="str">
        <f t="shared" ca="1" si="132"/>
        <v/>
      </c>
      <c r="AI440" s="81" t="str">
        <f t="shared" ca="1" si="132"/>
        <v/>
      </c>
      <c r="AJ440" s="81" t="str">
        <f t="shared" ca="1" si="131"/>
        <v/>
      </c>
      <c r="AK440" s="81" t="str">
        <f t="shared" ca="1" si="131"/>
        <v/>
      </c>
      <c r="AL440" s="81" t="str">
        <f t="shared" ca="1" si="131"/>
        <v/>
      </c>
      <c r="AM440" s="81" t="str">
        <f t="shared" ca="1" si="131"/>
        <v/>
      </c>
      <c r="AN440" s="81" t="str">
        <f t="shared" ca="1" si="131"/>
        <v/>
      </c>
      <c r="AO440" s="81" t="str">
        <f t="shared" ca="1" si="131"/>
        <v/>
      </c>
      <c r="AP440" s="81" t="str">
        <f t="shared" ca="1" si="131"/>
        <v/>
      </c>
      <c r="AQ440" s="81" t="str">
        <f t="shared" ca="1" si="131"/>
        <v/>
      </c>
    </row>
    <row r="441" spans="1:43" x14ac:dyDescent="0.2">
      <c r="A441" s="22" t="str">
        <f t="shared" si="125"/>
        <v/>
      </c>
      <c r="B441" s="34" t="str">
        <f t="shared" si="126"/>
        <v/>
      </c>
      <c r="C441" s="24" t="str">
        <f ca="1">IF(B441&gt;datum_obracuna,"",VLOOKUP(B441,'HNB tečaj'!A:D,2))</f>
        <v/>
      </c>
      <c r="D441" s="24" t="str">
        <f ca="1">IF(B441&gt;datum_obracuna,"",VLOOKUP(B441,'HNB tečaj'!A:D,3+(Podaci!$B$11="ne")))</f>
        <v/>
      </c>
      <c r="F441" s="68" t="str">
        <f>IF($A440&gt;=rok*12,"",VLOOKUP($B441,Podaci!$F:$G,2,TRUE))</f>
        <v/>
      </c>
      <c r="G441" s="28" t="str">
        <f>IF($A440&gt;=rok*12,"",VLOOKUP($B441,Podaci!$F:$H,3,TRUE))</f>
        <v/>
      </c>
      <c r="H441" s="33" t="str">
        <f>IF(A440&gt;=rok*12,"",VLOOKUP(B441,Podaci!F:J,5,TRUE))</f>
        <v/>
      </c>
      <c r="I441" s="33" t="str">
        <f t="shared" si="117"/>
        <v/>
      </c>
      <c r="J441" s="102" t="str">
        <f t="shared" ca="1" si="118"/>
        <v/>
      </c>
      <c r="K441" s="71" t="str">
        <f t="shared" si="119"/>
        <v/>
      </c>
      <c r="L441" s="73" t="str">
        <f t="shared" ca="1" si="120"/>
        <v/>
      </c>
      <c r="M441" s="71" t="str">
        <f t="shared" si="121"/>
        <v/>
      </c>
      <c r="N441" s="73" t="str">
        <f t="shared" ca="1" si="122"/>
        <v/>
      </c>
      <c r="O441" s="71" t="str">
        <f t="shared" si="123"/>
        <v/>
      </c>
      <c r="P441" s="72" t="str">
        <f>IF($A440&gt;=rok*12,"",P440*H441-K441-SUMPRODUCT(--(MONTH(Podaci!$L$5:$L$25)=MONTH($B441)),--(YEAR(Podaci!$L$5:$L$25)=YEAR($B441)),Podaci!$M$5:$M$25))</f>
        <v/>
      </c>
      <c r="R441" s="108" t="str">
        <f t="shared" ca="1" si="124"/>
        <v/>
      </c>
      <c r="T441" s="81" t="str">
        <f t="shared" ca="1" si="132"/>
        <v/>
      </c>
      <c r="U441" s="81" t="str">
        <f t="shared" ca="1" si="132"/>
        <v/>
      </c>
      <c r="V441" s="81" t="str">
        <f t="shared" ca="1" si="132"/>
        <v/>
      </c>
      <c r="W441" s="81" t="str">
        <f t="shared" ca="1" si="132"/>
        <v/>
      </c>
      <c r="X441" s="81" t="str">
        <f t="shared" ca="1" si="132"/>
        <v/>
      </c>
      <c r="Y441" s="81" t="str">
        <f t="shared" ca="1" si="132"/>
        <v/>
      </c>
      <c r="Z441" s="81" t="str">
        <f t="shared" ca="1" si="132"/>
        <v/>
      </c>
      <c r="AA441" s="81" t="str">
        <f t="shared" ca="1" si="132"/>
        <v/>
      </c>
      <c r="AB441" s="81" t="str">
        <f t="shared" ca="1" si="132"/>
        <v/>
      </c>
      <c r="AC441" s="81" t="str">
        <f t="shared" ca="1" si="132"/>
        <v/>
      </c>
      <c r="AD441" s="81" t="str">
        <f t="shared" ca="1" si="132"/>
        <v/>
      </c>
      <c r="AE441" s="81" t="str">
        <f t="shared" ca="1" si="132"/>
        <v/>
      </c>
      <c r="AF441" s="81" t="str">
        <f t="shared" ca="1" si="132"/>
        <v/>
      </c>
      <c r="AG441" s="81" t="str">
        <f t="shared" ca="1" si="132"/>
        <v/>
      </c>
      <c r="AH441" s="81" t="str">
        <f t="shared" ca="1" si="132"/>
        <v/>
      </c>
      <c r="AI441" s="81" t="str">
        <f t="shared" ca="1" si="132"/>
        <v/>
      </c>
      <c r="AJ441" s="81" t="str">
        <f t="shared" ca="1" si="131"/>
        <v/>
      </c>
      <c r="AK441" s="81" t="str">
        <f t="shared" ca="1" si="131"/>
        <v/>
      </c>
      <c r="AL441" s="81" t="str">
        <f t="shared" ca="1" si="131"/>
        <v/>
      </c>
      <c r="AM441" s="81" t="str">
        <f t="shared" ca="1" si="131"/>
        <v/>
      </c>
      <c r="AN441" s="81" t="str">
        <f t="shared" ca="1" si="131"/>
        <v/>
      </c>
      <c r="AO441" s="81" t="str">
        <f t="shared" ca="1" si="131"/>
        <v/>
      </c>
      <c r="AP441" s="81" t="str">
        <f t="shared" ca="1" si="131"/>
        <v/>
      </c>
      <c r="AQ441" s="81" t="str">
        <f t="shared" ca="1" si="131"/>
        <v/>
      </c>
    </row>
    <row r="442" spans="1:43" x14ac:dyDescent="0.2">
      <c r="A442" s="22" t="str">
        <f t="shared" si="125"/>
        <v/>
      </c>
      <c r="B442" s="34" t="str">
        <f t="shared" si="126"/>
        <v/>
      </c>
      <c r="C442" s="24" t="str">
        <f ca="1">IF(B442&gt;datum_obracuna,"",VLOOKUP(B442,'HNB tečaj'!A:D,2))</f>
        <v/>
      </c>
      <c r="D442" s="24" t="str">
        <f ca="1">IF(B442&gt;datum_obracuna,"",VLOOKUP(B442,'HNB tečaj'!A:D,3+(Podaci!$B$11="ne")))</f>
        <v/>
      </c>
      <c r="F442" s="68" t="str">
        <f>IF($A441&gt;=rok*12,"",VLOOKUP($B442,Podaci!$F:$G,2,TRUE))</f>
        <v/>
      </c>
      <c r="G442" s="28" t="str">
        <f>IF($A441&gt;=rok*12,"",VLOOKUP($B442,Podaci!$F:$H,3,TRUE))</f>
        <v/>
      </c>
      <c r="H442" s="33" t="str">
        <f>IF(A441&gt;=rok*12,"",VLOOKUP(B442,Podaci!F:J,5,TRUE))</f>
        <v/>
      </c>
      <c r="I442" s="33" t="str">
        <f t="shared" si="117"/>
        <v/>
      </c>
      <c r="J442" s="102" t="str">
        <f t="shared" ca="1" si="118"/>
        <v/>
      </c>
      <c r="K442" s="71" t="str">
        <f t="shared" si="119"/>
        <v/>
      </c>
      <c r="L442" s="73" t="str">
        <f t="shared" ca="1" si="120"/>
        <v/>
      </c>
      <c r="M442" s="71" t="str">
        <f t="shared" si="121"/>
        <v/>
      </c>
      <c r="N442" s="73" t="str">
        <f t="shared" ca="1" si="122"/>
        <v/>
      </c>
      <c r="O442" s="71" t="str">
        <f t="shared" si="123"/>
        <v/>
      </c>
      <c r="P442" s="72" t="str">
        <f>IF($A441&gt;=rok*12,"",P441*H442-K442-SUMPRODUCT(--(MONTH(Podaci!$L$5:$L$25)=MONTH($B442)),--(YEAR(Podaci!$L$5:$L$25)=YEAR($B442)),Podaci!$M$5:$M$25))</f>
        <v/>
      </c>
      <c r="R442" s="108" t="str">
        <f t="shared" ca="1" si="124"/>
        <v/>
      </c>
      <c r="T442" s="81" t="str">
        <f t="shared" ca="1" si="132"/>
        <v/>
      </c>
      <c r="U442" s="81" t="str">
        <f t="shared" ca="1" si="132"/>
        <v/>
      </c>
      <c r="V442" s="81" t="str">
        <f t="shared" ca="1" si="132"/>
        <v/>
      </c>
      <c r="W442" s="81" t="str">
        <f t="shared" ca="1" si="132"/>
        <v/>
      </c>
      <c r="X442" s="81" t="str">
        <f t="shared" ca="1" si="132"/>
        <v/>
      </c>
      <c r="Y442" s="81" t="str">
        <f t="shared" ca="1" si="132"/>
        <v/>
      </c>
      <c r="Z442" s="81" t="str">
        <f t="shared" ca="1" si="132"/>
        <v/>
      </c>
      <c r="AA442" s="81" t="str">
        <f t="shared" ca="1" si="132"/>
        <v/>
      </c>
      <c r="AB442" s="81" t="str">
        <f t="shared" ca="1" si="132"/>
        <v/>
      </c>
      <c r="AC442" s="81" t="str">
        <f t="shared" ca="1" si="132"/>
        <v/>
      </c>
      <c r="AD442" s="81" t="str">
        <f t="shared" ca="1" si="132"/>
        <v/>
      </c>
      <c r="AE442" s="81" t="str">
        <f t="shared" ca="1" si="132"/>
        <v/>
      </c>
      <c r="AF442" s="81" t="str">
        <f t="shared" ca="1" si="132"/>
        <v/>
      </c>
      <c r="AG442" s="81" t="str">
        <f t="shared" ca="1" si="132"/>
        <v/>
      </c>
      <c r="AH442" s="81" t="str">
        <f t="shared" ca="1" si="132"/>
        <v/>
      </c>
      <c r="AI442" s="81" t="str">
        <f t="shared" ca="1" si="132"/>
        <v/>
      </c>
      <c r="AJ442" s="81" t="str">
        <f t="shared" ca="1" si="131"/>
        <v/>
      </c>
      <c r="AK442" s="81" t="str">
        <f t="shared" ca="1" si="131"/>
        <v/>
      </c>
      <c r="AL442" s="81" t="str">
        <f t="shared" ca="1" si="131"/>
        <v/>
      </c>
      <c r="AM442" s="81" t="str">
        <f t="shared" ca="1" si="131"/>
        <v/>
      </c>
      <c r="AN442" s="81" t="str">
        <f t="shared" ca="1" si="131"/>
        <v/>
      </c>
      <c r="AO442" s="81" t="str">
        <f t="shared" ca="1" si="131"/>
        <v/>
      </c>
      <c r="AP442" s="81" t="str">
        <f t="shared" ca="1" si="131"/>
        <v/>
      </c>
      <c r="AQ442" s="81" t="str">
        <f t="shared" ca="1" si="131"/>
        <v/>
      </c>
    </row>
    <row r="443" spans="1:43" x14ac:dyDescent="0.2">
      <c r="A443" s="22" t="str">
        <f t="shared" si="125"/>
        <v/>
      </c>
      <c r="B443" s="34" t="str">
        <f t="shared" si="126"/>
        <v/>
      </c>
      <c r="C443" s="24" t="str">
        <f ca="1">IF(B443&gt;datum_obracuna,"",VLOOKUP(B443,'HNB tečaj'!A:D,2))</f>
        <v/>
      </c>
      <c r="D443" s="24" t="str">
        <f ca="1">IF(B443&gt;datum_obracuna,"",VLOOKUP(B443,'HNB tečaj'!A:D,3+(Podaci!$B$11="ne")))</f>
        <v/>
      </c>
      <c r="F443" s="68" t="str">
        <f>IF($A442&gt;=rok*12,"",VLOOKUP($B443,Podaci!$F:$G,2,TRUE))</f>
        <v/>
      </c>
      <c r="G443" s="28" t="str">
        <f>IF($A442&gt;=rok*12,"",VLOOKUP($B443,Podaci!$F:$H,3,TRUE))</f>
        <v/>
      </c>
      <c r="H443" s="33" t="str">
        <f>IF(A442&gt;=rok*12,"",VLOOKUP(B443,Podaci!F:J,5,TRUE))</f>
        <v/>
      </c>
      <c r="I443" s="33" t="str">
        <f t="shared" si="117"/>
        <v/>
      </c>
      <c r="J443" s="102" t="str">
        <f t="shared" ca="1" si="118"/>
        <v/>
      </c>
      <c r="K443" s="71" t="str">
        <f t="shared" si="119"/>
        <v/>
      </c>
      <c r="L443" s="73" t="str">
        <f t="shared" ca="1" si="120"/>
        <v/>
      </c>
      <c r="M443" s="71" t="str">
        <f t="shared" si="121"/>
        <v/>
      </c>
      <c r="N443" s="73" t="str">
        <f t="shared" ca="1" si="122"/>
        <v/>
      </c>
      <c r="O443" s="71" t="str">
        <f t="shared" si="123"/>
        <v/>
      </c>
      <c r="P443" s="72" t="str">
        <f>IF($A442&gt;=rok*12,"",P442*H443-K443-SUMPRODUCT(--(MONTH(Podaci!$L$5:$L$25)=MONTH($B443)),--(YEAR(Podaci!$L$5:$L$25)=YEAR($B443)),Podaci!$M$5:$M$25))</f>
        <v/>
      </c>
      <c r="R443" s="108" t="str">
        <f t="shared" ca="1" si="124"/>
        <v/>
      </c>
      <c r="T443" s="81" t="str">
        <f t="shared" ca="1" si="132"/>
        <v/>
      </c>
      <c r="U443" s="81" t="str">
        <f t="shared" ca="1" si="132"/>
        <v/>
      </c>
      <c r="V443" s="81" t="str">
        <f t="shared" ca="1" si="132"/>
        <v/>
      </c>
      <c r="W443" s="81" t="str">
        <f t="shared" ca="1" si="132"/>
        <v/>
      </c>
      <c r="X443" s="81" t="str">
        <f t="shared" ca="1" si="132"/>
        <v/>
      </c>
      <c r="Y443" s="81" t="str">
        <f t="shared" ca="1" si="132"/>
        <v/>
      </c>
      <c r="Z443" s="81" t="str">
        <f t="shared" ca="1" si="132"/>
        <v/>
      </c>
      <c r="AA443" s="81" t="str">
        <f t="shared" ca="1" si="132"/>
        <v/>
      </c>
      <c r="AB443" s="81" t="str">
        <f t="shared" ca="1" si="132"/>
        <v/>
      </c>
      <c r="AC443" s="81" t="str">
        <f t="shared" ca="1" si="132"/>
        <v/>
      </c>
      <c r="AD443" s="81" t="str">
        <f t="shared" ca="1" si="132"/>
        <v/>
      </c>
      <c r="AE443" s="81" t="str">
        <f t="shared" ca="1" si="132"/>
        <v/>
      </c>
      <c r="AF443" s="81" t="str">
        <f t="shared" ca="1" si="132"/>
        <v/>
      </c>
      <c r="AG443" s="81" t="str">
        <f t="shared" ca="1" si="132"/>
        <v/>
      </c>
      <c r="AH443" s="81" t="str">
        <f t="shared" ca="1" si="132"/>
        <v/>
      </c>
      <c r="AI443" s="81" t="str">
        <f t="shared" ca="1" si="132"/>
        <v/>
      </c>
      <c r="AJ443" s="81" t="str">
        <f t="shared" ca="1" si="131"/>
        <v/>
      </c>
      <c r="AK443" s="81" t="str">
        <f t="shared" ca="1" si="131"/>
        <v/>
      </c>
      <c r="AL443" s="81" t="str">
        <f t="shared" ca="1" si="131"/>
        <v/>
      </c>
      <c r="AM443" s="81" t="str">
        <f t="shared" ca="1" si="131"/>
        <v/>
      </c>
      <c r="AN443" s="81" t="str">
        <f t="shared" ca="1" si="131"/>
        <v/>
      </c>
      <c r="AO443" s="81" t="str">
        <f t="shared" ca="1" si="131"/>
        <v/>
      </c>
      <c r="AP443" s="81" t="str">
        <f t="shared" ca="1" si="131"/>
        <v/>
      </c>
      <c r="AQ443" s="81" t="str">
        <f t="shared" ca="1" si="131"/>
        <v/>
      </c>
    </row>
    <row r="444" spans="1:43" x14ac:dyDescent="0.2">
      <c r="A444" s="22" t="str">
        <f t="shared" si="125"/>
        <v/>
      </c>
      <c r="B444" s="34" t="str">
        <f t="shared" si="126"/>
        <v/>
      </c>
      <c r="C444" s="24" t="str">
        <f ca="1">IF(B444&gt;datum_obracuna,"",VLOOKUP(B444,'HNB tečaj'!A:D,2))</f>
        <v/>
      </c>
      <c r="D444" s="24" t="str">
        <f ca="1">IF(B444&gt;datum_obracuna,"",VLOOKUP(B444,'HNB tečaj'!A:D,3+(Podaci!$B$11="ne")))</f>
        <v/>
      </c>
      <c r="F444" s="68" t="str">
        <f>IF($A443&gt;=rok*12,"",VLOOKUP($B444,Podaci!$F:$G,2,TRUE))</f>
        <v/>
      </c>
      <c r="G444" s="28" t="str">
        <f>IF($A443&gt;=rok*12,"",VLOOKUP($B444,Podaci!$F:$H,3,TRUE))</f>
        <v/>
      </c>
      <c r="H444" s="33" t="str">
        <f>IF(A443&gt;=rok*12,"",VLOOKUP(B444,Podaci!F:J,5,TRUE))</f>
        <v/>
      </c>
      <c r="I444" s="33" t="str">
        <f t="shared" si="117"/>
        <v/>
      </c>
      <c r="J444" s="102" t="str">
        <f t="shared" ca="1" si="118"/>
        <v/>
      </c>
      <c r="K444" s="71" t="str">
        <f t="shared" si="119"/>
        <v/>
      </c>
      <c r="L444" s="73" t="str">
        <f t="shared" ca="1" si="120"/>
        <v/>
      </c>
      <c r="M444" s="71" t="str">
        <f t="shared" si="121"/>
        <v/>
      </c>
      <c r="N444" s="73" t="str">
        <f t="shared" ca="1" si="122"/>
        <v/>
      </c>
      <c r="O444" s="71" t="str">
        <f t="shared" si="123"/>
        <v/>
      </c>
      <c r="P444" s="72" t="str">
        <f>IF($A443&gt;=rok*12,"",P443*H444-K444-SUMPRODUCT(--(MONTH(Podaci!$L$5:$L$25)=MONTH($B444)),--(YEAR(Podaci!$L$5:$L$25)=YEAR($B444)),Podaci!$M$5:$M$25))</f>
        <v/>
      </c>
      <c r="R444" s="108" t="str">
        <f t="shared" ca="1" si="124"/>
        <v/>
      </c>
      <c r="T444" s="81" t="str">
        <f t="shared" ca="1" si="132"/>
        <v/>
      </c>
      <c r="U444" s="81" t="str">
        <f t="shared" ca="1" si="132"/>
        <v/>
      </c>
      <c r="V444" s="81" t="str">
        <f t="shared" ca="1" si="132"/>
        <v/>
      </c>
      <c r="W444" s="81" t="str">
        <f t="shared" ca="1" si="132"/>
        <v/>
      </c>
      <c r="X444" s="81" t="str">
        <f t="shared" ca="1" si="132"/>
        <v/>
      </c>
      <c r="Y444" s="81" t="str">
        <f t="shared" ca="1" si="132"/>
        <v/>
      </c>
      <c r="Z444" s="81" t="str">
        <f t="shared" ca="1" si="132"/>
        <v/>
      </c>
      <c r="AA444" s="81" t="str">
        <f t="shared" ca="1" si="132"/>
        <v/>
      </c>
      <c r="AB444" s="81" t="str">
        <f t="shared" ca="1" si="132"/>
        <v/>
      </c>
      <c r="AC444" s="81" t="str">
        <f t="shared" ca="1" si="132"/>
        <v/>
      </c>
      <c r="AD444" s="81" t="str">
        <f t="shared" ca="1" si="132"/>
        <v/>
      </c>
      <c r="AE444" s="81" t="str">
        <f t="shared" ca="1" si="132"/>
        <v/>
      </c>
      <c r="AF444" s="81" t="str">
        <f t="shared" ca="1" si="132"/>
        <v/>
      </c>
      <c r="AG444" s="81" t="str">
        <f t="shared" ca="1" si="132"/>
        <v/>
      </c>
      <c r="AH444" s="81" t="str">
        <f t="shared" ca="1" si="132"/>
        <v/>
      </c>
      <c r="AI444" s="81" t="str">
        <f t="shared" ca="1" si="132"/>
        <v/>
      </c>
      <c r="AJ444" s="81" t="str">
        <f t="shared" ca="1" si="131"/>
        <v/>
      </c>
      <c r="AK444" s="81" t="str">
        <f t="shared" ca="1" si="131"/>
        <v/>
      </c>
      <c r="AL444" s="81" t="str">
        <f t="shared" ca="1" si="131"/>
        <v/>
      </c>
      <c r="AM444" s="81" t="str">
        <f t="shared" ca="1" si="131"/>
        <v/>
      </c>
      <c r="AN444" s="81" t="str">
        <f t="shared" ca="1" si="131"/>
        <v/>
      </c>
      <c r="AO444" s="81" t="str">
        <f t="shared" ca="1" si="131"/>
        <v/>
      </c>
      <c r="AP444" s="81" t="str">
        <f t="shared" ca="1" si="131"/>
        <v/>
      </c>
      <c r="AQ444" s="81" t="str">
        <f t="shared" ca="1" si="131"/>
        <v/>
      </c>
    </row>
    <row r="445" spans="1:43" x14ac:dyDescent="0.2">
      <c r="A445" s="22" t="str">
        <f t="shared" si="125"/>
        <v/>
      </c>
      <c r="B445" s="34" t="str">
        <f t="shared" si="126"/>
        <v/>
      </c>
      <c r="C445" s="24" t="str">
        <f ca="1">IF(B445&gt;datum_obracuna,"",VLOOKUP(B445,'HNB tečaj'!A:D,2))</f>
        <v/>
      </c>
      <c r="D445" s="24" t="str">
        <f ca="1">IF(B445&gt;datum_obracuna,"",VLOOKUP(B445,'HNB tečaj'!A:D,3+(Podaci!$B$11="ne")))</f>
        <v/>
      </c>
      <c r="F445" s="68" t="str">
        <f>IF($A444&gt;=rok*12,"",VLOOKUP($B445,Podaci!$F:$G,2,TRUE))</f>
        <v/>
      </c>
      <c r="G445" s="28" t="str">
        <f>IF($A444&gt;=rok*12,"",VLOOKUP($B445,Podaci!$F:$H,3,TRUE))</f>
        <v/>
      </c>
      <c r="H445" s="33" t="str">
        <f>IF(A444&gt;=rok*12,"",VLOOKUP(B445,Podaci!F:J,5,TRUE))</f>
        <v/>
      </c>
      <c r="I445" s="33" t="str">
        <f t="shared" si="117"/>
        <v/>
      </c>
      <c r="J445" s="102" t="str">
        <f t="shared" ca="1" si="118"/>
        <v/>
      </c>
      <c r="K445" s="71" t="str">
        <f t="shared" si="119"/>
        <v/>
      </c>
      <c r="L445" s="73" t="str">
        <f t="shared" ca="1" si="120"/>
        <v/>
      </c>
      <c r="M445" s="71" t="str">
        <f t="shared" si="121"/>
        <v/>
      </c>
      <c r="N445" s="73" t="str">
        <f t="shared" ca="1" si="122"/>
        <v/>
      </c>
      <c r="O445" s="71" t="str">
        <f t="shared" si="123"/>
        <v/>
      </c>
      <c r="P445" s="72" t="str">
        <f>IF($A444&gt;=rok*12,"",P444*H445-K445-SUMPRODUCT(--(MONTH(Podaci!$L$5:$L$25)=MONTH($B445)),--(YEAR(Podaci!$L$5:$L$25)=YEAR($B445)),Podaci!$M$5:$M$25))</f>
        <v/>
      </c>
      <c r="R445" s="108" t="str">
        <f t="shared" ca="1" si="124"/>
        <v/>
      </c>
      <c r="T445" s="81" t="str">
        <f t="shared" ca="1" si="132"/>
        <v/>
      </c>
      <c r="U445" s="81" t="str">
        <f t="shared" ca="1" si="132"/>
        <v/>
      </c>
      <c r="V445" s="81" t="str">
        <f t="shared" ca="1" si="132"/>
        <v/>
      </c>
      <c r="W445" s="81" t="str">
        <f t="shared" ca="1" si="132"/>
        <v/>
      </c>
      <c r="X445" s="81" t="str">
        <f t="shared" ca="1" si="132"/>
        <v/>
      </c>
      <c r="Y445" s="81" t="str">
        <f t="shared" ca="1" si="132"/>
        <v/>
      </c>
      <c r="Z445" s="81" t="str">
        <f t="shared" ca="1" si="132"/>
        <v/>
      </c>
      <c r="AA445" s="81" t="str">
        <f t="shared" ca="1" si="132"/>
        <v/>
      </c>
      <c r="AB445" s="81" t="str">
        <f t="shared" ca="1" si="132"/>
        <v/>
      </c>
      <c r="AC445" s="81" t="str">
        <f t="shared" ca="1" si="132"/>
        <v/>
      </c>
      <c r="AD445" s="81" t="str">
        <f t="shared" ca="1" si="132"/>
        <v/>
      </c>
      <c r="AE445" s="81" t="str">
        <f t="shared" ca="1" si="132"/>
        <v/>
      </c>
      <c r="AF445" s="81" t="str">
        <f t="shared" ca="1" si="132"/>
        <v/>
      </c>
      <c r="AG445" s="81" t="str">
        <f t="shared" ca="1" si="132"/>
        <v/>
      </c>
      <c r="AH445" s="81" t="str">
        <f t="shared" ca="1" si="132"/>
        <v/>
      </c>
      <c r="AI445" s="81" t="str">
        <f t="shared" ca="1" si="132"/>
        <v/>
      </c>
      <c r="AJ445" s="81" t="str">
        <f t="shared" ca="1" si="131"/>
        <v/>
      </c>
      <c r="AK445" s="81" t="str">
        <f t="shared" ca="1" si="131"/>
        <v/>
      </c>
      <c r="AL445" s="81" t="str">
        <f t="shared" ca="1" si="131"/>
        <v/>
      </c>
      <c r="AM445" s="81" t="str">
        <f t="shared" ca="1" si="131"/>
        <v/>
      </c>
      <c r="AN445" s="81" t="str">
        <f t="shared" ca="1" si="131"/>
        <v/>
      </c>
      <c r="AO445" s="81" t="str">
        <f t="shared" ca="1" si="131"/>
        <v/>
      </c>
      <c r="AP445" s="81" t="str">
        <f t="shared" ca="1" si="131"/>
        <v/>
      </c>
      <c r="AQ445" s="81" t="str">
        <f t="shared" ca="1" si="131"/>
        <v/>
      </c>
    </row>
    <row r="446" spans="1:43" x14ac:dyDescent="0.2">
      <c r="A446" s="22" t="str">
        <f t="shared" si="125"/>
        <v/>
      </c>
      <c r="B446" s="34" t="str">
        <f t="shared" si="126"/>
        <v/>
      </c>
      <c r="C446" s="24" t="str">
        <f ca="1">IF(B446&gt;datum_obracuna,"",VLOOKUP(B446,'HNB tečaj'!A:D,2))</f>
        <v/>
      </c>
      <c r="D446" s="24" t="str">
        <f ca="1">IF(B446&gt;datum_obracuna,"",VLOOKUP(B446,'HNB tečaj'!A:D,3+(Podaci!$B$11="ne")))</f>
        <v/>
      </c>
      <c r="F446" s="68" t="str">
        <f>IF($A445&gt;=rok*12,"",VLOOKUP($B446,Podaci!$F:$G,2,TRUE))</f>
        <v/>
      </c>
      <c r="G446" s="28" t="str">
        <f>IF($A445&gt;=rok*12,"",VLOOKUP($B446,Podaci!$F:$H,3,TRUE))</f>
        <v/>
      </c>
      <c r="H446" s="33" t="str">
        <f>IF(A445&gt;=rok*12,"",VLOOKUP(B446,Podaci!F:J,5,TRUE))</f>
        <v/>
      </c>
      <c r="I446" s="33" t="str">
        <f t="shared" si="117"/>
        <v/>
      </c>
      <c r="J446" s="102" t="str">
        <f t="shared" ca="1" si="118"/>
        <v/>
      </c>
      <c r="K446" s="71" t="str">
        <f t="shared" si="119"/>
        <v/>
      </c>
      <c r="L446" s="73" t="str">
        <f t="shared" ca="1" si="120"/>
        <v/>
      </c>
      <c r="M446" s="71" t="str">
        <f t="shared" si="121"/>
        <v/>
      </c>
      <c r="N446" s="73" t="str">
        <f t="shared" ca="1" si="122"/>
        <v/>
      </c>
      <c r="O446" s="71" t="str">
        <f t="shared" si="123"/>
        <v/>
      </c>
      <c r="P446" s="72" t="str">
        <f>IF($A445&gt;=rok*12,"",P445*H446-K446-SUMPRODUCT(--(MONTH(Podaci!$L$5:$L$25)=MONTH($B446)),--(YEAR(Podaci!$L$5:$L$25)=YEAR($B446)),Podaci!$M$5:$M$25))</f>
        <v/>
      </c>
      <c r="R446" s="108" t="str">
        <f t="shared" ca="1" si="124"/>
        <v/>
      </c>
      <c r="T446" s="81" t="str">
        <f t="shared" ca="1" si="132"/>
        <v/>
      </c>
      <c r="U446" s="81" t="str">
        <f t="shared" ca="1" si="132"/>
        <v/>
      </c>
      <c r="V446" s="81" t="str">
        <f t="shared" ca="1" si="132"/>
        <v/>
      </c>
      <c r="W446" s="81" t="str">
        <f t="shared" ca="1" si="132"/>
        <v/>
      </c>
      <c r="X446" s="81" t="str">
        <f t="shared" ca="1" si="132"/>
        <v/>
      </c>
      <c r="Y446" s="81" t="str">
        <f t="shared" ca="1" si="132"/>
        <v/>
      </c>
      <c r="Z446" s="81" t="str">
        <f t="shared" ca="1" si="132"/>
        <v/>
      </c>
      <c r="AA446" s="81" t="str">
        <f t="shared" ca="1" si="132"/>
        <v/>
      </c>
      <c r="AB446" s="81" t="str">
        <f t="shared" ca="1" si="132"/>
        <v/>
      </c>
      <c r="AC446" s="81" t="str">
        <f t="shared" ca="1" si="132"/>
        <v/>
      </c>
      <c r="AD446" s="81" t="str">
        <f t="shared" ca="1" si="132"/>
        <v/>
      </c>
      <c r="AE446" s="81" t="str">
        <f t="shared" ca="1" si="132"/>
        <v/>
      </c>
      <c r="AF446" s="81" t="str">
        <f t="shared" ca="1" si="132"/>
        <v/>
      </c>
      <c r="AG446" s="81" t="str">
        <f t="shared" ca="1" si="132"/>
        <v/>
      </c>
      <c r="AH446" s="81" t="str">
        <f t="shared" ca="1" si="132"/>
        <v/>
      </c>
      <c r="AI446" s="81" t="str">
        <f t="shared" ca="1" si="132"/>
        <v/>
      </c>
      <c r="AJ446" s="81" t="str">
        <f t="shared" ca="1" si="131"/>
        <v/>
      </c>
      <c r="AK446" s="81" t="str">
        <f t="shared" ca="1" si="131"/>
        <v/>
      </c>
      <c r="AL446" s="81" t="str">
        <f t="shared" ca="1" si="131"/>
        <v/>
      </c>
      <c r="AM446" s="81" t="str">
        <f t="shared" ca="1" si="131"/>
        <v/>
      </c>
      <c r="AN446" s="81" t="str">
        <f t="shared" ca="1" si="131"/>
        <v/>
      </c>
      <c r="AO446" s="81" t="str">
        <f t="shared" ca="1" si="131"/>
        <v/>
      </c>
      <c r="AP446" s="81" t="str">
        <f t="shared" ca="1" si="131"/>
        <v/>
      </c>
      <c r="AQ446" s="81" t="str">
        <f t="shared" ca="1" si="131"/>
        <v/>
      </c>
    </row>
    <row r="447" spans="1:43" x14ac:dyDescent="0.2">
      <c r="A447" s="22" t="str">
        <f t="shared" si="125"/>
        <v/>
      </c>
      <c r="B447" s="34" t="str">
        <f t="shared" si="126"/>
        <v/>
      </c>
      <c r="C447" s="24" t="str">
        <f ca="1">IF(B447&gt;datum_obracuna,"",VLOOKUP(B447,'HNB tečaj'!A:D,2))</f>
        <v/>
      </c>
      <c r="D447" s="24" t="str">
        <f ca="1">IF(B447&gt;datum_obracuna,"",VLOOKUP(B447,'HNB tečaj'!A:D,3+(Podaci!$B$11="ne")))</f>
        <v/>
      </c>
      <c r="F447" s="68" t="str">
        <f>IF($A446&gt;=rok*12,"",VLOOKUP($B447,Podaci!$F:$G,2,TRUE))</f>
        <v/>
      </c>
      <c r="G447" s="28" t="str">
        <f>IF($A446&gt;=rok*12,"",VLOOKUP($B447,Podaci!$F:$H,3,TRUE))</f>
        <v/>
      </c>
      <c r="H447" s="33" t="str">
        <f>IF(A446&gt;=rok*12,"",VLOOKUP(B447,Podaci!F:J,5,TRUE))</f>
        <v/>
      </c>
      <c r="I447" s="33" t="str">
        <f t="shared" si="117"/>
        <v/>
      </c>
      <c r="J447" s="102" t="str">
        <f t="shared" ca="1" si="118"/>
        <v/>
      </c>
      <c r="K447" s="71" t="str">
        <f t="shared" si="119"/>
        <v/>
      </c>
      <c r="L447" s="73" t="str">
        <f t="shared" ca="1" si="120"/>
        <v/>
      </c>
      <c r="M447" s="71" t="str">
        <f t="shared" si="121"/>
        <v/>
      </c>
      <c r="N447" s="73" t="str">
        <f t="shared" ca="1" si="122"/>
        <v/>
      </c>
      <c r="O447" s="71" t="str">
        <f t="shared" si="123"/>
        <v/>
      </c>
      <c r="P447" s="72" t="str">
        <f>IF($A446&gt;=rok*12,"",P446*H447-K447-SUMPRODUCT(--(MONTH(Podaci!$L$5:$L$25)=MONTH($B447)),--(YEAR(Podaci!$L$5:$L$25)=YEAR($B447)),Podaci!$M$5:$M$25))</f>
        <v/>
      </c>
      <c r="R447" s="108" t="str">
        <f t="shared" ca="1" si="124"/>
        <v/>
      </c>
      <c r="T447" s="81" t="str">
        <f t="shared" ca="1" si="132"/>
        <v/>
      </c>
      <c r="U447" s="81" t="str">
        <f t="shared" ca="1" si="132"/>
        <v/>
      </c>
      <c r="V447" s="81" t="str">
        <f t="shared" ca="1" si="132"/>
        <v/>
      </c>
      <c r="W447" s="81" t="str">
        <f t="shared" ca="1" si="132"/>
        <v/>
      </c>
      <c r="X447" s="81" t="str">
        <f t="shared" ca="1" si="132"/>
        <v/>
      </c>
      <c r="Y447" s="81" t="str">
        <f t="shared" ca="1" si="132"/>
        <v/>
      </c>
      <c r="Z447" s="81" t="str">
        <f t="shared" ca="1" si="132"/>
        <v/>
      </c>
      <c r="AA447" s="81" t="str">
        <f t="shared" ca="1" si="132"/>
        <v/>
      </c>
      <c r="AB447" s="81" t="str">
        <f t="shared" ca="1" si="132"/>
        <v/>
      </c>
      <c r="AC447" s="81" t="str">
        <f t="shared" ca="1" si="132"/>
        <v/>
      </c>
      <c r="AD447" s="81" t="str">
        <f t="shared" ca="1" si="132"/>
        <v/>
      </c>
      <c r="AE447" s="81" t="str">
        <f t="shared" ca="1" si="132"/>
        <v/>
      </c>
      <c r="AF447" s="81" t="str">
        <f t="shared" ca="1" si="132"/>
        <v/>
      </c>
      <c r="AG447" s="81" t="str">
        <f t="shared" ca="1" si="132"/>
        <v/>
      </c>
      <c r="AH447" s="81" t="str">
        <f t="shared" ca="1" si="132"/>
        <v/>
      </c>
      <c r="AI447" s="81" t="str">
        <f t="shared" ca="1" si="132"/>
        <v/>
      </c>
      <c r="AJ447" s="81" t="str">
        <f t="shared" ca="1" si="131"/>
        <v/>
      </c>
      <c r="AK447" s="81" t="str">
        <f t="shared" ca="1" si="131"/>
        <v/>
      </c>
      <c r="AL447" s="81" t="str">
        <f t="shared" ca="1" si="131"/>
        <v/>
      </c>
      <c r="AM447" s="81" t="str">
        <f t="shared" ca="1" si="131"/>
        <v/>
      </c>
      <c r="AN447" s="81" t="str">
        <f t="shared" ca="1" si="131"/>
        <v/>
      </c>
      <c r="AO447" s="81" t="str">
        <f t="shared" ca="1" si="131"/>
        <v/>
      </c>
      <c r="AP447" s="81" t="str">
        <f t="shared" ca="1" si="131"/>
        <v/>
      </c>
      <c r="AQ447" s="81" t="str">
        <f t="shared" ca="1" si="131"/>
        <v/>
      </c>
    </row>
    <row r="448" spans="1:43" x14ac:dyDescent="0.2">
      <c r="A448" s="22" t="str">
        <f t="shared" si="125"/>
        <v/>
      </c>
      <c r="B448" s="34" t="str">
        <f t="shared" si="126"/>
        <v/>
      </c>
      <c r="C448" s="24" t="str">
        <f ca="1">IF(B448&gt;datum_obracuna,"",VLOOKUP(B448,'HNB tečaj'!A:D,2))</f>
        <v/>
      </c>
      <c r="D448" s="24" t="str">
        <f ca="1">IF(B448&gt;datum_obracuna,"",VLOOKUP(B448,'HNB tečaj'!A:D,3+(Podaci!$B$11="ne")))</f>
        <v/>
      </c>
      <c r="F448" s="68" t="str">
        <f>IF($A447&gt;=rok*12,"",VLOOKUP($B448,Podaci!$F:$G,2,TRUE))</f>
        <v/>
      </c>
      <c r="G448" s="28" t="str">
        <f>IF($A447&gt;=rok*12,"",VLOOKUP($B448,Podaci!$F:$H,3,TRUE))</f>
        <v/>
      </c>
      <c r="H448" s="33" t="str">
        <f>IF(A447&gt;=rok*12,"",VLOOKUP(B448,Podaci!F:J,5,TRUE))</f>
        <v/>
      </c>
      <c r="I448" s="33" t="str">
        <f t="shared" si="117"/>
        <v/>
      </c>
      <c r="J448" s="102" t="str">
        <f t="shared" ca="1" si="118"/>
        <v/>
      </c>
      <c r="K448" s="71" t="str">
        <f t="shared" si="119"/>
        <v/>
      </c>
      <c r="L448" s="73" t="str">
        <f t="shared" ca="1" si="120"/>
        <v/>
      </c>
      <c r="M448" s="71" t="str">
        <f t="shared" si="121"/>
        <v/>
      </c>
      <c r="N448" s="73" t="str">
        <f t="shared" ca="1" si="122"/>
        <v/>
      </c>
      <c r="O448" s="71" t="str">
        <f t="shared" si="123"/>
        <v/>
      </c>
      <c r="P448" s="72" t="str">
        <f>IF($A447&gt;=rok*12,"",P447*H448-K448-SUMPRODUCT(--(MONTH(Podaci!$L$5:$L$25)=MONTH($B448)),--(YEAR(Podaci!$L$5:$L$25)=YEAR($B448)),Podaci!$M$5:$M$25))</f>
        <v/>
      </c>
      <c r="R448" s="108" t="str">
        <f t="shared" ca="1" si="124"/>
        <v/>
      </c>
      <c r="T448" s="81" t="str">
        <f t="shared" ca="1" si="132"/>
        <v/>
      </c>
      <c r="U448" s="81" t="str">
        <f t="shared" ca="1" si="132"/>
        <v/>
      </c>
      <c r="V448" s="81" t="str">
        <f t="shared" ca="1" si="132"/>
        <v/>
      </c>
      <c r="W448" s="81" t="str">
        <f t="shared" ca="1" si="132"/>
        <v/>
      </c>
      <c r="X448" s="81" t="str">
        <f t="shared" ca="1" si="132"/>
        <v/>
      </c>
      <c r="Y448" s="81" t="str">
        <f t="shared" ca="1" si="132"/>
        <v/>
      </c>
      <c r="Z448" s="81" t="str">
        <f t="shared" ca="1" si="132"/>
        <v/>
      </c>
      <c r="AA448" s="81" t="str">
        <f t="shared" ca="1" si="132"/>
        <v/>
      </c>
      <c r="AB448" s="81" t="str">
        <f t="shared" ca="1" si="132"/>
        <v/>
      </c>
      <c r="AC448" s="81" t="str">
        <f t="shared" ca="1" si="132"/>
        <v/>
      </c>
      <c r="AD448" s="81" t="str">
        <f t="shared" ca="1" si="132"/>
        <v/>
      </c>
      <c r="AE448" s="81" t="str">
        <f t="shared" ca="1" si="132"/>
        <v/>
      </c>
      <c r="AF448" s="81" t="str">
        <f t="shared" ca="1" si="132"/>
        <v/>
      </c>
      <c r="AG448" s="81" t="str">
        <f t="shared" ca="1" si="132"/>
        <v/>
      </c>
      <c r="AH448" s="81" t="str">
        <f t="shared" ca="1" si="132"/>
        <v/>
      </c>
      <c r="AI448" s="81" t="str">
        <f t="shared" ca="1" si="132"/>
        <v/>
      </c>
      <c r="AJ448" s="81" t="str">
        <f t="shared" ca="1" si="131"/>
        <v/>
      </c>
      <c r="AK448" s="81" t="str">
        <f t="shared" ca="1" si="131"/>
        <v/>
      </c>
      <c r="AL448" s="81" t="str">
        <f t="shared" ca="1" si="131"/>
        <v/>
      </c>
      <c r="AM448" s="81" t="str">
        <f t="shared" ca="1" si="131"/>
        <v/>
      </c>
      <c r="AN448" s="81" t="str">
        <f t="shared" ca="1" si="131"/>
        <v/>
      </c>
      <c r="AO448" s="81" t="str">
        <f t="shared" ca="1" si="131"/>
        <v/>
      </c>
      <c r="AP448" s="81" t="str">
        <f t="shared" ca="1" si="131"/>
        <v/>
      </c>
      <c r="AQ448" s="81" t="str">
        <f t="shared" ca="1" si="131"/>
        <v/>
      </c>
    </row>
    <row r="449" spans="1:43" x14ac:dyDescent="0.2">
      <c r="A449" s="22" t="str">
        <f t="shared" si="125"/>
        <v/>
      </c>
      <c r="B449" s="34" t="str">
        <f t="shared" si="126"/>
        <v/>
      </c>
      <c r="C449" s="24" t="str">
        <f ca="1">IF(B449&gt;datum_obracuna,"",VLOOKUP(B449,'HNB tečaj'!A:D,2))</f>
        <v/>
      </c>
      <c r="D449" s="24" t="str">
        <f ca="1">IF(B449&gt;datum_obracuna,"",VLOOKUP(B449,'HNB tečaj'!A:D,3+(Podaci!$B$11="ne")))</f>
        <v/>
      </c>
      <c r="F449" s="68" t="str">
        <f>IF($A448&gt;=rok*12,"",VLOOKUP($B449,Podaci!$F:$G,2,TRUE))</f>
        <v/>
      </c>
      <c r="G449" s="28" t="str">
        <f>IF($A448&gt;=rok*12,"",VLOOKUP($B449,Podaci!$F:$H,3,TRUE))</f>
        <v/>
      </c>
      <c r="H449" s="33" t="str">
        <f>IF(A448&gt;=rok*12,"",VLOOKUP(B449,Podaci!F:J,5,TRUE))</f>
        <v/>
      </c>
      <c r="I449" s="33" t="str">
        <f t="shared" si="117"/>
        <v/>
      </c>
      <c r="J449" s="102" t="str">
        <f t="shared" ca="1" si="118"/>
        <v/>
      </c>
      <c r="K449" s="71" t="str">
        <f t="shared" si="119"/>
        <v/>
      </c>
      <c r="L449" s="73" t="str">
        <f t="shared" ca="1" si="120"/>
        <v/>
      </c>
      <c r="M449" s="71" t="str">
        <f t="shared" si="121"/>
        <v/>
      </c>
      <c r="N449" s="73" t="str">
        <f t="shared" ca="1" si="122"/>
        <v/>
      </c>
      <c r="O449" s="71" t="str">
        <f t="shared" si="123"/>
        <v/>
      </c>
      <c r="P449" s="72" t="str">
        <f>IF($A448&gt;=rok*12,"",P448*H449-K449-SUMPRODUCT(--(MONTH(Podaci!$L$5:$L$25)=MONTH($B449)),--(YEAR(Podaci!$L$5:$L$25)=YEAR($B449)),Podaci!$M$5:$M$25))</f>
        <v/>
      </c>
      <c r="R449" s="108" t="str">
        <f t="shared" ca="1" si="124"/>
        <v/>
      </c>
      <c r="T449" s="81" t="str">
        <f t="shared" ca="1" si="132"/>
        <v/>
      </c>
      <c r="U449" s="81" t="str">
        <f t="shared" ca="1" si="132"/>
        <v/>
      </c>
      <c r="V449" s="81" t="str">
        <f t="shared" ca="1" si="132"/>
        <v/>
      </c>
      <c r="W449" s="81" t="str">
        <f t="shared" ca="1" si="132"/>
        <v/>
      </c>
      <c r="X449" s="81" t="str">
        <f t="shared" ca="1" si="132"/>
        <v/>
      </c>
      <c r="Y449" s="81" t="str">
        <f t="shared" ca="1" si="132"/>
        <v/>
      </c>
      <c r="Z449" s="81" t="str">
        <f t="shared" ca="1" si="132"/>
        <v/>
      </c>
      <c r="AA449" s="81" t="str">
        <f t="shared" ca="1" si="132"/>
        <v/>
      </c>
      <c r="AB449" s="81" t="str">
        <f t="shared" ca="1" si="132"/>
        <v/>
      </c>
      <c r="AC449" s="81" t="str">
        <f t="shared" ca="1" si="132"/>
        <v/>
      </c>
      <c r="AD449" s="81" t="str">
        <f t="shared" ca="1" si="132"/>
        <v/>
      </c>
      <c r="AE449" s="81" t="str">
        <f t="shared" ca="1" si="132"/>
        <v/>
      </c>
      <c r="AF449" s="81" t="str">
        <f t="shared" ca="1" si="132"/>
        <v/>
      </c>
      <c r="AG449" s="81" t="str">
        <f t="shared" ca="1" si="132"/>
        <v/>
      </c>
      <c r="AH449" s="81" t="str">
        <f t="shared" ca="1" si="132"/>
        <v/>
      </c>
      <c r="AI449" s="81" t="str">
        <f t="shared" ca="1" si="132"/>
        <v/>
      </c>
      <c r="AJ449" s="81" t="str">
        <f t="shared" ca="1" si="131"/>
        <v/>
      </c>
      <c r="AK449" s="81" t="str">
        <f t="shared" ca="1" si="131"/>
        <v/>
      </c>
      <c r="AL449" s="81" t="str">
        <f t="shared" ca="1" si="131"/>
        <v/>
      </c>
      <c r="AM449" s="81" t="str">
        <f t="shared" ca="1" si="131"/>
        <v/>
      </c>
      <c r="AN449" s="81" t="str">
        <f t="shared" ca="1" si="131"/>
        <v/>
      </c>
      <c r="AO449" s="81" t="str">
        <f t="shared" ca="1" si="131"/>
        <v/>
      </c>
      <c r="AP449" s="81" t="str">
        <f t="shared" ca="1" si="131"/>
        <v/>
      </c>
      <c r="AQ449" s="81" t="str">
        <f t="shared" ca="1" si="131"/>
        <v/>
      </c>
    </row>
    <row r="450" spans="1:43" x14ac:dyDescent="0.2">
      <c r="A450" s="22" t="str">
        <f t="shared" si="125"/>
        <v/>
      </c>
      <c r="B450" s="34" t="str">
        <f t="shared" si="126"/>
        <v/>
      </c>
      <c r="C450" s="24" t="str">
        <f ca="1">IF(B450&gt;datum_obracuna,"",VLOOKUP(B450,'HNB tečaj'!A:D,2))</f>
        <v/>
      </c>
      <c r="D450" s="24" t="str">
        <f ca="1">IF(B450&gt;datum_obracuna,"",VLOOKUP(B450,'HNB tečaj'!A:D,3+(Podaci!$B$11="ne")))</f>
        <v/>
      </c>
      <c r="F450" s="68" t="str">
        <f>IF($A449&gt;=rok*12,"",VLOOKUP($B450,Podaci!$F:$G,2,TRUE))</f>
        <v/>
      </c>
      <c r="G450" s="28" t="str">
        <f>IF($A449&gt;=rok*12,"",VLOOKUP($B450,Podaci!$F:$H,3,TRUE))</f>
        <v/>
      </c>
      <c r="H450" s="33" t="str">
        <f>IF(A449&gt;=rok*12,"",VLOOKUP(B450,Podaci!F:J,5,TRUE))</f>
        <v/>
      </c>
      <c r="I450" s="33" t="str">
        <f t="shared" si="117"/>
        <v/>
      </c>
      <c r="J450" s="102" t="str">
        <f t="shared" ca="1" si="118"/>
        <v/>
      </c>
      <c r="K450" s="71" t="str">
        <f t="shared" si="119"/>
        <v/>
      </c>
      <c r="L450" s="73" t="str">
        <f t="shared" ca="1" si="120"/>
        <v/>
      </c>
      <c r="M450" s="71" t="str">
        <f t="shared" si="121"/>
        <v/>
      </c>
      <c r="N450" s="73" t="str">
        <f t="shared" ca="1" si="122"/>
        <v/>
      </c>
      <c r="O450" s="71" t="str">
        <f t="shared" si="123"/>
        <v/>
      </c>
      <c r="P450" s="72" t="str">
        <f>IF($A449&gt;=rok*12,"",P449*H450-K450-SUMPRODUCT(--(MONTH(Podaci!$L$5:$L$25)=MONTH($B450)),--(YEAR(Podaci!$L$5:$L$25)=YEAR($B450)),Podaci!$M$5:$M$25))</f>
        <v/>
      </c>
      <c r="R450" s="108" t="str">
        <f t="shared" ca="1" si="124"/>
        <v/>
      </c>
      <c r="T450" s="81" t="str">
        <f t="shared" ca="1" si="132"/>
        <v/>
      </c>
      <c r="U450" s="81" t="str">
        <f t="shared" ca="1" si="132"/>
        <v/>
      </c>
      <c r="V450" s="81" t="str">
        <f t="shared" ca="1" si="132"/>
        <v/>
      </c>
      <c r="W450" s="81" t="str">
        <f t="shared" ca="1" si="132"/>
        <v/>
      </c>
      <c r="X450" s="81" t="str">
        <f t="shared" ca="1" si="132"/>
        <v/>
      </c>
      <c r="Y450" s="81" t="str">
        <f t="shared" ca="1" si="132"/>
        <v/>
      </c>
      <c r="Z450" s="81" t="str">
        <f t="shared" ca="1" si="132"/>
        <v/>
      </c>
      <c r="AA450" s="81" t="str">
        <f t="shared" ca="1" si="132"/>
        <v/>
      </c>
      <c r="AB450" s="81" t="str">
        <f t="shared" ca="1" si="132"/>
        <v/>
      </c>
      <c r="AC450" s="81" t="str">
        <f t="shared" ca="1" si="132"/>
        <v/>
      </c>
      <c r="AD450" s="81" t="str">
        <f t="shared" ca="1" si="132"/>
        <v/>
      </c>
      <c r="AE450" s="81" t="str">
        <f t="shared" ca="1" si="132"/>
        <v/>
      </c>
      <c r="AF450" s="81" t="str">
        <f t="shared" ca="1" si="132"/>
        <v/>
      </c>
      <c r="AG450" s="81" t="str">
        <f t="shared" ca="1" si="132"/>
        <v/>
      </c>
      <c r="AH450" s="81" t="str">
        <f t="shared" ca="1" si="132"/>
        <v/>
      </c>
      <c r="AI450" s="81" t="str">
        <f t="shared" ca="1" si="132"/>
        <v/>
      </c>
      <c r="AJ450" s="81" t="str">
        <f t="shared" ca="1" si="131"/>
        <v/>
      </c>
      <c r="AK450" s="81" t="str">
        <f t="shared" ca="1" si="131"/>
        <v/>
      </c>
      <c r="AL450" s="81" t="str">
        <f t="shared" ca="1" si="131"/>
        <v/>
      </c>
      <c r="AM450" s="81" t="str">
        <f t="shared" ca="1" si="131"/>
        <v/>
      </c>
      <c r="AN450" s="81" t="str">
        <f t="shared" ca="1" si="131"/>
        <v/>
      </c>
      <c r="AO450" s="81" t="str">
        <f t="shared" ca="1" si="131"/>
        <v/>
      </c>
      <c r="AP450" s="81" t="str">
        <f t="shared" ca="1" si="131"/>
        <v/>
      </c>
      <c r="AQ450" s="81" t="str">
        <f t="shared" ca="1" si="131"/>
        <v/>
      </c>
    </row>
    <row r="451" spans="1:43" x14ac:dyDescent="0.2">
      <c r="A451" s="22" t="str">
        <f t="shared" si="125"/>
        <v/>
      </c>
      <c r="B451" s="34" t="str">
        <f t="shared" si="126"/>
        <v/>
      </c>
      <c r="C451" s="24" t="str">
        <f ca="1">IF(B451&gt;datum_obracuna,"",VLOOKUP(B451,'HNB tečaj'!A:D,2))</f>
        <v/>
      </c>
      <c r="D451" s="24" t="str">
        <f ca="1">IF(B451&gt;datum_obracuna,"",VLOOKUP(B451,'HNB tečaj'!A:D,3+(Podaci!$B$11="ne")))</f>
        <v/>
      </c>
      <c r="F451" s="68" t="str">
        <f>IF($A450&gt;=rok*12,"",VLOOKUP($B451,Podaci!$F:$G,2,TRUE))</f>
        <v/>
      </c>
      <c r="G451" s="28" t="str">
        <f>IF($A450&gt;=rok*12,"",VLOOKUP($B451,Podaci!$F:$H,3,TRUE))</f>
        <v/>
      </c>
      <c r="H451" s="33" t="str">
        <f>IF(A450&gt;=rok*12,"",VLOOKUP(B451,Podaci!F:J,5,TRUE))</f>
        <v/>
      </c>
      <c r="I451" s="33" t="str">
        <f t="shared" si="117"/>
        <v/>
      </c>
      <c r="J451" s="102" t="str">
        <f t="shared" ca="1" si="118"/>
        <v/>
      </c>
      <c r="K451" s="71" t="str">
        <f t="shared" si="119"/>
        <v/>
      </c>
      <c r="L451" s="73" t="str">
        <f t="shared" ca="1" si="120"/>
        <v/>
      </c>
      <c r="M451" s="71" t="str">
        <f t="shared" si="121"/>
        <v/>
      </c>
      <c r="N451" s="73" t="str">
        <f t="shared" ca="1" si="122"/>
        <v/>
      </c>
      <c r="O451" s="71" t="str">
        <f t="shared" si="123"/>
        <v/>
      </c>
      <c r="P451" s="72" t="str">
        <f>IF($A450&gt;=rok*12,"",P450*H451-K451-SUMPRODUCT(--(MONTH(Podaci!$L$5:$L$25)=MONTH($B451)),--(YEAR(Podaci!$L$5:$L$25)=YEAR($B451)),Podaci!$M$5:$M$25))</f>
        <v/>
      </c>
      <c r="R451" s="108" t="str">
        <f t="shared" ca="1" si="124"/>
        <v/>
      </c>
      <c r="T451" s="81" t="str">
        <f t="shared" ca="1" si="132"/>
        <v/>
      </c>
      <c r="U451" s="81" t="str">
        <f t="shared" ca="1" si="132"/>
        <v/>
      </c>
      <c r="V451" s="81" t="str">
        <f t="shared" ca="1" si="132"/>
        <v/>
      </c>
      <c r="W451" s="81" t="str">
        <f t="shared" ca="1" si="132"/>
        <v/>
      </c>
      <c r="X451" s="81" t="str">
        <f t="shared" ca="1" si="132"/>
        <v/>
      </c>
      <c r="Y451" s="81" t="str">
        <f t="shared" ca="1" si="132"/>
        <v/>
      </c>
      <c r="Z451" s="81" t="str">
        <f t="shared" ca="1" si="132"/>
        <v/>
      </c>
      <c r="AA451" s="81" t="str">
        <f t="shared" ca="1" si="132"/>
        <v/>
      </c>
      <c r="AB451" s="81" t="str">
        <f t="shared" ca="1" si="132"/>
        <v/>
      </c>
      <c r="AC451" s="81" t="str">
        <f t="shared" ca="1" si="132"/>
        <v/>
      </c>
      <c r="AD451" s="81" t="str">
        <f t="shared" ca="1" si="132"/>
        <v/>
      </c>
      <c r="AE451" s="81" t="str">
        <f t="shared" ca="1" si="132"/>
        <v/>
      </c>
      <c r="AF451" s="81" t="str">
        <f t="shared" ca="1" si="132"/>
        <v/>
      </c>
      <c r="AG451" s="81" t="str">
        <f t="shared" ca="1" si="132"/>
        <v/>
      </c>
      <c r="AH451" s="81" t="str">
        <f t="shared" ca="1" si="132"/>
        <v/>
      </c>
      <c r="AI451" s="81" t="str">
        <f t="shared" ca="1" si="132"/>
        <v/>
      </c>
      <c r="AJ451" s="81" t="str">
        <f t="shared" ca="1" si="131"/>
        <v/>
      </c>
      <c r="AK451" s="81" t="str">
        <f t="shared" ca="1" si="131"/>
        <v/>
      </c>
      <c r="AL451" s="81" t="str">
        <f t="shared" ca="1" si="131"/>
        <v/>
      </c>
      <c r="AM451" s="81" t="str">
        <f t="shared" ca="1" si="131"/>
        <v/>
      </c>
      <c r="AN451" s="81" t="str">
        <f t="shared" ca="1" si="131"/>
        <v/>
      </c>
      <c r="AO451" s="81" t="str">
        <f t="shared" ca="1" si="131"/>
        <v/>
      </c>
      <c r="AP451" s="81" t="str">
        <f t="shared" ca="1" si="131"/>
        <v/>
      </c>
      <c r="AQ451" s="81" t="str">
        <f t="shared" ca="1" si="131"/>
        <v/>
      </c>
    </row>
    <row r="452" spans="1:43" x14ac:dyDescent="0.2">
      <c r="A452" s="22" t="str">
        <f t="shared" si="125"/>
        <v/>
      </c>
      <c r="B452" s="34" t="str">
        <f t="shared" si="126"/>
        <v/>
      </c>
      <c r="C452" s="24" t="str">
        <f ca="1">IF(B452&gt;datum_obracuna,"",VLOOKUP(B452,'HNB tečaj'!A:D,2))</f>
        <v/>
      </c>
      <c r="D452" s="24" t="str">
        <f ca="1">IF(B452&gt;datum_obracuna,"",VLOOKUP(B452,'HNB tečaj'!A:D,3+(Podaci!$B$11="ne")))</f>
        <v/>
      </c>
      <c r="F452" s="68" t="str">
        <f>IF($A451&gt;=rok*12,"",VLOOKUP($B452,Podaci!$F:$G,2,TRUE))</f>
        <v/>
      </c>
      <c r="G452" s="28" t="str">
        <f>IF($A451&gt;=rok*12,"",VLOOKUP($B452,Podaci!$F:$H,3,TRUE))</f>
        <v/>
      </c>
      <c r="H452" s="33" t="str">
        <f>IF(A451&gt;=rok*12,"",VLOOKUP(B452,Podaci!F:J,5,TRUE))</f>
        <v/>
      </c>
      <c r="I452" s="33" t="str">
        <f t="shared" si="117"/>
        <v/>
      </c>
      <c r="J452" s="102" t="str">
        <f t="shared" ca="1" si="118"/>
        <v/>
      </c>
      <c r="K452" s="71" t="str">
        <f t="shared" si="119"/>
        <v/>
      </c>
      <c r="L452" s="73" t="str">
        <f t="shared" ca="1" si="120"/>
        <v/>
      </c>
      <c r="M452" s="71" t="str">
        <f t="shared" si="121"/>
        <v/>
      </c>
      <c r="N452" s="73" t="str">
        <f t="shared" ca="1" si="122"/>
        <v/>
      </c>
      <c r="O452" s="71" t="str">
        <f t="shared" si="123"/>
        <v/>
      </c>
      <c r="P452" s="72" t="str">
        <f>IF($A451&gt;=rok*12,"",P451*H452-K452-SUMPRODUCT(--(MONTH(Podaci!$L$5:$L$25)=MONTH($B452)),--(YEAR(Podaci!$L$5:$L$25)=YEAR($B452)),Podaci!$M$5:$M$25))</f>
        <v/>
      </c>
      <c r="R452" s="108" t="str">
        <f t="shared" ca="1" si="124"/>
        <v/>
      </c>
      <c r="T452" s="81" t="str">
        <f t="shared" ca="1" si="132"/>
        <v/>
      </c>
      <c r="U452" s="81" t="str">
        <f t="shared" ca="1" si="132"/>
        <v/>
      </c>
      <c r="V452" s="81" t="str">
        <f t="shared" ca="1" si="132"/>
        <v/>
      </c>
      <c r="W452" s="81" t="str">
        <f t="shared" ca="1" si="132"/>
        <v/>
      </c>
      <c r="X452" s="81" t="str">
        <f t="shared" ca="1" si="132"/>
        <v/>
      </c>
      <c r="Y452" s="81" t="str">
        <f t="shared" ca="1" si="132"/>
        <v/>
      </c>
      <c r="Z452" s="81" t="str">
        <f t="shared" ca="1" si="132"/>
        <v/>
      </c>
      <c r="AA452" s="81" t="str">
        <f t="shared" ca="1" si="132"/>
        <v/>
      </c>
      <c r="AB452" s="81" t="str">
        <f t="shared" ca="1" si="132"/>
        <v/>
      </c>
      <c r="AC452" s="81" t="str">
        <f t="shared" ca="1" si="132"/>
        <v/>
      </c>
      <c r="AD452" s="81" t="str">
        <f t="shared" ca="1" si="132"/>
        <v/>
      </c>
      <c r="AE452" s="81" t="str">
        <f t="shared" ca="1" si="132"/>
        <v/>
      </c>
      <c r="AF452" s="81" t="str">
        <f t="shared" ca="1" si="132"/>
        <v/>
      </c>
      <c r="AG452" s="81" t="str">
        <f t="shared" ca="1" si="132"/>
        <v/>
      </c>
      <c r="AH452" s="81" t="str">
        <f t="shared" ca="1" si="132"/>
        <v/>
      </c>
      <c r="AI452" s="81" t="str">
        <f t="shared" ref="AI452:AQ467" ca="1" si="133">IF($B452&gt;AI$3,"",MAX(0,(AI$3-MAX(AI$2,$B452+1)+1)/AI$6*AI$7*MAX($J452,0)))</f>
        <v/>
      </c>
      <c r="AJ452" s="81" t="str">
        <f t="shared" ca="1" si="133"/>
        <v/>
      </c>
      <c r="AK452" s="81" t="str">
        <f t="shared" ca="1" si="133"/>
        <v/>
      </c>
      <c r="AL452" s="81" t="str">
        <f t="shared" ca="1" si="133"/>
        <v/>
      </c>
      <c r="AM452" s="81" t="str">
        <f t="shared" ca="1" si="133"/>
        <v/>
      </c>
      <c r="AN452" s="81" t="str">
        <f t="shared" ca="1" si="133"/>
        <v/>
      </c>
      <c r="AO452" s="81" t="str">
        <f t="shared" ca="1" si="133"/>
        <v/>
      </c>
      <c r="AP452" s="81" t="str">
        <f t="shared" ca="1" si="133"/>
        <v/>
      </c>
      <c r="AQ452" s="81" t="str">
        <f t="shared" ca="1" si="133"/>
        <v/>
      </c>
    </row>
    <row r="453" spans="1:43" x14ac:dyDescent="0.2">
      <c r="A453" s="22" t="str">
        <f t="shared" si="125"/>
        <v/>
      </c>
      <c r="B453" s="34" t="str">
        <f t="shared" si="126"/>
        <v/>
      </c>
      <c r="C453" s="24" t="str">
        <f ca="1">IF(B453&gt;datum_obracuna,"",VLOOKUP(B453,'HNB tečaj'!A:D,2))</f>
        <v/>
      </c>
      <c r="D453" s="24" t="str">
        <f ca="1">IF(B453&gt;datum_obracuna,"",VLOOKUP(B453,'HNB tečaj'!A:D,3+(Podaci!$B$11="ne")))</f>
        <v/>
      </c>
      <c r="F453" s="68" t="str">
        <f>IF($A452&gt;=rok*12,"",VLOOKUP($B453,Podaci!$F:$G,2,TRUE))</f>
        <v/>
      </c>
      <c r="G453" s="28" t="str">
        <f>IF($A452&gt;=rok*12,"",VLOOKUP($B453,Podaci!$F:$H,3,TRUE))</f>
        <v/>
      </c>
      <c r="H453" s="33" t="str">
        <f>IF(A452&gt;=rok*12,"",VLOOKUP(B453,Podaci!F:J,5,TRUE))</f>
        <v/>
      </c>
      <c r="I453" s="33" t="str">
        <f t="shared" si="117"/>
        <v/>
      </c>
      <c r="J453" s="102" t="str">
        <f t="shared" ca="1" si="118"/>
        <v/>
      </c>
      <c r="K453" s="71" t="str">
        <f t="shared" si="119"/>
        <v/>
      </c>
      <c r="L453" s="73" t="str">
        <f t="shared" ca="1" si="120"/>
        <v/>
      </c>
      <c r="M453" s="71" t="str">
        <f t="shared" si="121"/>
        <v/>
      </c>
      <c r="N453" s="73" t="str">
        <f t="shared" ca="1" si="122"/>
        <v/>
      </c>
      <c r="O453" s="71" t="str">
        <f t="shared" si="123"/>
        <v/>
      </c>
      <c r="P453" s="72" t="str">
        <f>IF($A452&gt;=rok*12,"",P452*H453-K453-SUMPRODUCT(--(MONTH(Podaci!$L$5:$L$25)=MONTH($B453)),--(YEAR(Podaci!$L$5:$L$25)=YEAR($B453)),Podaci!$M$5:$M$25))</f>
        <v/>
      </c>
      <c r="R453" s="108" t="str">
        <f t="shared" ca="1" si="124"/>
        <v/>
      </c>
      <c r="T453" s="81" t="str">
        <f t="shared" ref="T453:AI468" ca="1" si="134">IF($B453&gt;T$3,"",MAX(0,(T$3-MAX(T$2,$B453+1)+1)/T$6*T$7*MAX($J453,0)))</f>
        <v/>
      </c>
      <c r="U453" s="81" t="str">
        <f t="shared" ca="1" si="134"/>
        <v/>
      </c>
      <c r="V453" s="81" t="str">
        <f t="shared" ca="1" si="134"/>
        <v/>
      </c>
      <c r="W453" s="81" t="str">
        <f t="shared" ca="1" si="134"/>
        <v/>
      </c>
      <c r="X453" s="81" t="str">
        <f t="shared" ca="1" si="134"/>
        <v/>
      </c>
      <c r="Y453" s="81" t="str">
        <f t="shared" ca="1" si="134"/>
        <v/>
      </c>
      <c r="Z453" s="81" t="str">
        <f t="shared" ca="1" si="134"/>
        <v/>
      </c>
      <c r="AA453" s="81" t="str">
        <f t="shared" ca="1" si="134"/>
        <v/>
      </c>
      <c r="AB453" s="81" t="str">
        <f t="shared" ca="1" si="134"/>
        <v/>
      </c>
      <c r="AC453" s="81" t="str">
        <f t="shared" ca="1" si="134"/>
        <v/>
      </c>
      <c r="AD453" s="81" t="str">
        <f t="shared" ca="1" si="134"/>
        <v/>
      </c>
      <c r="AE453" s="81" t="str">
        <f t="shared" ca="1" si="134"/>
        <v/>
      </c>
      <c r="AF453" s="81" t="str">
        <f t="shared" ca="1" si="134"/>
        <v/>
      </c>
      <c r="AG453" s="81" t="str">
        <f t="shared" ca="1" si="134"/>
        <v/>
      </c>
      <c r="AH453" s="81" t="str">
        <f t="shared" ca="1" si="134"/>
        <v/>
      </c>
      <c r="AI453" s="81" t="str">
        <f t="shared" ca="1" si="134"/>
        <v/>
      </c>
      <c r="AJ453" s="81" t="str">
        <f t="shared" ca="1" si="133"/>
        <v/>
      </c>
      <c r="AK453" s="81" t="str">
        <f t="shared" ca="1" si="133"/>
        <v/>
      </c>
      <c r="AL453" s="81" t="str">
        <f t="shared" ca="1" si="133"/>
        <v/>
      </c>
      <c r="AM453" s="81" t="str">
        <f t="shared" ca="1" si="133"/>
        <v/>
      </c>
      <c r="AN453" s="81" t="str">
        <f t="shared" ca="1" si="133"/>
        <v/>
      </c>
      <c r="AO453" s="81" t="str">
        <f t="shared" ca="1" si="133"/>
        <v/>
      </c>
      <c r="AP453" s="81" t="str">
        <f t="shared" ca="1" si="133"/>
        <v/>
      </c>
      <c r="AQ453" s="81" t="str">
        <f t="shared" ca="1" si="133"/>
        <v/>
      </c>
    </row>
    <row r="454" spans="1:43" x14ac:dyDescent="0.2">
      <c r="A454" s="22" t="str">
        <f t="shared" si="125"/>
        <v/>
      </c>
      <c r="B454" s="34" t="str">
        <f t="shared" si="126"/>
        <v/>
      </c>
      <c r="C454" s="24" t="str">
        <f ca="1">IF(B454&gt;datum_obracuna,"",VLOOKUP(B454,'HNB tečaj'!A:D,2))</f>
        <v/>
      </c>
      <c r="D454" s="24" t="str">
        <f ca="1">IF(B454&gt;datum_obracuna,"",VLOOKUP(B454,'HNB tečaj'!A:D,3+(Podaci!$B$11="ne")))</f>
        <v/>
      </c>
      <c r="F454" s="68" t="str">
        <f>IF($A453&gt;=rok*12,"",VLOOKUP($B454,Podaci!$F:$G,2,TRUE))</f>
        <v/>
      </c>
      <c r="G454" s="28" t="str">
        <f>IF($A453&gt;=rok*12,"",VLOOKUP($B454,Podaci!$F:$H,3,TRUE))</f>
        <v/>
      </c>
      <c r="H454" s="33" t="str">
        <f>IF(A453&gt;=rok*12,"",VLOOKUP(B454,Podaci!F:J,5,TRUE))</f>
        <v/>
      </c>
      <c r="I454" s="33" t="str">
        <f t="shared" si="117"/>
        <v/>
      </c>
      <c r="J454" s="102" t="str">
        <f t="shared" ca="1" si="118"/>
        <v/>
      </c>
      <c r="K454" s="71" t="str">
        <f t="shared" si="119"/>
        <v/>
      </c>
      <c r="L454" s="73" t="str">
        <f t="shared" ca="1" si="120"/>
        <v/>
      </c>
      <c r="M454" s="71" t="str">
        <f t="shared" si="121"/>
        <v/>
      </c>
      <c r="N454" s="73" t="str">
        <f t="shared" ca="1" si="122"/>
        <v/>
      </c>
      <c r="O454" s="71" t="str">
        <f t="shared" si="123"/>
        <v/>
      </c>
      <c r="P454" s="72" t="str">
        <f>IF($A453&gt;=rok*12,"",P453*H454-K454-SUMPRODUCT(--(MONTH(Podaci!$L$5:$L$25)=MONTH($B454)),--(YEAR(Podaci!$L$5:$L$25)=YEAR($B454)),Podaci!$M$5:$M$25))</f>
        <v/>
      </c>
      <c r="R454" s="108" t="str">
        <f t="shared" ca="1" si="124"/>
        <v/>
      </c>
      <c r="T454" s="81" t="str">
        <f t="shared" ca="1" si="134"/>
        <v/>
      </c>
      <c r="U454" s="81" t="str">
        <f t="shared" ca="1" si="134"/>
        <v/>
      </c>
      <c r="V454" s="81" t="str">
        <f t="shared" ca="1" si="134"/>
        <v/>
      </c>
      <c r="W454" s="81" t="str">
        <f t="shared" ca="1" si="134"/>
        <v/>
      </c>
      <c r="X454" s="81" t="str">
        <f t="shared" ca="1" si="134"/>
        <v/>
      </c>
      <c r="Y454" s="81" t="str">
        <f t="shared" ca="1" si="134"/>
        <v/>
      </c>
      <c r="Z454" s="81" t="str">
        <f t="shared" ca="1" si="134"/>
        <v/>
      </c>
      <c r="AA454" s="81" t="str">
        <f t="shared" ca="1" si="134"/>
        <v/>
      </c>
      <c r="AB454" s="81" t="str">
        <f t="shared" ca="1" si="134"/>
        <v/>
      </c>
      <c r="AC454" s="81" t="str">
        <f t="shared" ca="1" si="134"/>
        <v/>
      </c>
      <c r="AD454" s="81" t="str">
        <f t="shared" ca="1" si="134"/>
        <v/>
      </c>
      <c r="AE454" s="81" t="str">
        <f t="shared" ca="1" si="134"/>
        <v/>
      </c>
      <c r="AF454" s="81" t="str">
        <f t="shared" ca="1" si="134"/>
        <v/>
      </c>
      <c r="AG454" s="81" t="str">
        <f t="shared" ca="1" si="134"/>
        <v/>
      </c>
      <c r="AH454" s="81" t="str">
        <f t="shared" ca="1" si="134"/>
        <v/>
      </c>
      <c r="AI454" s="81" t="str">
        <f t="shared" ca="1" si="134"/>
        <v/>
      </c>
      <c r="AJ454" s="81" t="str">
        <f t="shared" ca="1" si="133"/>
        <v/>
      </c>
      <c r="AK454" s="81" t="str">
        <f t="shared" ca="1" si="133"/>
        <v/>
      </c>
      <c r="AL454" s="81" t="str">
        <f t="shared" ca="1" si="133"/>
        <v/>
      </c>
      <c r="AM454" s="81" t="str">
        <f t="shared" ca="1" si="133"/>
        <v/>
      </c>
      <c r="AN454" s="81" t="str">
        <f t="shared" ca="1" si="133"/>
        <v/>
      </c>
      <c r="AO454" s="81" t="str">
        <f t="shared" ca="1" si="133"/>
        <v/>
      </c>
      <c r="AP454" s="81" t="str">
        <f t="shared" ca="1" si="133"/>
        <v/>
      </c>
      <c r="AQ454" s="81" t="str">
        <f t="shared" ca="1" si="133"/>
        <v/>
      </c>
    </row>
    <row r="455" spans="1:43" x14ac:dyDescent="0.2">
      <c r="A455" s="22" t="str">
        <f t="shared" si="125"/>
        <v/>
      </c>
      <c r="B455" s="34" t="str">
        <f t="shared" si="126"/>
        <v/>
      </c>
      <c r="C455" s="24" t="str">
        <f ca="1">IF(B455&gt;datum_obracuna,"",VLOOKUP(B455,'HNB tečaj'!A:D,2))</f>
        <v/>
      </c>
      <c r="D455" s="24" t="str">
        <f ca="1">IF(B455&gt;datum_obracuna,"",VLOOKUP(B455,'HNB tečaj'!A:D,3+(Podaci!$B$11="ne")))</f>
        <v/>
      </c>
      <c r="F455" s="68" t="str">
        <f>IF($A454&gt;=rok*12,"",VLOOKUP($B455,Podaci!$F:$G,2,TRUE))</f>
        <v/>
      </c>
      <c r="G455" s="28" t="str">
        <f>IF($A454&gt;=rok*12,"",VLOOKUP($B455,Podaci!$F:$H,3,TRUE))</f>
        <v/>
      </c>
      <c r="H455" s="33" t="str">
        <f>IF(A454&gt;=rok*12,"",VLOOKUP(B455,Podaci!F:J,5,TRUE))</f>
        <v/>
      </c>
      <c r="I455" s="33" t="str">
        <f t="shared" si="117"/>
        <v/>
      </c>
      <c r="J455" s="102" t="str">
        <f t="shared" ca="1" si="118"/>
        <v/>
      </c>
      <c r="K455" s="71" t="str">
        <f t="shared" si="119"/>
        <v/>
      </c>
      <c r="L455" s="73" t="str">
        <f t="shared" ca="1" si="120"/>
        <v/>
      </c>
      <c r="M455" s="71" t="str">
        <f t="shared" si="121"/>
        <v/>
      </c>
      <c r="N455" s="73" t="str">
        <f t="shared" ca="1" si="122"/>
        <v/>
      </c>
      <c r="O455" s="71" t="str">
        <f t="shared" si="123"/>
        <v/>
      </c>
      <c r="P455" s="72" t="str">
        <f>IF($A454&gt;=rok*12,"",P454*H455-K455-SUMPRODUCT(--(MONTH(Podaci!$L$5:$L$25)=MONTH($B455)),--(YEAR(Podaci!$L$5:$L$25)=YEAR($B455)),Podaci!$M$5:$M$25))</f>
        <v/>
      </c>
      <c r="R455" s="108" t="str">
        <f t="shared" ca="1" si="124"/>
        <v/>
      </c>
      <c r="T455" s="81" t="str">
        <f t="shared" ca="1" si="134"/>
        <v/>
      </c>
      <c r="U455" s="81" t="str">
        <f t="shared" ca="1" si="134"/>
        <v/>
      </c>
      <c r="V455" s="81" t="str">
        <f t="shared" ca="1" si="134"/>
        <v/>
      </c>
      <c r="W455" s="81" t="str">
        <f t="shared" ca="1" si="134"/>
        <v/>
      </c>
      <c r="X455" s="81" t="str">
        <f t="shared" ca="1" si="134"/>
        <v/>
      </c>
      <c r="Y455" s="81" t="str">
        <f t="shared" ca="1" si="134"/>
        <v/>
      </c>
      <c r="Z455" s="81" t="str">
        <f t="shared" ca="1" si="134"/>
        <v/>
      </c>
      <c r="AA455" s="81" t="str">
        <f t="shared" ca="1" si="134"/>
        <v/>
      </c>
      <c r="AB455" s="81" t="str">
        <f t="shared" ca="1" si="134"/>
        <v/>
      </c>
      <c r="AC455" s="81" t="str">
        <f t="shared" ca="1" si="134"/>
        <v/>
      </c>
      <c r="AD455" s="81" t="str">
        <f t="shared" ca="1" si="134"/>
        <v/>
      </c>
      <c r="AE455" s="81" t="str">
        <f t="shared" ca="1" si="134"/>
        <v/>
      </c>
      <c r="AF455" s="81" t="str">
        <f t="shared" ca="1" si="134"/>
        <v/>
      </c>
      <c r="AG455" s="81" t="str">
        <f t="shared" ca="1" si="134"/>
        <v/>
      </c>
      <c r="AH455" s="81" t="str">
        <f t="shared" ca="1" si="134"/>
        <v/>
      </c>
      <c r="AI455" s="81" t="str">
        <f t="shared" ca="1" si="134"/>
        <v/>
      </c>
      <c r="AJ455" s="81" t="str">
        <f t="shared" ca="1" si="133"/>
        <v/>
      </c>
      <c r="AK455" s="81" t="str">
        <f t="shared" ca="1" si="133"/>
        <v/>
      </c>
      <c r="AL455" s="81" t="str">
        <f t="shared" ca="1" si="133"/>
        <v/>
      </c>
      <c r="AM455" s="81" t="str">
        <f t="shared" ca="1" si="133"/>
        <v/>
      </c>
      <c r="AN455" s="81" t="str">
        <f t="shared" ca="1" si="133"/>
        <v/>
      </c>
      <c r="AO455" s="81" t="str">
        <f t="shared" ca="1" si="133"/>
        <v/>
      </c>
      <c r="AP455" s="81" t="str">
        <f t="shared" ca="1" si="133"/>
        <v/>
      </c>
      <c r="AQ455" s="81" t="str">
        <f t="shared" ca="1" si="133"/>
        <v/>
      </c>
    </row>
    <row r="456" spans="1:43" x14ac:dyDescent="0.2">
      <c r="A456" s="22" t="str">
        <f t="shared" si="125"/>
        <v/>
      </c>
      <c r="B456" s="34" t="str">
        <f t="shared" si="126"/>
        <v/>
      </c>
      <c r="C456" s="24" t="str">
        <f ca="1">IF(B456&gt;datum_obracuna,"",VLOOKUP(B456,'HNB tečaj'!A:D,2))</f>
        <v/>
      </c>
      <c r="D456" s="24" t="str">
        <f ca="1">IF(B456&gt;datum_obracuna,"",VLOOKUP(B456,'HNB tečaj'!A:D,3+(Podaci!$B$11="ne")))</f>
        <v/>
      </c>
      <c r="F456" s="68" t="str">
        <f>IF($A455&gt;=rok*12,"",VLOOKUP($B456,Podaci!$F:$G,2,TRUE))</f>
        <v/>
      </c>
      <c r="G456" s="28" t="str">
        <f>IF($A455&gt;=rok*12,"",VLOOKUP($B456,Podaci!$F:$H,3,TRUE))</f>
        <v/>
      </c>
      <c r="H456" s="33" t="str">
        <f>IF(A455&gt;=rok*12,"",VLOOKUP(B456,Podaci!F:J,5,TRUE))</f>
        <v/>
      </c>
      <c r="I456" s="33" t="str">
        <f t="shared" si="117"/>
        <v/>
      </c>
      <c r="J456" s="102" t="str">
        <f t="shared" ca="1" si="118"/>
        <v/>
      </c>
      <c r="K456" s="71" t="str">
        <f t="shared" si="119"/>
        <v/>
      </c>
      <c r="L456" s="73" t="str">
        <f t="shared" ca="1" si="120"/>
        <v/>
      </c>
      <c r="M456" s="71" t="str">
        <f t="shared" si="121"/>
        <v/>
      </c>
      <c r="N456" s="73" t="str">
        <f t="shared" ca="1" si="122"/>
        <v/>
      </c>
      <c r="O456" s="71" t="str">
        <f t="shared" si="123"/>
        <v/>
      </c>
      <c r="P456" s="72" t="str">
        <f>IF($A455&gt;=rok*12,"",P455*H456-K456-SUMPRODUCT(--(MONTH(Podaci!$L$5:$L$25)=MONTH($B456)),--(YEAR(Podaci!$L$5:$L$25)=YEAR($B456)),Podaci!$M$5:$M$25))</f>
        <v/>
      </c>
      <c r="R456" s="108" t="str">
        <f t="shared" ca="1" si="124"/>
        <v/>
      </c>
      <c r="T456" s="81" t="str">
        <f t="shared" ca="1" si="134"/>
        <v/>
      </c>
      <c r="U456" s="81" t="str">
        <f t="shared" ca="1" si="134"/>
        <v/>
      </c>
      <c r="V456" s="81" t="str">
        <f t="shared" ca="1" si="134"/>
        <v/>
      </c>
      <c r="W456" s="81" t="str">
        <f t="shared" ca="1" si="134"/>
        <v/>
      </c>
      <c r="X456" s="81" t="str">
        <f t="shared" ca="1" si="134"/>
        <v/>
      </c>
      <c r="Y456" s="81" t="str">
        <f t="shared" ca="1" si="134"/>
        <v/>
      </c>
      <c r="Z456" s="81" t="str">
        <f t="shared" ca="1" si="134"/>
        <v/>
      </c>
      <c r="AA456" s="81" t="str">
        <f t="shared" ca="1" si="134"/>
        <v/>
      </c>
      <c r="AB456" s="81" t="str">
        <f t="shared" ca="1" si="134"/>
        <v/>
      </c>
      <c r="AC456" s="81" t="str">
        <f t="shared" ca="1" si="134"/>
        <v/>
      </c>
      <c r="AD456" s="81" t="str">
        <f t="shared" ca="1" si="134"/>
        <v/>
      </c>
      <c r="AE456" s="81" t="str">
        <f t="shared" ca="1" si="134"/>
        <v/>
      </c>
      <c r="AF456" s="81" t="str">
        <f t="shared" ca="1" si="134"/>
        <v/>
      </c>
      <c r="AG456" s="81" t="str">
        <f t="shared" ca="1" si="134"/>
        <v/>
      </c>
      <c r="AH456" s="81" t="str">
        <f t="shared" ca="1" si="134"/>
        <v/>
      </c>
      <c r="AI456" s="81" t="str">
        <f t="shared" ca="1" si="134"/>
        <v/>
      </c>
      <c r="AJ456" s="81" t="str">
        <f t="shared" ca="1" si="133"/>
        <v/>
      </c>
      <c r="AK456" s="81" t="str">
        <f t="shared" ca="1" si="133"/>
        <v/>
      </c>
      <c r="AL456" s="81" t="str">
        <f t="shared" ca="1" si="133"/>
        <v/>
      </c>
      <c r="AM456" s="81" t="str">
        <f t="shared" ca="1" si="133"/>
        <v/>
      </c>
      <c r="AN456" s="81" t="str">
        <f t="shared" ca="1" si="133"/>
        <v/>
      </c>
      <c r="AO456" s="81" t="str">
        <f t="shared" ca="1" si="133"/>
        <v/>
      </c>
      <c r="AP456" s="81" t="str">
        <f t="shared" ca="1" si="133"/>
        <v/>
      </c>
      <c r="AQ456" s="81" t="str">
        <f t="shared" ca="1" si="133"/>
        <v/>
      </c>
    </row>
    <row r="457" spans="1:43" x14ac:dyDescent="0.2">
      <c r="A457" s="22" t="str">
        <f t="shared" si="125"/>
        <v/>
      </c>
      <c r="B457" s="34" t="str">
        <f t="shared" si="126"/>
        <v/>
      </c>
      <c r="C457" s="24" t="str">
        <f ca="1">IF(B457&gt;datum_obracuna,"",VLOOKUP(B457,'HNB tečaj'!A:D,2))</f>
        <v/>
      </c>
      <c r="D457" s="24" t="str">
        <f ca="1">IF(B457&gt;datum_obracuna,"",VLOOKUP(B457,'HNB tečaj'!A:D,3+(Podaci!$B$11="ne")))</f>
        <v/>
      </c>
      <c r="F457" s="68" t="str">
        <f>IF($A456&gt;=rok*12,"",VLOOKUP($B457,Podaci!$F:$G,2,TRUE))</f>
        <v/>
      </c>
      <c r="G457" s="28" t="str">
        <f>IF($A456&gt;=rok*12,"",VLOOKUP($B457,Podaci!$F:$H,3,TRUE))</f>
        <v/>
      </c>
      <c r="H457" s="33" t="str">
        <f>IF(A456&gt;=rok*12,"",VLOOKUP(B457,Podaci!F:J,5,TRUE))</f>
        <v/>
      </c>
      <c r="I457" s="33" t="str">
        <f t="shared" ref="I457:I488" si="135">IF(A456&gt;=rok*12,"",POWER(H457,rok*12+1-A457))</f>
        <v/>
      </c>
      <c r="J457" s="102" t="str">
        <f t="shared" ref="J457:J488" ca="1" si="136">IF(B457&gt;datum_obracuna,"",CHOOSE(valuta,K457*$D457,$C457*K457,K457))</f>
        <v/>
      </c>
      <c r="K457" s="71" t="str">
        <f t="shared" ref="K457:K488" si="137">IF($A456&gt;=rok*12,"",(P456-ostatak_iznos)*I457*(H457-1)/(I457-1)+ostatak_iznos*(H457-1))</f>
        <v/>
      </c>
      <c r="L457" s="73" t="str">
        <f t="shared" ref="L457:L488" ca="1" si="138">IF(B457&gt;datum_obracuna,"",CHOOSE(valuta,M457*$D457,$C457*M457,M457))</f>
        <v/>
      </c>
      <c r="M457" s="71" t="str">
        <f t="shared" ref="M457:M488" si="139">IF($A456&gt;=rok*12,"",K457-O457)</f>
        <v/>
      </c>
      <c r="N457" s="73" t="str">
        <f t="shared" ref="N457:N488" ca="1" si="140">IF(B457&gt;datum_obracuna,"",CHOOSE(valuta,O457*$D457,$C457*O457,O457))</f>
        <v/>
      </c>
      <c r="O457" s="71" t="str">
        <f t="shared" ref="O457:O488" si="141">IF($A456&gt;=rok*12,"",P456*(H457-1))</f>
        <v/>
      </c>
      <c r="P457" s="72" t="str">
        <f>IF($A456&gt;=rok*12,"",P456*H457-K457-SUMPRODUCT(--(MONTH(Podaci!$L$5:$L$25)=MONTH($B457)),--(YEAR(Podaci!$L$5:$L$25)=YEAR($B457)),Podaci!$M$5:$M$25))</f>
        <v/>
      </c>
      <c r="R457" s="108" t="str">
        <f t="shared" ref="R457:R488" ca="1" si="142">IF((datum_isplate&lt;=$B457)*($B457&lt;=datum_obracuna),SUM(T457:AQ457),"")</f>
        <v/>
      </c>
      <c r="T457" s="81" t="str">
        <f t="shared" ca="1" si="134"/>
        <v/>
      </c>
      <c r="U457" s="81" t="str">
        <f t="shared" ca="1" si="134"/>
        <v/>
      </c>
      <c r="V457" s="81" t="str">
        <f t="shared" ca="1" si="134"/>
        <v/>
      </c>
      <c r="W457" s="81" t="str">
        <f t="shared" ca="1" si="134"/>
        <v/>
      </c>
      <c r="X457" s="81" t="str">
        <f t="shared" ca="1" si="134"/>
        <v/>
      </c>
      <c r="Y457" s="81" t="str">
        <f t="shared" ca="1" si="134"/>
        <v/>
      </c>
      <c r="Z457" s="81" t="str">
        <f t="shared" ca="1" si="134"/>
        <v/>
      </c>
      <c r="AA457" s="81" t="str">
        <f t="shared" ca="1" si="134"/>
        <v/>
      </c>
      <c r="AB457" s="81" t="str">
        <f t="shared" ca="1" si="134"/>
        <v/>
      </c>
      <c r="AC457" s="81" t="str">
        <f t="shared" ca="1" si="134"/>
        <v/>
      </c>
      <c r="AD457" s="81" t="str">
        <f t="shared" ca="1" si="134"/>
        <v/>
      </c>
      <c r="AE457" s="81" t="str">
        <f t="shared" ca="1" si="134"/>
        <v/>
      </c>
      <c r="AF457" s="81" t="str">
        <f t="shared" ca="1" si="134"/>
        <v/>
      </c>
      <c r="AG457" s="81" t="str">
        <f t="shared" ca="1" si="134"/>
        <v/>
      </c>
      <c r="AH457" s="81" t="str">
        <f t="shared" ca="1" si="134"/>
        <v/>
      </c>
      <c r="AI457" s="81" t="str">
        <f t="shared" ca="1" si="134"/>
        <v/>
      </c>
      <c r="AJ457" s="81" t="str">
        <f t="shared" ca="1" si="133"/>
        <v/>
      </c>
      <c r="AK457" s="81" t="str">
        <f t="shared" ca="1" si="133"/>
        <v/>
      </c>
      <c r="AL457" s="81" t="str">
        <f t="shared" ca="1" si="133"/>
        <v/>
      </c>
      <c r="AM457" s="81" t="str">
        <f t="shared" ca="1" si="133"/>
        <v/>
      </c>
      <c r="AN457" s="81" t="str">
        <f t="shared" ca="1" si="133"/>
        <v/>
      </c>
      <c r="AO457" s="81" t="str">
        <f t="shared" ca="1" si="133"/>
        <v/>
      </c>
      <c r="AP457" s="81" t="str">
        <f t="shared" ca="1" si="133"/>
        <v/>
      </c>
      <c r="AQ457" s="81" t="str">
        <f t="shared" ca="1" si="133"/>
        <v/>
      </c>
    </row>
    <row r="458" spans="1:43" x14ac:dyDescent="0.2">
      <c r="A458" s="22" t="str">
        <f t="shared" ref="A458:A488" si="143">IF(A457&gt;=rok*12,"",A457+1)</f>
        <v/>
      </c>
      <c r="B458" s="34" t="str">
        <f t="shared" ref="B458:B488" si="144">IF(A457&gt;=rok*12,"",DATE(YEAR(B$9),MONTH(B$9)+A457,MIN(DAY(B$9),DAY(DATE(YEAR(B$9),MONTH(B$9)+A457+1,0)))))</f>
        <v/>
      </c>
      <c r="C458" s="24" t="str">
        <f ca="1">IF(B458&gt;datum_obracuna,"",VLOOKUP(B458,'HNB tečaj'!A:D,2))</f>
        <v/>
      </c>
      <c r="D458" s="24" t="str">
        <f ca="1">IF(B458&gt;datum_obracuna,"",VLOOKUP(B458,'HNB tečaj'!A:D,3+(Podaci!$B$11="ne")))</f>
        <v/>
      </c>
      <c r="F458" s="68" t="str">
        <f>IF($A457&gt;=rok*12,"",VLOOKUP($B458,Podaci!$F:$G,2,TRUE))</f>
        <v/>
      </c>
      <c r="G458" s="28" t="str">
        <f>IF($A457&gt;=rok*12,"",VLOOKUP($B458,Podaci!$F:$H,3,TRUE))</f>
        <v/>
      </c>
      <c r="H458" s="33" t="str">
        <f>IF(A457&gt;=rok*12,"",VLOOKUP(B458,Podaci!F:J,5,TRUE))</f>
        <v/>
      </c>
      <c r="I458" s="33" t="str">
        <f t="shared" si="135"/>
        <v/>
      </c>
      <c r="J458" s="102" t="str">
        <f t="shared" ca="1" si="136"/>
        <v/>
      </c>
      <c r="K458" s="71" t="str">
        <f t="shared" si="137"/>
        <v/>
      </c>
      <c r="L458" s="73" t="str">
        <f t="shared" ca="1" si="138"/>
        <v/>
      </c>
      <c r="M458" s="71" t="str">
        <f t="shared" si="139"/>
        <v/>
      </c>
      <c r="N458" s="73" t="str">
        <f t="shared" ca="1" si="140"/>
        <v/>
      </c>
      <c r="O458" s="71" t="str">
        <f t="shared" si="141"/>
        <v/>
      </c>
      <c r="P458" s="72" t="str">
        <f>IF($A457&gt;=rok*12,"",P457*H458-K458-SUMPRODUCT(--(MONTH(Podaci!$L$5:$L$25)=MONTH($B458)),--(YEAR(Podaci!$L$5:$L$25)=YEAR($B458)),Podaci!$M$5:$M$25))</f>
        <v/>
      </c>
      <c r="R458" s="108" t="str">
        <f t="shared" ca="1" si="142"/>
        <v/>
      </c>
      <c r="T458" s="81" t="str">
        <f t="shared" ca="1" si="134"/>
        <v/>
      </c>
      <c r="U458" s="81" t="str">
        <f t="shared" ca="1" si="134"/>
        <v/>
      </c>
      <c r="V458" s="81" t="str">
        <f t="shared" ca="1" si="134"/>
        <v/>
      </c>
      <c r="W458" s="81" t="str">
        <f t="shared" ca="1" si="134"/>
        <v/>
      </c>
      <c r="X458" s="81" t="str">
        <f t="shared" ca="1" si="134"/>
        <v/>
      </c>
      <c r="Y458" s="81" t="str">
        <f t="shared" ca="1" si="134"/>
        <v/>
      </c>
      <c r="Z458" s="81" t="str">
        <f t="shared" ca="1" si="134"/>
        <v/>
      </c>
      <c r="AA458" s="81" t="str">
        <f t="shared" ca="1" si="134"/>
        <v/>
      </c>
      <c r="AB458" s="81" t="str">
        <f t="shared" ca="1" si="134"/>
        <v/>
      </c>
      <c r="AC458" s="81" t="str">
        <f t="shared" ca="1" si="134"/>
        <v/>
      </c>
      <c r="AD458" s="81" t="str">
        <f t="shared" ca="1" si="134"/>
        <v/>
      </c>
      <c r="AE458" s="81" t="str">
        <f t="shared" ca="1" si="134"/>
        <v/>
      </c>
      <c r="AF458" s="81" t="str">
        <f t="shared" ca="1" si="134"/>
        <v/>
      </c>
      <c r="AG458" s="81" t="str">
        <f t="shared" ca="1" si="134"/>
        <v/>
      </c>
      <c r="AH458" s="81" t="str">
        <f t="shared" ca="1" si="134"/>
        <v/>
      </c>
      <c r="AI458" s="81" t="str">
        <f t="shared" ca="1" si="134"/>
        <v/>
      </c>
      <c r="AJ458" s="81" t="str">
        <f t="shared" ca="1" si="133"/>
        <v/>
      </c>
      <c r="AK458" s="81" t="str">
        <f t="shared" ca="1" si="133"/>
        <v/>
      </c>
      <c r="AL458" s="81" t="str">
        <f t="shared" ca="1" si="133"/>
        <v/>
      </c>
      <c r="AM458" s="81" t="str">
        <f t="shared" ca="1" si="133"/>
        <v/>
      </c>
      <c r="AN458" s="81" t="str">
        <f t="shared" ca="1" si="133"/>
        <v/>
      </c>
      <c r="AO458" s="81" t="str">
        <f t="shared" ca="1" si="133"/>
        <v/>
      </c>
      <c r="AP458" s="81" t="str">
        <f t="shared" ca="1" si="133"/>
        <v/>
      </c>
      <c r="AQ458" s="81" t="str">
        <f t="shared" ca="1" si="133"/>
        <v/>
      </c>
    </row>
    <row r="459" spans="1:43" x14ac:dyDescent="0.2">
      <c r="A459" s="22" t="str">
        <f t="shared" si="143"/>
        <v/>
      </c>
      <c r="B459" s="34" t="str">
        <f t="shared" si="144"/>
        <v/>
      </c>
      <c r="C459" s="24" t="str">
        <f ca="1">IF(B459&gt;datum_obracuna,"",VLOOKUP(B459,'HNB tečaj'!A:D,2))</f>
        <v/>
      </c>
      <c r="D459" s="24" t="str">
        <f ca="1">IF(B459&gt;datum_obracuna,"",VLOOKUP(B459,'HNB tečaj'!A:D,3+(Podaci!$B$11="ne")))</f>
        <v/>
      </c>
      <c r="F459" s="68" t="str">
        <f>IF($A458&gt;=rok*12,"",VLOOKUP($B459,Podaci!$F:$G,2,TRUE))</f>
        <v/>
      </c>
      <c r="G459" s="28" t="str">
        <f>IF($A458&gt;=rok*12,"",VLOOKUP($B459,Podaci!$F:$H,3,TRUE))</f>
        <v/>
      </c>
      <c r="H459" s="33" t="str">
        <f>IF(A458&gt;=rok*12,"",VLOOKUP(B459,Podaci!F:J,5,TRUE))</f>
        <v/>
      </c>
      <c r="I459" s="33" t="str">
        <f t="shared" si="135"/>
        <v/>
      </c>
      <c r="J459" s="102" t="str">
        <f t="shared" ca="1" si="136"/>
        <v/>
      </c>
      <c r="K459" s="71" t="str">
        <f t="shared" si="137"/>
        <v/>
      </c>
      <c r="L459" s="73" t="str">
        <f t="shared" ca="1" si="138"/>
        <v/>
      </c>
      <c r="M459" s="71" t="str">
        <f t="shared" si="139"/>
        <v/>
      </c>
      <c r="N459" s="73" t="str">
        <f t="shared" ca="1" si="140"/>
        <v/>
      </c>
      <c r="O459" s="71" t="str">
        <f t="shared" si="141"/>
        <v/>
      </c>
      <c r="P459" s="72" t="str">
        <f>IF($A458&gt;=rok*12,"",P458*H459-K459-SUMPRODUCT(--(MONTH(Podaci!$L$5:$L$25)=MONTH($B459)),--(YEAR(Podaci!$L$5:$L$25)=YEAR($B459)),Podaci!$M$5:$M$25))</f>
        <v/>
      </c>
      <c r="R459" s="108" t="str">
        <f t="shared" ca="1" si="142"/>
        <v/>
      </c>
      <c r="T459" s="81" t="str">
        <f t="shared" ca="1" si="134"/>
        <v/>
      </c>
      <c r="U459" s="81" t="str">
        <f t="shared" ca="1" si="134"/>
        <v/>
      </c>
      <c r="V459" s="81" t="str">
        <f t="shared" ca="1" si="134"/>
        <v/>
      </c>
      <c r="W459" s="81" t="str">
        <f t="shared" ca="1" si="134"/>
        <v/>
      </c>
      <c r="X459" s="81" t="str">
        <f t="shared" ca="1" si="134"/>
        <v/>
      </c>
      <c r="Y459" s="81" t="str">
        <f t="shared" ca="1" si="134"/>
        <v/>
      </c>
      <c r="Z459" s="81" t="str">
        <f t="shared" ca="1" si="134"/>
        <v/>
      </c>
      <c r="AA459" s="81" t="str">
        <f t="shared" ca="1" si="134"/>
        <v/>
      </c>
      <c r="AB459" s="81" t="str">
        <f t="shared" ca="1" si="134"/>
        <v/>
      </c>
      <c r="AC459" s="81" t="str">
        <f t="shared" ca="1" si="134"/>
        <v/>
      </c>
      <c r="AD459" s="81" t="str">
        <f t="shared" ca="1" si="134"/>
        <v/>
      </c>
      <c r="AE459" s="81" t="str">
        <f t="shared" ca="1" si="134"/>
        <v/>
      </c>
      <c r="AF459" s="81" t="str">
        <f t="shared" ca="1" si="134"/>
        <v/>
      </c>
      <c r="AG459" s="81" t="str">
        <f t="shared" ca="1" si="134"/>
        <v/>
      </c>
      <c r="AH459" s="81" t="str">
        <f t="shared" ca="1" si="134"/>
        <v/>
      </c>
      <c r="AI459" s="81" t="str">
        <f t="shared" ca="1" si="134"/>
        <v/>
      </c>
      <c r="AJ459" s="81" t="str">
        <f t="shared" ca="1" si="133"/>
        <v/>
      </c>
      <c r="AK459" s="81" t="str">
        <f t="shared" ca="1" si="133"/>
        <v/>
      </c>
      <c r="AL459" s="81" t="str">
        <f t="shared" ca="1" si="133"/>
        <v/>
      </c>
      <c r="AM459" s="81" t="str">
        <f t="shared" ca="1" si="133"/>
        <v/>
      </c>
      <c r="AN459" s="81" t="str">
        <f t="shared" ca="1" si="133"/>
        <v/>
      </c>
      <c r="AO459" s="81" t="str">
        <f t="shared" ca="1" si="133"/>
        <v/>
      </c>
      <c r="AP459" s="81" t="str">
        <f t="shared" ca="1" si="133"/>
        <v/>
      </c>
      <c r="AQ459" s="81" t="str">
        <f t="shared" ca="1" si="133"/>
        <v/>
      </c>
    </row>
    <row r="460" spans="1:43" x14ac:dyDescent="0.2">
      <c r="A460" s="22" t="str">
        <f t="shared" si="143"/>
        <v/>
      </c>
      <c r="B460" s="34" t="str">
        <f t="shared" si="144"/>
        <v/>
      </c>
      <c r="C460" s="24" t="str">
        <f ca="1">IF(B460&gt;datum_obracuna,"",VLOOKUP(B460,'HNB tečaj'!A:D,2))</f>
        <v/>
      </c>
      <c r="D460" s="24" t="str">
        <f ca="1">IF(B460&gt;datum_obracuna,"",VLOOKUP(B460,'HNB tečaj'!A:D,3+(Podaci!$B$11="ne")))</f>
        <v/>
      </c>
      <c r="F460" s="68" t="str">
        <f>IF($A459&gt;=rok*12,"",VLOOKUP($B460,Podaci!$F:$G,2,TRUE))</f>
        <v/>
      </c>
      <c r="G460" s="28" t="str">
        <f>IF($A459&gt;=rok*12,"",VLOOKUP($B460,Podaci!$F:$H,3,TRUE))</f>
        <v/>
      </c>
      <c r="H460" s="33" t="str">
        <f>IF(A459&gt;=rok*12,"",VLOOKUP(B460,Podaci!F:J,5,TRUE))</f>
        <v/>
      </c>
      <c r="I460" s="33" t="str">
        <f t="shared" si="135"/>
        <v/>
      </c>
      <c r="J460" s="102" t="str">
        <f t="shared" ca="1" si="136"/>
        <v/>
      </c>
      <c r="K460" s="71" t="str">
        <f t="shared" si="137"/>
        <v/>
      </c>
      <c r="L460" s="73" t="str">
        <f t="shared" ca="1" si="138"/>
        <v/>
      </c>
      <c r="M460" s="71" t="str">
        <f t="shared" si="139"/>
        <v/>
      </c>
      <c r="N460" s="73" t="str">
        <f t="shared" ca="1" si="140"/>
        <v/>
      </c>
      <c r="O460" s="71" t="str">
        <f t="shared" si="141"/>
        <v/>
      </c>
      <c r="P460" s="72" t="str">
        <f>IF($A459&gt;=rok*12,"",P459*H460-K460-SUMPRODUCT(--(MONTH(Podaci!$L$5:$L$25)=MONTH($B460)),--(YEAR(Podaci!$L$5:$L$25)=YEAR($B460)),Podaci!$M$5:$M$25))</f>
        <v/>
      </c>
      <c r="R460" s="108" t="str">
        <f t="shared" ca="1" si="142"/>
        <v/>
      </c>
      <c r="T460" s="81" t="str">
        <f t="shared" ca="1" si="134"/>
        <v/>
      </c>
      <c r="U460" s="81" t="str">
        <f t="shared" ca="1" si="134"/>
        <v/>
      </c>
      <c r="V460" s="81" t="str">
        <f t="shared" ca="1" si="134"/>
        <v/>
      </c>
      <c r="W460" s="81" t="str">
        <f t="shared" ca="1" si="134"/>
        <v/>
      </c>
      <c r="X460" s="81" t="str">
        <f t="shared" ca="1" si="134"/>
        <v/>
      </c>
      <c r="Y460" s="81" t="str">
        <f t="shared" ca="1" si="134"/>
        <v/>
      </c>
      <c r="Z460" s="81" t="str">
        <f t="shared" ca="1" si="134"/>
        <v/>
      </c>
      <c r="AA460" s="81" t="str">
        <f t="shared" ca="1" si="134"/>
        <v/>
      </c>
      <c r="AB460" s="81" t="str">
        <f t="shared" ca="1" si="134"/>
        <v/>
      </c>
      <c r="AC460" s="81" t="str">
        <f t="shared" ca="1" si="134"/>
        <v/>
      </c>
      <c r="AD460" s="81" t="str">
        <f t="shared" ca="1" si="134"/>
        <v/>
      </c>
      <c r="AE460" s="81" t="str">
        <f t="shared" ca="1" si="134"/>
        <v/>
      </c>
      <c r="AF460" s="81" t="str">
        <f t="shared" ca="1" si="134"/>
        <v/>
      </c>
      <c r="AG460" s="81" t="str">
        <f t="shared" ca="1" si="134"/>
        <v/>
      </c>
      <c r="AH460" s="81" t="str">
        <f t="shared" ca="1" si="134"/>
        <v/>
      </c>
      <c r="AI460" s="81" t="str">
        <f t="shared" ca="1" si="134"/>
        <v/>
      </c>
      <c r="AJ460" s="81" t="str">
        <f t="shared" ca="1" si="133"/>
        <v/>
      </c>
      <c r="AK460" s="81" t="str">
        <f t="shared" ca="1" si="133"/>
        <v/>
      </c>
      <c r="AL460" s="81" t="str">
        <f t="shared" ca="1" si="133"/>
        <v/>
      </c>
      <c r="AM460" s="81" t="str">
        <f t="shared" ca="1" si="133"/>
        <v/>
      </c>
      <c r="AN460" s="81" t="str">
        <f t="shared" ca="1" si="133"/>
        <v/>
      </c>
      <c r="AO460" s="81" t="str">
        <f t="shared" ca="1" si="133"/>
        <v/>
      </c>
      <c r="AP460" s="81" t="str">
        <f t="shared" ca="1" si="133"/>
        <v/>
      </c>
      <c r="AQ460" s="81" t="str">
        <f t="shared" ca="1" si="133"/>
        <v/>
      </c>
    </row>
    <row r="461" spans="1:43" x14ac:dyDescent="0.2">
      <c r="A461" s="22" t="str">
        <f t="shared" si="143"/>
        <v/>
      </c>
      <c r="B461" s="34" t="str">
        <f t="shared" si="144"/>
        <v/>
      </c>
      <c r="C461" s="24" t="str">
        <f ca="1">IF(B461&gt;datum_obracuna,"",VLOOKUP(B461,'HNB tečaj'!A:D,2))</f>
        <v/>
      </c>
      <c r="D461" s="24" t="str">
        <f ca="1">IF(B461&gt;datum_obracuna,"",VLOOKUP(B461,'HNB tečaj'!A:D,3+(Podaci!$B$11="ne")))</f>
        <v/>
      </c>
      <c r="F461" s="68" t="str">
        <f>IF($A460&gt;=rok*12,"",VLOOKUP($B461,Podaci!$F:$G,2,TRUE))</f>
        <v/>
      </c>
      <c r="G461" s="28" t="str">
        <f>IF($A460&gt;=rok*12,"",VLOOKUP($B461,Podaci!$F:$H,3,TRUE))</f>
        <v/>
      </c>
      <c r="H461" s="33" t="str">
        <f>IF(A460&gt;=rok*12,"",VLOOKUP(B461,Podaci!F:J,5,TRUE))</f>
        <v/>
      </c>
      <c r="I461" s="33" t="str">
        <f t="shared" si="135"/>
        <v/>
      </c>
      <c r="J461" s="102" t="str">
        <f t="shared" ca="1" si="136"/>
        <v/>
      </c>
      <c r="K461" s="71" t="str">
        <f t="shared" si="137"/>
        <v/>
      </c>
      <c r="L461" s="73" t="str">
        <f t="shared" ca="1" si="138"/>
        <v/>
      </c>
      <c r="M461" s="71" t="str">
        <f t="shared" si="139"/>
        <v/>
      </c>
      <c r="N461" s="73" t="str">
        <f t="shared" ca="1" si="140"/>
        <v/>
      </c>
      <c r="O461" s="71" t="str">
        <f t="shared" si="141"/>
        <v/>
      </c>
      <c r="P461" s="72" t="str">
        <f>IF($A460&gt;=rok*12,"",P460*H461-K461-SUMPRODUCT(--(MONTH(Podaci!$L$5:$L$25)=MONTH($B461)),--(YEAR(Podaci!$L$5:$L$25)=YEAR($B461)),Podaci!$M$5:$M$25))</f>
        <v/>
      </c>
      <c r="R461" s="108" t="str">
        <f t="shared" ca="1" si="142"/>
        <v/>
      </c>
      <c r="T461" s="81" t="str">
        <f t="shared" ca="1" si="134"/>
        <v/>
      </c>
      <c r="U461" s="81" t="str">
        <f t="shared" ca="1" si="134"/>
        <v/>
      </c>
      <c r="V461" s="81" t="str">
        <f t="shared" ca="1" si="134"/>
        <v/>
      </c>
      <c r="W461" s="81" t="str">
        <f t="shared" ca="1" si="134"/>
        <v/>
      </c>
      <c r="X461" s="81" t="str">
        <f t="shared" ca="1" si="134"/>
        <v/>
      </c>
      <c r="Y461" s="81" t="str">
        <f t="shared" ca="1" si="134"/>
        <v/>
      </c>
      <c r="Z461" s="81" t="str">
        <f t="shared" ca="1" si="134"/>
        <v/>
      </c>
      <c r="AA461" s="81" t="str">
        <f t="shared" ca="1" si="134"/>
        <v/>
      </c>
      <c r="AB461" s="81" t="str">
        <f t="shared" ca="1" si="134"/>
        <v/>
      </c>
      <c r="AC461" s="81" t="str">
        <f t="shared" ca="1" si="134"/>
        <v/>
      </c>
      <c r="AD461" s="81" t="str">
        <f t="shared" ca="1" si="134"/>
        <v/>
      </c>
      <c r="AE461" s="81" t="str">
        <f t="shared" ca="1" si="134"/>
        <v/>
      </c>
      <c r="AF461" s="81" t="str">
        <f t="shared" ca="1" si="134"/>
        <v/>
      </c>
      <c r="AG461" s="81" t="str">
        <f t="shared" ca="1" si="134"/>
        <v/>
      </c>
      <c r="AH461" s="81" t="str">
        <f t="shared" ca="1" si="134"/>
        <v/>
      </c>
      <c r="AI461" s="81" t="str">
        <f t="shared" ca="1" si="134"/>
        <v/>
      </c>
      <c r="AJ461" s="81" t="str">
        <f t="shared" ca="1" si="133"/>
        <v/>
      </c>
      <c r="AK461" s="81" t="str">
        <f t="shared" ca="1" si="133"/>
        <v/>
      </c>
      <c r="AL461" s="81" t="str">
        <f t="shared" ca="1" si="133"/>
        <v/>
      </c>
      <c r="AM461" s="81" t="str">
        <f t="shared" ca="1" si="133"/>
        <v/>
      </c>
      <c r="AN461" s="81" t="str">
        <f t="shared" ca="1" si="133"/>
        <v/>
      </c>
      <c r="AO461" s="81" t="str">
        <f t="shared" ca="1" si="133"/>
        <v/>
      </c>
      <c r="AP461" s="81" t="str">
        <f t="shared" ca="1" si="133"/>
        <v/>
      </c>
      <c r="AQ461" s="81" t="str">
        <f t="shared" ca="1" si="133"/>
        <v/>
      </c>
    </row>
    <row r="462" spans="1:43" x14ac:dyDescent="0.2">
      <c r="A462" s="22" t="str">
        <f t="shared" si="143"/>
        <v/>
      </c>
      <c r="B462" s="34" t="str">
        <f t="shared" si="144"/>
        <v/>
      </c>
      <c r="C462" s="24" t="str">
        <f ca="1">IF(B462&gt;datum_obracuna,"",VLOOKUP(B462,'HNB tečaj'!A:D,2))</f>
        <v/>
      </c>
      <c r="D462" s="24" t="str">
        <f ca="1">IF(B462&gt;datum_obracuna,"",VLOOKUP(B462,'HNB tečaj'!A:D,3+(Podaci!$B$11="ne")))</f>
        <v/>
      </c>
      <c r="F462" s="68" t="str">
        <f>IF($A461&gt;=rok*12,"",VLOOKUP($B462,Podaci!$F:$G,2,TRUE))</f>
        <v/>
      </c>
      <c r="G462" s="28" t="str">
        <f>IF($A461&gt;=rok*12,"",VLOOKUP($B462,Podaci!$F:$H,3,TRUE))</f>
        <v/>
      </c>
      <c r="H462" s="33" t="str">
        <f>IF(A461&gt;=rok*12,"",VLOOKUP(B462,Podaci!F:J,5,TRUE))</f>
        <v/>
      </c>
      <c r="I462" s="33" t="str">
        <f t="shared" si="135"/>
        <v/>
      </c>
      <c r="J462" s="102" t="str">
        <f t="shared" ca="1" si="136"/>
        <v/>
      </c>
      <c r="K462" s="71" t="str">
        <f t="shared" si="137"/>
        <v/>
      </c>
      <c r="L462" s="73" t="str">
        <f t="shared" ca="1" si="138"/>
        <v/>
      </c>
      <c r="M462" s="71" t="str">
        <f t="shared" si="139"/>
        <v/>
      </c>
      <c r="N462" s="73" t="str">
        <f t="shared" ca="1" si="140"/>
        <v/>
      </c>
      <c r="O462" s="71" t="str">
        <f t="shared" si="141"/>
        <v/>
      </c>
      <c r="P462" s="72" t="str">
        <f>IF($A461&gt;=rok*12,"",P461*H462-K462-SUMPRODUCT(--(MONTH(Podaci!$L$5:$L$25)=MONTH($B462)),--(YEAR(Podaci!$L$5:$L$25)=YEAR($B462)),Podaci!$M$5:$M$25))</f>
        <v/>
      </c>
      <c r="R462" s="108" t="str">
        <f t="shared" ca="1" si="142"/>
        <v/>
      </c>
      <c r="T462" s="81" t="str">
        <f t="shared" ca="1" si="134"/>
        <v/>
      </c>
      <c r="U462" s="81" t="str">
        <f t="shared" ca="1" si="134"/>
        <v/>
      </c>
      <c r="V462" s="81" t="str">
        <f t="shared" ca="1" si="134"/>
        <v/>
      </c>
      <c r="W462" s="81" t="str">
        <f t="shared" ca="1" si="134"/>
        <v/>
      </c>
      <c r="X462" s="81" t="str">
        <f t="shared" ca="1" si="134"/>
        <v/>
      </c>
      <c r="Y462" s="81" t="str">
        <f t="shared" ca="1" si="134"/>
        <v/>
      </c>
      <c r="Z462" s="81" t="str">
        <f t="shared" ca="1" si="134"/>
        <v/>
      </c>
      <c r="AA462" s="81" t="str">
        <f t="shared" ca="1" si="134"/>
        <v/>
      </c>
      <c r="AB462" s="81" t="str">
        <f t="shared" ca="1" si="134"/>
        <v/>
      </c>
      <c r="AC462" s="81" t="str">
        <f t="shared" ca="1" si="134"/>
        <v/>
      </c>
      <c r="AD462" s="81" t="str">
        <f t="shared" ca="1" si="134"/>
        <v/>
      </c>
      <c r="AE462" s="81" t="str">
        <f t="shared" ca="1" si="134"/>
        <v/>
      </c>
      <c r="AF462" s="81" t="str">
        <f t="shared" ca="1" si="134"/>
        <v/>
      </c>
      <c r="AG462" s="81" t="str">
        <f t="shared" ca="1" si="134"/>
        <v/>
      </c>
      <c r="AH462" s="81" t="str">
        <f t="shared" ca="1" si="134"/>
        <v/>
      </c>
      <c r="AI462" s="81" t="str">
        <f t="shared" ca="1" si="134"/>
        <v/>
      </c>
      <c r="AJ462" s="81" t="str">
        <f t="shared" ca="1" si="133"/>
        <v/>
      </c>
      <c r="AK462" s="81" t="str">
        <f t="shared" ca="1" si="133"/>
        <v/>
      </c>
      <c r="AL462" s="81" t="str">
        <f t="shared" ca="1" si="133"/>
        <v/>
      </c>
      <c r="AM462" s="81" t="str">
        <f t="shared" ca="1" si="133"/>
        <v/>
      </c>
      <c r="AN462" s="81" t="str">
        <f t="shared" ca="1" si="133"/>
        <v/>
      </c>
      <c r="AO462" s="81" t="str">
        <f t="shared" ca="1" si="133"/>
        <v/>
      </c>
      <c r="AP462" s="81" t="str">
        <f t="shared" ca="1" si="133"/>
        <v/>
      </c>
      <c r="AQ462" s="81" t="str">
        <f t="shared" ca="1" si="133"/>
        <v/>
      </c>
    </row>
    <row r="463" spans="1:43" x14ac:dyDescent="0.2">
      <c r="A463" s="22" t="str">
        <f t="shared" si="143"/>
        <v/>
      </c>
      <c r="B463" s="34" t="str">
        <f t="shared" si="144"/>
        <v/>
      </c>
      <c r="C463" s="24" t="str">
        <f ca="1">IF(B463&gt;datum_obracuna,"",VLOOKUP(B463,'HNB tečaj'!A:D,2))</f>
        <v/>
      </c>
      <c r="D463" s="24" t="str">
        <f ca="1">IF(B463&gt;datum_obracuna,"",VLOOKUP(B463,'HNB tečaj'!A:D,3+(Podaci!$B$11="ne")))</f>
        <v/>
      </c>
      <c r="F463" s="68" t="str">
        <f>IF($A462&gt;=rok*12,"",VLOOKUP($B463,Podaci!$F:$G,2,TRUE))</f>
        <v/>
      </c>
      <c r="G463" s="28" t="str">
        <f>IF($A462&gt;=rok*12,"",VLOOKUP($B463,Podaci!$F:$H,3,TRUE))</f>
        <v/>
      </c>
      <c r="H463" s="33" t="str">
        <f>IF(A462&gt;=rok*12,"",VLOOKUP(B463,Podaci!F:J,5,TRUE))</f>
        <v/>
      </c>
      <c r="I463" s="33" t="str">
        <f t="shared" si="135"/>
        <v/>
      </c>
      <c r="J463" s="102" t="str">
        <f t="shared" ca="1" si="136"/>
        <v/>
      </c>
      <c r="K463" s="71" t="str">
        <f t="shared" si="137"/>
        <v/>
      </c>
      <c r="L463" s="73" t="str">
        <f t="shared" ca="1" si="138"/>
        <v/>
      </c>
      <c r="M463" s="71" t="str">
        <f t="shared" si="139"/>
        <v/>
      </c>
      <c r="N463" s="73" t="str">
        <f t="shared" ca="1" si="140"/>
        <v/>
      </c>
      <c r="O463" s="71" t="str">
        <f t="shared" si="141"/>
        <v/>
      </c>
      <c r="P463" s="72" t="str">
        <f>IF($A462&gt;=rok*12,"",P462*H463-K463-SUMPRODUCT(--(MONTH(Podaci!$L$5:$L$25)=MONTH($B463)),--(YEAR(Podaci!$L$5:$L$25)=YEAR($B463)),Podaci!$M$5:$M$25))</f>
        <v/>
      </c>
      <c r="R463" s="108" t="str">
        <f t="shared" ca="1" si="142"/>
        <v/>
      </c>
      <c r="T463" s="81" t="str">
        <f t="shared" ca="1" si="134"/>
        <v/>
      </c>
      <c r="U463" s="81" t="str">
        <f t="shared" ca="1" si="134"/>
        <v/>
      </c>
      <c r="V463" s="81" t="str">
        <f t="shared" ca="1" si="134"/>
        <v/>
      </c>
      <c r="W463" s="81" t="str">
        <f t="shared" ca="1" si="134"/>
        <v/>
      </c>
      <c r="X463" s="81" t="str">
        <f t="shared" ca="1" si="134"/>
        <v/>
      </c>
      <c r="Y463" s="81" t="str">
        <f t="shared" ca="1" si="134"/>
        <v/>
      </c>
      <c r="Z463" s="81" t="str">
        <f t="shared" ca="1" si="134"/>
        <v/>
      </c>
      <c r="AA463" s="81" t="str">
        <f t="shared" ca="1" si="134"/>
        <v/>
      </c>
      <c r="AB463" s="81" t="str">
        <f t="shared" ca="1" si="134"/>
        <v/>
      </c>
      <c r="AC463" s="81" t="str">
        <f t="shared" ca="1" si="134"/>
        <v/>
      </c>
      <c r="AD463" s="81" t="str">
        <f t="shared" ca="1" si="134"/>
        <v/>
      </c>
      <c r="AE463" s="81" t="str">
        <f t="shared" ca="1" si="134"/>
        <v/>
      </c>
      <c r="AF463" s="81" t="str">
        <f t="shared" ca="1" si="134"/>
        <v/>
      </c>
      <c r="AG463" s="81" t="str">
        <f t="shared" ca="1" si="134"/>
        <v/>
      </c>
      <c r="AH463" s="81" t="str">
        <f t="shared" ca="1" si="134"/>
        <v/>
      </c>
      <c r="AI463" s="81" t="str">
        <f t="shared" ca="1" si="134"/>
        <v/>
      </c>
      <c r="AJ463" s="81" t="str">
        <f t="shared" ca="1" si="133"/>
        <v/>
      </c>
      <c r="AK463" s="81" t="str">
        <f t="shared" ca="1" si="133"/>
        <v/>
      </c>
      <c r="AL463" s="81" t="str">
        <f t="shared" ca="1" si="133"/>
        <v/>
      </c>
      <c r="AM463" s="81" t="str">
        <f t="shared" ca="1" si="133"/>
        <v/>
      </c>
      <c r="AN463" s="81" t="str">
        <f t="shared" ca="1" si="133"/>
        <v/>
      </c>
      <c r="AO463" s="81" t="str">
        <f t="shared" ca="1" si="133"/>
        <v/>
      </c>
      <c r="AP463" s="81" t="str">
        <f t="shared" ca="1" si="133"/>
        <v/>
      </c>
      <c r="AQ463" s="81" t="str">
        <f t="shared" ca="1" si="133"/>
        <v/>
      </c>
    </row>
    <row r="464" spans="1:43" x14ac:dyDescent="0.2">
      <c r="A464" s="22" t="str">
        <f t="shared" si="143"/>
        <v/>
      </c>
      <c r="B464" s="34" t="str">
        <f t="shared" si="144"/>
        <v/>
      </c>
      <c r="C464" s="24" t="str">
        <f ca="1">IF(B464&gt;datum_obracuna,"",VLOOKUP(B464,'HNB tečaj'!A:D,2))</f>
        <v/>
      </c>
      <c r="D464" s="24" t="str">
        <f ca="1">IF(B464&gt;datum_obracuna,"",VLOOKUP(B464,'HNB tečaj'!A:D,3+(Podaci!$B$11="ne")))</f>
        <v/>
      </c>
      <c r="F464" s="68" t="str">
        <f>IF($A463&gt;=rok*12,"",VLOOKUP($B464,Podaci!$F:$G,2,TRUE))</f>
        <v/>
      </c>
      <c r="G464" s="28" t="str">
        <f>IF($A463&gt;=rok*12,"",VLOOKUP($B464,Podaci!$F:$H,3,TRUE))</f>
        <v/>
      </c>
      <c r="H464" s="33" t="str">
        <f>IF(A463&gt;=rok*12,"",VLOOKUP(B464,Podaci!F:J,5,TRUE))</f>
        <v/>
      </c>
      <c r="I464" s="33" t="str">
        <f t="shared" si="135"/>
        <v/>
      </c>
      <c r="J464" s="102" t="str">
        <f t="shared" ca="1" si="136"/>
        <v/>
      </c>
      <c r="K464" s="71" t="str">
        <f t="shared" si="137"/>
        <v/>
      </c>
      <c r="L464" s="73" t="str">
        <f t="shared" ca="1" si="138"/>
        <v/>
      </c>
      <c r="M464" s="71" t="str">
        <f t="shared" si="139"/>
        <v/>
      </c>
      <c r="N464" s="73" t="str">
        <f t="shared" ca="1" si="140"/>
        <v/>
      </c>
      <c r="O464" s="71" t="str">
        <f t="shared" si="141"/>
        <v/>
      </c>
      <c r="P464" s="72" t="str">
        <f>IF($A463&gt;=rok*12,"",P463*H464-K464-SUMPRODUCT(--(MONTH(Podaci!$L$5:$L$25)=MONTH($B464)),--(YEAR(Podaci!$L$5:$L$25)=YEAR($B464)),Podaci!$M$5:$M$25))</f>
        <v/>
      </c>
      <c r="R464" s="108" t="str">
        <f t="shared" ca="1" si="142"/>
        <v/>
      </c>
      <c r="T464" s="81" t="str">
        <f t="shared" ca="1" si="134"/>
        <v/>
      </c>
      <c r="U464" s="81" t="str">
        <f t="shared" ca="1" si="134"/>
        <v/>
      </c>
      <c r="V464" s="81" t="str">
        <f t="shared" ca="1" si="134"/>
        <v/>
      </c>
      <c r="W464" s="81" t="str">
        <f t="shared" ca="1" si="134"/>
        <v/>
      </c>
      <c r="X464" s="81" t="str">
        <f t="shared" ca="1" si="134"/>
        <v/>
      </c>
      <c r="Y464" s="81" t="str">
        <f t="shared" ca="1" si="134"/>
        <v/>
      </c>
      <c r="Z464" s="81" t="str">
        <f t="shared" ca="1" si="134"/>
        <v/>
      </c>
      <c r="AA464" s="81" t="str">
        <f t="shared" ca="1" si="134"/>
        <v/>
      </c>
      <c r="AB464" s="81" t="str">
        <f t="shared" ca="1" si="134"/>
        <v/>
      </c>
      <c r="AC464" s="81" t="str">
        <f t="shared" ca="1" si="134"/>
        <v/>
      </c>
      <c r="AD464" s="81" t="str">
        <f t="shared" ca="1" si="134"/>
        <v/>
      </c>
      <c r="AE464" s="81" t="str">
        <f t="shared" ca="1" si="134"/>
        <v/>
      </c>
      <c r="AF464" s="81" t="str">
        <f t="shared" ca="1" si="134"/>
        <v/>
      </c>
      <c r="AG464" s="81" t="str">
        <f t="shared" ca="1" si="134"/>
        <v/>
      </c>
      <c r="AH464" s="81" t="str">
        <f t="shared" ca="1" si="134"/>
        <v/>
      </c>
      <c r="AI464" s="81" t="str">
        <f t="shared" ca="1" si="134"/>
        <v/>
      </c>
      <c r="AJ464" s="81" t="str">
        <f t="shared" ca="1" si="133"/>
        <v/>
      </c>
      <c r="AK464" s="81" t="str">
        <f t="shared" ca="1" si="133"/>
        <v/>
      </c>
      <c r="AL464" s="81" t="str">
        <f t="shared" ca="1" si="133"/>
        <v/>
      </c>
      <c r="AM464" s="81" t="str">
        <f t="shared" ca="1" si="133"/>
        <v/>
      </c>
      <c r="AN464" s="81" t="str">
        <f t="shared" ca="1" si="133"/>
        <v/>
      </c>
      <c r="AO464" s="81" t="str">
        <f t="shared" ca="1" si="133"/>
        <v/>
      </c>
      <c r="AP464" s="81" t="str">
        <f t="shared" ca="1" si="133"/>
        <v/>
      </c>
      <c r="AQ464" s="81" t="str">
        <f t="shared" ca="1" si="133"/>
        <v/>
      </c>
    </row>
    <row r="465" spans="1:43" x14ac:dyDescent="0.2">
      <c r="A465" s="22" t="str">
        <f t="shared" si="143"/>
        <v/>
      </c>
      <c r="B465" s="34" t="str">
        <f t="shared" si="144"/>
        <v/>
      </c>
      <c r="C465" s="24" t="str">
        <f ca="1">IF(B465&gt;datum_obracuna,"",VLOOKUP(B465,'HNB tečaj'!A:D,2))</f>
        <v/>
      </c>
      <c r="D465" s="24" t="str">
        <f ca="1">IF(B465&gt;datum_obracuna,"",VLOOKUP(B465,'HNB tečaj'!A:D,3+(Podaci!$B$11="ne")))</f>
        <v/>
      </c>
      <c r="F465" s="68" t="str">
        <f>IF($A464&gt;=rok*12,"",VLOOKUP($B465,Podaci!$F:$G,2,TRUE))</f>
        <v/>
      </c>
      <c r="G465" s="28" t="str">
        <f>IF($A464&gt;=rok*12,"",VLOOKUP($B465,Podaci!$F:$H,3,TRUE))</f>
        <v/>
      </c>
      <c r="H465" s="33" t="str">
        <f>IF(A464&gt;=rok*12,"",VLOOKUP(B465,Podaci!F:J,5,TRUE))</f>
        <v/>
      </c>
      <c r="I465" s="33" t="str">
        <f t="shared" si="135"/>
        <v/>
      </c>
      <c r="J465" s="102" t="str">
        <f t="shared" ca="1" si="136"/>
        <v/>
      </c>
      <c r="K465" s="71" t="str">
        <f t="shared" si="137"/>
        <v/>
      </c>
      <c r="L465" s="73" t="str">
        <f t="shared" ca="1" si="138"/>
        <v/>
      </c>
      <c r="M465" s="71" t="str">
        <f t="shared" si="139"/>
        <v/>
      </c>
      <c r="N465" s="73" t="str">
        <f t="shared" ca="1" si="140"/>
        <v/>
      </c>
      <c r="O465" s="71" t="str">
        <f t="shared" si="141"/>
        <v/>
      </c>
      <c r="P465" s="72" t="str">
        <f>IF($A464&gt;=rok*12,"",P464*H465-K465-SUMPRODUCT(--(MONTH(Podaci!$L$5:$L$25)=MONTH($B465)),--(YEAR(Podaci!$L$5:$L$25)=YEAR($B465)),Podaci!$M$5:$M$25))</f>
        <v/>
      </c>
      <c r="R465" s="108" t="str">
        <f t="shared" ca="1" si="142"/>
        <v/>
      </c>
      <c r="T465" s="81" t="str">
        <f t="shared" ca="1" si="134"/>
        <v/>
      </c>
      <c r="U465" s="81" t="str">
        <f t="shared" ca="1" si="134"/>
        <v/>
      </c>
      <c r="V465" s="81" t="str">
        <f t="shared" ca="1" si="134"/>
        <v/>
      </c>
      <c r="W465" s="81" t="str">
        <f t="shared" ca="1" si="134"/>
        <v/>
      </c>
      <c r="X465" s="81" t="str">
        <f t="shared" ca="1" si="134"/>
        <v/>
      </c>
      <c r="Y465" s="81" t="str">
        <f t="shared" ca="1" si="134"/>
        <v/>
      </c>
      <c r="Z465" s="81" t="str">
        <f t="shared" ca="1" si="134"/>
        <v/>
      </c>
      <c r="AA465" s="81" t="str">
        <f t="shared" ca="1" si="134"/>
        <v/>
      </c>
      <c r="AB465" s="81" t="str">
        <f t="shared" ca="1" si="134"/>
        <v/>
      </c>
      <c r="AC465" s="81" t="str">
        <f t="shared" ca="1" si="134"/>
        <v/>
      </c>
      <c r="AD465" s="81" t="str">
        <f t="shared" ca="1" si="134"/>
        <v/>
      </c>
      <c r="AE465" s="81" t="str">
        <f t="shared" ca="1" si="134"/>
        <v/>
      </c>
      <c r="AF465" s="81" t="str">
        <f t="shared" ca="1" si="134"/>
        <v/>
      </c>
      <c r="AG465" s="81" t="str">
        <f t="shared" ca="1" si="134"/>
        <v/>
      </c>
      <c r="AH465" s="81" t="str">
        <f t="shared" ca="1" si="134"/>
        <v/>
      </c>
      <c r="AI465" s="81" t="str">
        <f t="shared" ca="1" si="134"/>
        <v/>
      </c>
      <c r="AJ465" s="81" t="str">
        <f t="shared" ca="1" si="133"/>
        <v/>
      </c>
      <c r="AK465" s="81" t="str">
        <f t="shared" ca="1" si="133"/>
        <v/>
      </c>
      <c r="AL465" s="81" t="str">
        <f t="shared" ca="1" si="133"/>
        <v/>
      </c>
      <c r="AM465" s="81" t="str">
        <f t="shared" ca="1" si="133"/>
        <v/>
      </c>
      <c r="AN465" s="81" t="str">
        <f t="shared" ca="1" si="133"/>
        <v/>
      </c>
      <c r="AO465" s="81" t="str">
        <f t="shared" ca="1" si="133"/>
        <v/>
      </c>
      <c r="AP465" s="81" t="str">
        <f t="shared" ca="1" si="133"/>
        <v/>
      </c>
      <c r="AQ465" s="81" t="str">
        <f t="shared" ca="1" si="133"/>
        <v/>
      </c>
    </row>
    <row r="466" spans="1:43" x14ac:dyDescent="0.2">
      <c r="A466" s="22" t="str">
        <f t="shared" si="143"/>
        <v/>
      </c>
      <c r="B466" s="34" t="str">
        <f t="shared" si="144"/>
        <v/>
      </c>
      <c r="C466" s="24" t="str">
        <f ca="1">IF(B466&gt;datum_obracuna,"",VLOOKUP(B466,'HNB tečaj'!A:D,2))</f>
        <v/>
      </c>
      <c r="D466" s="24" t="str">
        <f ca="1">IF(B466&gt;datum_obracuna,"",VLOOKUP(B466,'HNB tečaj'!A:D,3+(Podaci!$B$11="ne")))</f>
        <v/>
      </c>
      <c r="F466" s="68" t="str">
        <f>IF($A465&gt;=rok*12,"",VLOOKUP($B466,Podaci!$F:$G,2,TRUE))</f>
        <v/>
      </c>
      <c r="G466" s="28" t="str">
        <f>IF($A465&gt;=rok*12,"",VLOOKUP($B466,Podaci!$F:$H,3,TRUE))</f>
        <v/>
      </c>
      <c r="H466" s="33" t="str">
        <f>IF(A465&gt;=rok*12,"",VLOOKUP(B466,Podaci!F:J,5,TRUE))</f>
        <v/>
      </c>
      <c r="I466" s="33" t="str">
        <f t="shared" si="135"/>
        <v/>
      </c>
      <c r="J466" s="102" t="str">
        <f t="shared" ca="1" si="136"/>
        <v/>
      </c>
      <c r="K466" s="71" t="str">
        <f t="shared" si="137"/>
        <v/>
      </c>
      <c r="L466" s="73" t="str">
        <f t="shared" ca="1" si="138"/>
        <v/>
      </c>
      <c r="M466" s="71" t="str">
        <f t="shared" si="139"/>
        <v/>
      </c>
      <c r="N466" s="73" t="str">
        <f t="shared" ca="1" si="140"/>
        <v/>
      </c>
      <c r="O466" s="71" t="str">
        <f t="shared" si="141"/>
        <v/>
      </c>
      <c r="P466" s="72" t="str">
        <f>IF($A465&gt;=rok*12,"",P465*H466-K466-SUMPRODUCT(--(MONTH(Podaci!$L$5:$L$25)=MONTH($B466)),--(YEAR(Podaci!$L$5:$L$25)=YEAR($B466)),Podaci!$M$5:$M$25))</f>
        <v/>
      </c>
      <c r="R466" s="108" t="str">
        <f t="shared" ca="1" si="142"/>
        <v/>
      </c>
      <c r="T466" s="81" t="str">
        <f t="shared" ca="1" si="134"/>
        <v/>
      </c>
      <c r="U466" s="81" t="str">
        <f t="shared" ca="1" si="134"/>
        <v/>
      </c>
      <c r="V466" s="81" t="str">
        <f t="shared" ca="1" si="134"/>
        <v/>
      </c>
      <c r="W466" s="81" t="str">
        <f t="shared" ca="1" si="134"/>
        <v/>
      </c>
      <c r="X466" s="81" t="str">
        <f t="shared" ca="1" si="134"/>
        <v/>
      </c>
      <c r="Y466" s="81" t="str">
        <f t="shared" ca="1" si="134"/>
        <v/>
      </c>
      <c r="Z466" s="81" t="str">
        <f t="shared" ca="1" si="134"/>
        <v/>
      </c>
      <c r="AA466" s="81" t="str">
        <f t="shared" ca="1" si="134"/>
        <v/>
      </c>
      <c r="AB466" s="81" t="str">
        <f t="shared" ca="1" si="134"/>
        <v/>
      </c>
      <c r="AC466" s="81" t="str">
        <f t="shared" ca="1" si="134"/>
        <v/>
      </c>
      <c r="AD466" s="81" t="str">
        <f t="shared" ca="1" si="134"/>
        <v/>
      </c>
      <c r="AE466" s="81" t="str">
        <f t="shared" ca="1" si="134"/>
        <v/>
      </c>
      <c r="AF466" s="81" t="str">
        <f t="shared" ca="1" si="134"/>
        <v/>
      </c>
      <c r="AG466" s="81" t="str">
        <f t="shared" ca="1" si="134"/>
        <v/>
      </c>
      <c r="AH466" s="81" t="str">
        <f t="shared" ca="1" si="134"/>
        <v/>
      </c>
      <c r="AI466" s="81" t="str">
        <f t="shared" ca="1" si="134"/>
        <v/>
      </c>
      <c r="AJ466" s="81" t="str">
        <f t="shared" ca="1" si="133"/>
        <v/>
      </c>
      <c r="AK466" s="81" t="str">
        <f t="shared" ca="1" si="133"/>
        <v/>
      </c>
      <c r="AL466" s="81" t="str">
        <f t="shared" ca="1" si="133"/>
        <v/>
      </c>
      <c r="AM466" s="81" t="str">
        <f t="shared" ca="1" si="133"/>
        <v/>
      </c>
      <c r="AN466" s="81" t="str">
        <f t="shared" ca="1" si="133"/>
        <v/>
      </c>
      <c r="AO466" s="81" t="str">
        <f t="shared" ca="1" si="133"/>
        <v/>
      </c>
      <c r="AP466" s="81" t="str">
        <f t="shared" ca="1" si="133"/>
        <v/>
      </c>
      <c r="AQ466" s="81" t="str">
        <f t="shared" ca="1" si="133"/>
        <v/>
      </c>
    </row>
    <row r="467" spans="1:43" x14ac:dyDescent="0.2">
      <c r="A467" s="22" t="str">
        <f t="shared" si="143"/>
        <v/>
      </c>
      <c r="B467" s="34" t="str">
        <f t="shared" si="144"/>
        <v/>
      </c>
      <c r="C467" s="24" t="str">
        <f ca="1">IF(B467&gt;datum_obracuna,"",VLOOKUP(B467,'HNB tečaj'!A:D,2))</f>
        <v/>
      </c>
      <c r="D467" s="24" t="str">
        <f ca="1">IF(B467&gt;datum_obracuna,"",VLOOKUP(B467,'HNB tečaj'!A:D,3+(Podaci!$B$11="ne")))</f>
        <v/>
      </c>
      <c r="F467" s="68" t="str">
        <f>IF($A466&gt;=rok*12,"",VLOOKUP($B467,Podaci!$F:$G,2,TRUE))</f>
        <v/>
      </c>
      <c r="G467" s="28" t="str">
        <f>IF($A466&gt;=rok*12,"",VLOOKUP($B467,Podaci!$F:$H,3,TRUE))</f>
        <v/>
      </c>
      <c r="H467" s="33" t="str">
        <f>IF(A466&gt;=rok*12,"",VLOOKUP(B467,Podaci!F:J,5,TRUE))</f>
        <v/>
      </c>
      <c r="I467" s="33" t="str">
        <f t="shared" si="135"/>
        <v/>
      </c>
      <c r="J467" s="102" t="str">
        <f t="shared" ca="1" si="136"/>
        <v/>
      </c>
      <c r="K467" s="71" t="str">
        <f t="shared" si="137"/>
        <v/>
      </c>
      <c r="L467" s="73" t="str">
        <f t="shared" ca="1" si="138"/>
        <v/>
      </c>
      <c r="M467" s="71" t="str">
        <f t="shared" si="139"/>
        <v/>
      </c>
      <c r="N467" s="73" t="str">
        <f t="shared" ca="1" si="140"/>
        <v/>
      </c>
      <c r="O467" s="71" t="str">
        <f t="shared" si="141"/>
        <v/>
      </c>
      <c r="P467" s="72" t="str">
        <f>IF($A466&gt;=rok*12,"",P466*H467-K467-SUMPRODUCT(--(MONTH(Podaci!$L$5:$L$25)=MONTH($B467)),--(YEAR(Podaci!$L$5:$L$25)=YEAR($B467)),Podaci!$M$5:$M$25))</f>
        <v/>
      </c>
      <c r="R467" s="108" t="str">
        <f t="shared" ca="1" si="142"/>
        <v/>
      </c>
      <c r="T467" s="81" t="str">
        <f t="shared" ca="1" si="134"/>
        <v/>
      </c>
      <c r="U467" s="81" t="str">
        <f t="shared" ca="1" si="134"/>
        <v/>
      </c>
      <c r="V467" s="81" t="str">
        <f t="shared" ca="1" si="134"/>
        <v/>
      </c>
      <c r="W467" s="81" t="str">
        <f t="shared" ca="1" si="134"/>
        <v/>
      </c>
      <c r="X467" s="81" t="str">
        <f t="shared" ca="1" si="134"/>
        <v/>
      </c>
      <c r="Y467" s="81" t="str">
        <f t="shared" ca="1" si="134"/>
        <v/>
      </c>
      <c r="Z467" s="81" t="str">
        <f t="shared" ca="1" si="134"/>
        <v/>
      </c>
      <c r="AA467" s="81" t="str">
        <f t="shared" ca="1" si="134"/>
        <v/>
      </c>
      <c r="AB467" s="81" t="str">
        <f t="shared" ca="1" si="134"/>
        <v/>
      </c>
      <c r="AC467" s="81" t="str">
        <f t="shared" ca="1" si="134"/>
        <v/>
      </c>
      <c r="AD467" s="81" t="str">
        <f t="shared" ca="1" si="134"/>
        <v/>
      </c>
      <c r="AE467" s="81" t="str">
        <f t="shared" ca="1" si="134"/>
        <v/>
      </c>
      <c r="AF467" s="81" t="str">
        <f t="shared" ca="1" si="134"/>
        <v/>
      </c>
      <c r="AG467" s="81" t="str">
        <f t="shared" ca="1" si="134"/>
        <v/>
      </c>
      <c r="AH467" s="81" t="str">
        <f t="shared" ca="1" si="134"/>
        <v/>
      </c>
      <c r="AI467" s="81" t="str">
        <f t="shared" ca="1" si="134"/>
        <v/>
      </c>
      <c r="AJ467" s="81" t="str">
        <f t="shared" ca="1" si="133"/>
        <v/>
      </c>
      <c r="AK467" s="81" t="str">
        <f t="shared" ca="1" si="133"/>
        <v/>
      </c>
      <c r="AL467" s="81" t="str">
        <f t="shared" ca="1" si="133"/>
        <v/>
      </c>
      <c r="AM467" s="81" t="str">
        <f t="shared" ca="1" si="133"/>
        <v/>
      </c>
      <c r="AN467" s="81" t="str">
        <f t="shared" ca="1" si="133"/>
        <v/>
      </c>
      <c r="AO467" s="81" t="str">
        <f t="shared" ca="1" si="133"/>
        <v/>
      </c>
      <c r="AP467" s="81" t="str">
        <f t="shared" ca="1" si="133"/>
        <v/>
      </c>
      <c r="AQ467" s="81" t="str">
        <f t="shared" ca="1" si="133"/>
        <v/>
      </c>
    </row>
    <row r="468" spans="1:43" x14ac:dyDescent="0.2">
      <c r="A468" s="22" t="str">
        <f t="shared" si="143"/>
        <v/>
      </c>
      <c r="B468" s="34" t="str">
        <f t="shared" si="144"/>
        <v/>
      </c>
      <c r="C468" s="24" t="str">
        <f ca="1">IF(B468&gt;datum_obracuna,"",VLOOKUP(B468,'HNB tečaj'!A:D,2))</f>
        <v/>
      </c>
      <c r="D468" s="24" t="str">
        <f ca="1">IF(B468&gt;datum_obracuna,"",VLOOKUP(B468,'HNB tečaj'!A:D,3+(Podaci!$B$11="ne")))</f>
        <v/>
      </c>
      <c r="F468" s="68" t="str">
        <f>IF($A467&gt;=rok*12,"",VLOOKUP($B468,Podaci!$F:$G,2,TRUE))</f>
        <v/>
      </c>
      <c r="G468" s="28" t="str">
        <f>IF($A467&gt;=rok*12,"",VLOOKUP($B468,Podaci!$F:$H,3,TRUE))</f>
        <v/>
      </c>
      <c r="H468" s="33" t="str">
        <f>IF(A467&gt;=rok*12,"",VLOOKUP(B468,Podaci!F:J,5,TRUE))</f>
        <v/>
      </c>
      <c r="I468" s="33" t="str">
        <f t="shared" si="135"/>
        <v/>
      </c>
      <c r="J468" s="102" t="str">
        <f t="shared" ca="1" si="136"/>
        <v/>
      </c>
      <c r="K468" s="71" t="str">
        <f t="shared" si="137"/>
        <v/>
      </c>
      <c r="L468" s="73" t="str">
        <f t="shared" ca="1" si="138"/>
        <v/>
      </c>
      <c r="M468" s="71" t="str">
        <f t="shared" si="139"/>
        <v/>
      </c>
      <c r="N468" s="73" t="str">
        <f t="shared" ca="1" si="140"/>
        <v/>
      </c>
      <c r="O468" s="71" t="str">
        <f t="shared" si="141"/>
        <v/>
      </c>
      <c r="P468" s="72" t="str">
        <f>IF($A467&gt;=rok*12,"",P467*H468-K468-SUMPRODUCT(--(MONTH(Podaci!$L$5:$L$25)=MONTH($B468)),--(YEAR(Podaci!$L$5:$L$25)=YEAR($B468)),Podaci!$M$5:$M$25))</f>
        <v/>
      </c>
      <c r="R468" s="108" t="str">
        <f t="shared" ca="1" si="142"/>
        <v/>
      </c>
      <c r="T468" s="81" t="str">
        <f t="shared" ca="1" si="134"/>
        <v/>
      </c>
      <c r="U468" s="81" t="str">
        <f t="shared" ca="1" si="134"/>
        <v/>
      </c>
      <c r="V468" s="81" t="str">
        <f t="shared" ca="1" si="134"/>
        <v/>
      </c>
      <c r="W468" s="81" t="str">
        <f t="shared" ca="1" si="134"/>
        <v/>
      </c>
      <c r="X468" s="81" t="str">
        <f t="shared" ca="1" si="134"/>
        <v/>
      </c>
      <c r="Y468" s="81" t="str">
        <f t="shared" ca="1" si="134"/>
        <v/>
      </c>
      <c r="Z468" s="81" t="str">
        <f t="shared" ca="1" si="134"/>
        <v/>
      </c>
      <c r="AA468" s="81" t="str">
        <f t="shared" ca="1" si="134"/>
        <v/>
      </c>
      <c r="AB468" s="81" t="str">
        <f t="shared" ca="1" si="134"/>
        <v/>
      </c>
      <c r="AC468" s="81" t="str">
        <f t="shared" ca="1" si="134"/>
        <v/>
      </c>
      <c r="AD468" s="81" t="str">
        <f t="shared" ca="1" si="134"/>
        <v/>
      </c>
      <c r="AE468" s="81" t="str">
        <f t="shared" ca="1" si="134"/>
        <v/>
      </c>
      <c r="AF468" s="81" t="str">
        <f t="shared" ca="1" si="134"/>
        <v/>
      </c>
      <c r="AG468" s="81" t="str">
        <f t="shared" ca="1" si="134"/>
        <v/>
      </c>
      <c r="AH468" s="81" t="str">
        <f t="shared" ca="1" si="134"/>
        <v/>
      </c>
      <c r="AI468" s="81" t="str">
        <f t="shared" ref="AI468:AQ483" ca="1" si="145">IF($B468&gt;AI$3,"",MAX(0,(AI$3-MAX(AI$2,$B468+1)+1)/AI$6*AI$7*MAX($J468,0)))</f>
        <v/>
      </c>
      <c r="AJ468" s="81" t="str">
        <f t="shared" ca="1" si="145"/>
        <v/>
      </c>
      <c r="AK468" s="81" t="str">
        <f t="shared" ca="1" si="145"/>
        <v/>
      </c>
      <c r="AL468" s="81" t="str">
        <f t="shared" ca="1" si="145"/>
        <v/>
      </c>
      <c r="AM468" s="81" t="str">
        <f t="shared" ca="1" si="145"/>
        <v/>
      </c>
      <c r="AN468" s="81" t="str">
        <f t="shared" ca="1" si="145"/>
        <v/>
      </c>
      <c r="AO468" s="81" t="str">
        <f t="shared" ca="1" si="145"/>
        <v/>
      </c>
      <c r="AP468" s="81" t="str">
        <f t="shared" ca="1" si="145"/>
        <v/>
      </c>
      <c r="AQ468" s="81" t="str">
        <f t="shared" ca="1" si="145"/>
        <v/>
      </c>
    </row>
    <row r="469" spans="1:43" x14ac:dyDescent="0.2">
      <c r="A469" s="22" t="str">
        <f t="shared" si="143"/>
        <v/>
      </c>
      <c r="B469" s="34" t="str">
        <f t="shared" si="144"/>
        <v/>
      </c>
      <c r="C469" s="24" t="str">
        <f ca="1">IF(B469&gt;datum_obracuna,"",VLOOKUP(B469,'HNB tečaj'!A:D,2))</f>
        <v/>
      </c>
      <c r="D469" s="24" t="str">
        <f ca="1">IF(B469&gt;datum_obracuna,"",VLOOKUP(B469,'HNB tečaj'!A:D,3+(Podaci!$B$11="ne")))</f>
        <v/>
      </c>
      <c r="F469" s="68" t="str">
        <f>IF($A468&gt;=rok*12,"",VLOOKUP($B469,Podaci!$F:$G,2,TRUE))</f>
        <v/>
      </c>
      <c r="G469" s="28" t="str">
        <f>IF($A468&gt;=rok*12,"",VLOOKUP($B469,Podaci!$F:$H,3,TRUE))</f>
        <v/>
      </c>
      <c r="H469" s="33" t="str">
        <f>IF(A468&gt;=rok*12,"",VLOOKUP(B469,Podaci!F:J,5,TRUE))</f>
        <v/>
      </c>
      <c r="I469" s="33" t="str">
        <f t="shared" si="135"/>
        <v/>
      </c>
      <c r="J469" s="102" t="str">
        <f t="shared" ca="1" si="136"/>
        <v/>
      </c>
      <c r="K469" s="71" t="str">
        <f t="shared" si="137"/>
        <v/>
      </c>
      <c r="L469" s="73" t="str">
        <f t="shared" ca="1" si="138"/>
        <v/>
      </c>
      <c r="M469" s="71" t="str">
        <f t="shared" si="139"/>
        <v/>
      </c>
      <c r="N469" s="73" t="str">
        <f t="shared" ca="1" si="140"/>
        <v/>
      </c>
      <c r="O469" s="71" t="str">
        <f t="shared" si="141"/>
        <v/>
      </c>
      <c r="P469" s="72" t="str">
        <f>IF($A468&gt;=rok*12,"",P468*H469-K469-SUMPRODUCT(--(MONTH(Podaci!$L$5:$L$25)=MONTH($B469)),--(YEAR(Podaci!$L$5:$L$25)=YEAR($B469)),Podaci!$M$5:$M$25))</f>
        <v/>
      </c>
      <c r="R469" s="108" t="str">
        <f t="shared" ca="1" si="142"/>
        <v/>
      </c>
      <c r="T469" s="81" t="str">
        <f t="shared" ref="T469:AI484" ca="1" si="146">IF($B469&gt;T$3,"",MAX(0,(T$3-MAX(T$2,$B469+1)+1)/T$6*T$7*MAX($J469,0)))</f>
        <v/>
      </c>
      <c r="U469" s="81" t="str">
        <f t="shared" ca="1" si="146"/>
        <v/>
      </c>
      <c r="V469" s="81" t="str">
        <f t="shared" ca="1" si="146"/>
        <v/>
      </c>
      <c r="W469" s="81" t="str">
        <f t="shared" ca="1" si="146"/>
        <v/>
      </c>
      <c r="X469" s="81" t="str">
        <f t="shared" ca="1" si="146"/>
        <v/>
      </c>
      <c r="Y469" s="81" t="str">
        <f t="shared" ca="1" si="146"/>
        <v/>
      </c>
      <c r="Z469" s="81" t="str">
        <f t="shared" ca="1" si="146"/>
        <v/>
      </c>
      <c r="AA469" s="81" t="str">
        <f t="shared" ca="1" si="146"/>
        <v/>
      </c>
      <c r="AB469" s="81" t="str">
        <f t="shared" ca="1" si="146"/>
        <v/>
      </c>
      <c r="AC469" s="81" t="str">
        <f t="shared" ca="1" si="146"/>
        <v/>
      </c>
      <c r="AD469" s="81" t="str">
        <f t="shared" ca="1" si="146"/>
        <v/>
      </c>
      <c r="AE469" s="81" t="str">
        <f t="shared" ca="1" si="146"/>
        <v/>
      </c>
      <c r="AF469" s="81" t="str">
        <f t="shared" ca="1" si="146"/>
        <v/>
      </c>
      <c r="AG469" s="81" t="str">
        <f t="shared" ca="1" si="146"/>
        <v/>
      </c>
      <c r="AH469" s="81" t="str">
        <f t="shared" ca="1" si="146"/>
        <v/>
      </c>
      <c r="AI469" s="81" t="str">
        <f t="shared" ca="1" si="146"/>
        <v/>
      </c>
      <c r="AJ469" s="81" t="str">
        <f t="shared" ca="1" si="145"/>
        <v/>
      </c>
      <c r="AK469" s="81" t="str">
        <f t="shared" ca="1" si="145"/>
        <v/>
      </c>
      <c r="AL469" s="81" t="str">
        <f t="shared" ca="1" si="145"/>
        <v/>
      </c>
      <c r="AM469" s="81" t="str">
        <f t="shared" ca="1" si="145"/>
        <v/>
      </c>
      <c r="AN469" s="81" t="str">
        <f t="shared" ca="1" si="145"/>
        <v/>
      </c>
      <c r="AO469" s="81" t="str">
        <f t="shared" ca="1" si="145"/>
        <v/>
      </c>
      <c r="AP469" s="81" t="str">
        <f t="shared" ca="1" si="145"/>
        <v/>
      </c>
      <c r="AQ469" s="81" t="str">
        <f t="shared" ca="1" si="145"/>
        <v/>
      </c>
    </row>
    <row r="470" spans="1:43" x14ac:dyDescent="0.2">
      <c r="A470" s="22" t="str">
        <f t="shared" si="143"/>
        <v/>
      </c>
      <c r="B470" s="34" t="str">
        <f t="shared" si="144"/>
        <v/>
      </c>
      <c r="C470" s="24" t="str">
        <f ca="1">IF(B470&gt;datum_obracuna,"",VLOOKUP(B470,'HNB tečaj'!A:D,2))</f>
        <v/>
      </c>
      <c r="D470" s="24" t="str">
        <f ca="1">IF(B470&gt;datum_obracuna,"",VLOOKUP(B470,'HNB tečaj'!A:D,3+(Podaci!$B$11="ne")))</f>
        <v/>
      </c>
      <c r="F470" s="68" t="str">
        <f>IF($A469&gt;=rok*12,"",VLOOKUP($B470,Podaci!$F:$G,2,TRUE))</f>
        <v/>
      </c>
      <c r="G470" s="28" t="str">
        <f>IF($A469&gt;=rok*12,"",VLOOKUP($B470,Podaci!$F:$H,3,TRUE))</f>
        <v/>
      </c>
      <c r="H470" s="33" t="str">
        <f>IF(A469&gt;=rok*12,"",VLOOKUP(B470,Podaci!F:J,5,TRUE))</f>
        <v/>
      </c>
      <c r="I470" s="33" t="str">
        <f t="shared" si="135"/>
        <v/>
      </c>
      <c r="J470" s="102" t="str">
        <f t="shared" ca="1" si="136"/>
        <v/>
      </c>
      <c r="K470" s="71" t="str">
        <f t="shared" si="137"/>
        <v/>
      </c>
      <c r="L470" s="73" t="str">
        <f t="shared" ca="1" si="138"/>
        <v/>
      </c>
      <c r="M470" s="71" t="str">
        <f t="shared" si="139"/>
        <v/>
      </c>
      <c r="N470" s="73" t="str">
        <f t="shared" ca="1" si="140"/>
        <v/>
      </c>
      <c r="O470" s="71" t="str">
        <f t="shared" si="141"/>
        <v/>
      </c>
      <c r="P470" s="72" t="str">
        <f>IF($A469&gt;=rok*12,"",P469*H470-K470-SUMPRODUCT(--(MONTH(Podaci!$L$5:$L$25)=MONTH($B470)),--(YEAR(Podaci!$L$5:$L$25)=YEAR($B470)),Podaci!$M$5:$M$25))</f>
        <v/>
      </c>
      <c r="R470" s="108" t="str">
        <f t="shared" ca="1" si="142"/>
        <v/>
      </c>
      <c r="T470" s="81" t="str">
        <f t="shared" ca="1" si="146"/>
        <v/>
      </c>
      <c r="U470" s="81" t="str">
        <f t="shared" ca="1" si="146"/>
        <v/>
      </c>
      <c r="V470" s="81" t="str">
        <f t="shared" ca="1" si="146"/>
        <v/>
      </c>
      <c r="W470" s="81" t="str">
        <f t="shared" ca="1" si="146"/>
        <v/>
      </c>
      <c r="X470" s="81" t="str">
        <f t="shared" ca="1" si="146"/>
        <v/>
      </c>
      <c r="Y470" s="81" t="str">
        <f t="shared" ca="1" si="146"/>
        <v/>
      </c>
      <c r="Z470" s="81" t="str">
        <f t="shared" ca="1" si="146"/>
        <v/>
      </c>
      <c r="AA470" s="81" t="str">
        <f t="shared" ca="1" si="146"/>
        <v/>
      </c>
      <c r="AB470" s="81" t="str">
        <f t="shared" ca="1" si="146"/>
        <v/>
      </c>
      <c r="AC470" s="81" t="str">
        <f t="shared" ca="1" si="146"/>
        <v/>
      </c>
      <c r="AD470" s="81" t="str">
        <f t="shared" ca="1" si="146"/>
        <v/>
      </c>
      <c r="AE470" s="81" t="str">
        <f t="shared" ca="1" si="146"/>
        <v/>
      </c>
      <c r="AF470" s="81" t="str">
        <f t="shared" ca="1" si="146"/>
        <v/>
      </c>
      <c r="AG470" s="81" t="str">
        <f t="shared" ca="1" si="146"/>
        <v/>
      </c>
      <c r="AH470" s="81" t="str">
        <f t="shared" ca="1" si="146"/>
        <v/>
      </c>
      <c r="AI470" s="81" t="str">
        <f t="shared" ca="1" si="146"/>
        <v/>
      </c>
      <c r="AJ470" s="81" t="str">
        <f t="shared" ca="1" si="145"/>
        <v/>
      </c>
      <c r="AK470" s="81" t="str">
        <f t="shared" ca="1" si="145"/>
        <v/>
      </c>
      <c r="AL470" s="81" t="str">
        <f t="shared" ca="1" si="145"/>
        <v/>
      </c>
      <c r="AM470" s="81" t="str">
        <f t="shared" ca="1" si="145"/>
        <v/>
      </c>
      <c r="AN470" s="81" t="str">
        <f t="shared" ca="1" si="145"/>
        <v/>
      </c>
      <c r="AO470" s="81" t="str">
        <f t="shared" ca="1" si="145"/>
        <v/>
      </c>
      <c r="AP470" s="81" t="str">
        <f t="shared" ca="1" si="145"/>
        <v/>
      </c>
      <c r="AQ470" s="81" t="str">
        <f t="shared" ca="1" si="145"/>
        <v/>
      </c>
    </row>
    <row r="471" spans="1:43" x14ac:dyDescent="0.2">
      <c r="A471" s="22" t="str">
        <f t="shared" si="143"/>
        <v/>
      </c>
      <c r="B471" s="34" t="str">
        <f t="shared" si="144"/>
        <v/>
      </c>
      <c r="C471" s="24" t="str">
        <f ca="1">IF(B471&gt;datum_obracuna,"",VLOOKUP(B471,'HNB tečaj'!A:D,2))</f>
        <v/>
      </c>
      <c r="D471" s="24" t="str">
        <f ca="1">IF(B471&gt;datum_obracuna,"",VLOOKUP(B471,'HNB tečaj'!A:D,3+(Podaci!$B$11="ne")))</f>
        <v/>
      </c>
      <c r="F471" s="68" t="str">
        <f>IF($A470&gt;=rok*12,"",VLOOKUP($B471,Podaci!$F:$G,2,TRUE))</f>
        <v/>
      </c>
      <c r="G471" s="28" t="str">
        <f>IF($A470&gt;=rok*12,"",VLOOKUP($B471,Podaci!$F:$H,3,TRUE))</f>
        <v/>
      </c>
      <c r="H471" s="33" t="str">
        <f>IF(A470&gt;=rok*12,"",VLOOKUP(B471,Podaci!F:J,5,TRUE))</f>
        <v/>
      </c>
      <c r="I471" s="33" t="str">
        <f t="shared" si="135"/>
        <v/>
      </c>
      <c r="J471" s="102" t="str">
        <f t="shared" ca="1" si="136"/>
        <v/>
      </c>
      <c r="K471" s="71" t="str">
        <f t="shared" si="137"/>
        <v/>
      </c>
      <c r="L471" s="73" t="str">
        <f t="shared" ca="1" si="138"/>
        <v/>
      </c>
      <c r="M471" s="71" t="str">
        <f t="shared" si="139"/>
        <v/>
      </c>
      <c r="N471" s="73" t="str">
        <f t="shared" ca="1" si="140"/>
        <v/>
      </c>
      <c r="O471" s="71" t="str">
        <f t="shared" si="141"/>
        <v/>
      </c>
      <c r="P471" s="72" t="str">
        <f>IF($A470&gt;=rok*12,"",P470*H471-K471-SUMPRODUCT(--(MONTH(Podaci!$L$5:$L$25)=MONTH($B471)),--(YEAR(Podaci!$L$5:$L$25)=YEAR($B471)),Podaci!$M$5:$M$25))</f>
        <v/>
      </c>
      <c r="R471" s="108" t="str">
        <f t="shared" ca="1" si="142"/>
        <v/>
      </c>
      <c r="T471" s="81" t="str">
        <f t="shared" ca="1" si="146"/>
        <v/>
      </c>
      <c r="U471" s="81" t="str">
        <f t="shared" ca="1" si="146"/>
        <v/>
      </c>
      <c r="V471" s="81" t="str">
        <f t="shared" ca="1" si="146"/>
        <v/>
      </c>
      <c r="W471" s="81" t="str">
        <f t="shared" ca="1" si="146"/>
        <v/>
      </c>
      <c r="X471" s="81" t="str">
        <f t="shared" ca="1" si="146"/>
        <v/>
      </c>
      <c r="Y471" s="81" t="str">
        <f t="shared" ca="1" si="146"/>
        <v/>
      </c>
      <c r="Z471" s="81" t="str">
        <f t="shared" ca="1" si="146"/>
        <v/>
      </c>
      <c r="AA471" s="81" t="str">
        <f t="shared" ca="1" si="146"/>
        <v/>
      </c>
      <c r="AB471" s="81" t="str">
        <f t="shared" ca="1" si="146"/>
        <v/>
      </c>
      <c r="AC471" s="81" t="str">
        <f t="shared" ca="1" si="146"/>
        <v/>
      </c>
      <c r="AD471" s="81" t="str">
        <f t="shared" ca="1" si="146"/>
        <v/>
      </c>
      <c r="AE471" s="81" t="str">
        <f t="shared" ca="1" si="146"/>
        <v/>
      </c>
      <c r="AF471" s="81" t="str">
        <f t="shared" ca="1" si="146"/>
        <v/>
      </c>
      <c r="AG471" s="81" t="str">
        <f t="shared" ca="1" si="146"/>
        <v/>
      </c>
      <c r="AH471" s="81" t="str">
        <f t="shared" ca="1" si="146"/>
        <v/>
      </c>
      <c r="AI471" s="81" t="str">
        <f t="shared" ca="1" si="146"/>
        <v/>
      </c>
      <c r="AJ471" s="81" t="str">
        <f t="shared" ca="1" si="145"/>
        <v/>
      </c>
      <c r="AK471" s="81" t="str">
        <f t="shared" ca="1" si="145"/>
        <v/>
      </c>
      <c r="AL471" s="81" t="str">
        <f t="shared" ca="1" si="145"/>
        <v/>
      </c>
      <c r="AM471" s="81" t="str">
        <f t="shared" ca="1" si="145"/>
        <v/>
      </c>
      <c r="AN471" s="81" t="str">
        <f t="shared" ca="1" si="145"/>
        <v/>
      </c>
      <c r="AO471" s="81" t="str">
        <f t="shared" ca="1" si="145"/>
        <v/>
      </c>
      <c r="AP471" s="81" t="str">
        <f t="shared" ca="1" si="145"/>
        <v/>
      </c>
      <c r="AQ471" s="81" t="str">
        <f t="shared" ca="1" si="145"/>
        <v/>
      </c>
    </row>
    <row r="472" spans="1:43" x14ac:dyDescent="0.2">
      <c r="A472" s="22" t="str">
        <f t="shared" si="143"/>
        <v/>
      </c>
      <c r="B472" s="34" t="str">
        <f t="shared" si="144"/>
        <v/>
      </c>
      <c r="C472" s="24" t="str">
        <f ca="1">IF(B472&gt;datum_obracuna,"",VLOOKUP(B472,'HNB tečaj'!A:D,2))</f>
        <v/>
      </c>
      <c r="D472" s="24" t="str">
        <f ca="1">IF(B472&gt;datum_obracuna,"",VLOOKUP(B472,'HNB tečaj'!A:D,3+(Podaci!$B$11="ne")))</f>
        <v/>
      </c>
      <c r="F472" s="68" t="str">
        <f>IF($A471&gt;=rok*12,"",VLOOKUP($B472,Podaci!$F:$G,2,TRUE))</f>
        <v/>
      </c>
      <c r="G472" s="28" t="str">
        <f>IF($A471&gt;=rok*12,"",VLOOKUP($B472,Podaci!$F:$H,3,TRUE))</f>
        <v/>
      </c>
      <c r="H472" s="33" t="str">
        <f>IF(A471&gt;=rok*12,"",VLOOKUP(B472,Podaci!F:J,5,TRUE))</f>
        <v/>
      </c>
      <c r="I472" s="33" t="str">
        <f t="shared" si="135"/>
        <v/>
      </c>
      <c r="J472" s="102" t="str">
        <f t="shared" ca="1" si="136"/>
        <v/>
      </c>
      <c r="K472" s="71" t="str">
        <f t="shared" si="137"/>
        <v/>
      </c>
      <c r="L472" s="73" t="str">
        <f t="shared" ca="1" si="138"/>
        <v/>
      </c>
      <c r="M472" s="71" t="str">
        <f t="shared" si="139"/>
        <v/>
      </c>
      <c r="N472" s="73" t="str">
        <f t="shared" ca="1" si="140"/>
        <v/>
      </c>
      <c r="O472" s="71" t="str">
        <f t="shared" si="141"/>
        <v/>
      </c>
      <c r="P472" s="72" t="str">
        <f>IF($A471&gt;=rok*12,"",P471*H472-K472-SUMPRODUCT(--(MONTH(Podaci!$L$5:$L$25)=MONTH($B472)),--(YEAR(Podaci!$L$5:$L$25)=YEAR($B472)),Podaci!$M$5:$M$25))</f>
        <v/>
      </c>
      <c r="R472" s="108" t="str">
        <f t="shared" ca="1" si="142"/>
        <v/>
      </c>
      <c r="T472" s="81" t="str">
        <f t="shared" ca="1" si="146"/>
        <v/>
      </c>
      <c r="U472" s="81" t="str">
        <f t="shared" ca="1" si="146"/>
        <v/>
      </c>
      <c r="V472" s="81" t="str">
        <f t="shared" ca="1" si="146"/>
        <v/>
      </c>
      <c r="W472" s="81" t="str">
        <f t="shared" ca="1" si="146"/>
        <v/>
      </c>
      <c r="X472" s="81" t="str">
        <f t="shared" ca="1" si="146"/>
        <v/>
      </c>
      <c r="Y472" s="81" t="str">
        <f t="shared" ca="1" si="146"/>
        <v/>
      </c>
      <c r="Z472" s="81" t="str">
        <f t="shared" ca="1" si="146"/>
        <v/>
      </c>
      <c r="AA472" s="81" t="str">
        <f t="shared" ca="1" si="146"/>
        <v/>
      </c>
      <c r="AB472" s="81" t="str">
        <f t="shared" ca="1" si="146"/>
        <v/>
      </c>
      <c r="AC472" s="81" t="str">
        <f t="shared" ca="1" si="146"/>
        <v/>
      </c>
      <c r="AD472" s="81" t="str">
        <f t="shared" ca="1" si="146"/>
        <v/>
      </c>
      <c r="AE472" s="81" t="str">
        <f t="shared" ca="1" si="146"/>
        <v/>
      </c>
      <c r="AF472" s="81" t="str">
        <f t="shared" ca="1" si="146"/>
        <v/>
      </c>
      <c r="AG472" s="81" t="str">
        <f t="shared" ca="1" si="146"/>
        <v/>
      </c>
      <c r="AH472" s="81" t="str">
        <f t="shared" ca="1" si="146"/>
        <v/>
      </c>
      <c r="AI472" s="81" t="str">
        <f t="shared" ca="1" si="146"/>
        <v/>
      </c>
      <c r="AJ472" s="81" t="str">
        <f t="shared" ca="1" si="145"/>
        <v/>
      </c>
      <c r="AK472" s="81" t="str">
        <f t="shared" ca="1" si="145"/>
        <v/>
      </c>
      <c r="AL472" s="81" t="str">
        <f t="shared" ca="1" si="145"/>
        <v/>
      </c>
      <c r="AM472" s="81" t="str">
        <f t="shared" ca="1" si="145"/>
        <v/>
      </c>
      <c r="AN472" s="81" t="str">
        <f t="shared" ca="1" si="145"/>
        <v/>
      </c>
      <c r="AO472" s="81" t="str">
        <f t="shared" ca="1" si="145"/>
        <v/>
      </c>
      <c r="AP472" s="81" t="str">
        <f t="shared" ca="1" si="145"/>
        <v/>
      </c>
      <c r="AQ472" s="81" t="str">
        <f t="shared" ca="1" si="145"/>
        <v/>
      </c>
    </row>
    <row r="473" spans="1:43" x14ac:dyDescent="0.2">
      <c r="A473" s="22" t="str">
        <f t="shared" si="143"/>
        <v/>
      </c>
      <c r="B473" s="34" t="str">
        <f t="shared" si="144"/>
        <v/>
      </c>
      <c r="C473" s="24" t="str">
        <f ca="1">IF(B473&gt;datum_obracuna,"",VLOOKUP(B473,'HNB tečaj'!A:D,2))</f>
        <v/>
      </c>
      <c r="D473" s="24" t="str">
        <f ca="1">IF(B473&gt;datum_obracuna,"",VLOOKUP(B473,'HNB tečaj'!A:D,3+(Podaci!$B$11="ne")))</f>
        <v/>
      </c>
      <c r="F473" s="68" t="str">
        <f>IF($A472&gt;=rok*12,"",VLOOKUP($B473,Podaci!$F:$G,2,TRUE))</f>
        <v/>
      </c>
      <c r="G473" s="28" t="str">
        <f>IF($A472&gt;=rok*12,"",VLOOKUP($B473,Podaci!$F:$H,3,TRUE))</f>
        <v/>
      </c>
      <c r="H473" s="33" t="str">
        <f>IF(A472&gt;=rok*12,"",VLOOKUP(B473,Podaci!F:J,5,TRUE))</f>
        <v/>
      </c>
      <c r="I473" s="33" t="str">
        <f t="shared" si="135"/>
        <v/>
      </c>
      <c r="J473" s="102" t="str">
        <f t="shared" ca="1" si="136"/>
        <v/>
      </c>
      <c r="K473" s="71" t="str">
        <f t="shared" si="137"/>
        <v/>
      </c>
      <c r="L473" s="73" t="str">
        <f t="shared" ca="1" si="138"/>
        <v/>
      </c>
      <c r="M473" s="71" t="str">
        <f t="shared" si="139"/>
        <v/>
      </c>
      <c r="N473" s="73" t="str">
        <f t="shared" ca="1" si="140"/>
        <v/>
      </c>
      <c r="O473" s="71" t="str">
        <f t="shared" si="141"/>
        <v/>
      </c>
      <c r="P473" s="72" t="str">
        <f>IF($A472&gt;=rok*12,"",P472*H473-K473-SUMPRODUCT(--(MONTH(Podaci!$L$5:$L$25)=MONTH($B473)),--(YEAR(Podaci!$L$5:$L$25)=YEAR($B473)),Podaci!$M$5:$M$25))</f>
        <v/>
      </c>
      <c r="R473" s="108" t="str">
        <f t="shared" ca="1" si="142"/>
        <v/>
      </c>
      <c r="T473" s="81" t="str">
        <f t="shared" ca="1" si="146"/>
        <v/>
      </c>
      <c r="U473" s="81" t="str">
        <f t="shared" ca="1" si="146"/>
        <v/>
      </c>
      <c r="V473" s="81" t="str">
        <f t="shared" ca="1" si="146"/>
        <v/>
      </c>
      <c r="W473" s="81" t="str">
        <f t="shared" ca="1" si="146"/>
        <v/>
      </c>
      <c r="X473" s="81" t="str">
        <f t="shared" ca="1" si="146"/>
        <v/>
      </c>
      <c r="Y473" s="81" t="str">
        <f t="shared" ca="1" si="146"/>
        <v/>
      </c>
      <c r="Z473" s="81" t="str">
        <f t="shared" ca="1" si="146"/>
        <v/>
      </c>
      <c r="AA473" s="81" t="str">
        <f t="shared" ca="1" si="146"/>
        <v/>
      </c>
      <c r="AB473" s="81" t="str">
        <f t="shared" ca="1" si="146"/>
        <v/>
      </c>
      <c r="AC473" s="81" t="str">
        <f t="shared" ca="1" si="146"/>
        <v/>
      </c>
      <c r="AD473" s="81" t="str">
        <f t="shared" ca="1" si="146"/>
        <v/>
      </c>
      <c r="AE473" s="81" t="str">
        <f t="shared" ca="1" si="146"/>
        <v/>
      </c>
      <c r="AF473" s="81" t="str">
        <f t="shared" ca="1" si="146"/>
        <v/>
      </c>
      <c r="AG473" s="81" t="str">
        <f t="shared" ca="1" si="146"/>
        <v/>
      </c>
      <c r="AH473" s="81" t="str">
        <f t="shared" ca="1" si="146"/>
        <v/>
      </c>
      <c r="AI473" s="81" t="str">
        <f t="shared" ca="1" si="146"/>
        <v/>
      </c>
      <c r="AJ473" s="81" t="str">
        <f t="shared" ca="1" si="145"/>
        <v/>
      </c>
      <c r="AK473" s="81" t="str">
        <f t="shared" ca="1" si="145"/>
        <v/>
      </c>
      <c r="AL473" s="81" t="str">
        <f t="shared" ca="1" si="145"/>
        <v/>
      </c>
      <c r="AM473" s="81" t="str">
        <f t="shared" ca="1" si="145"/>
        <v/>
      </c>
      <c r="AN473" s="81" t="str">
        <f t="shared" ca="1" si="145"/>
        <v/>
      </c>
      <c r="AO473" s="81" t="str">
        <f t="shared" ca="1" si="145"/>
        <v/>
      </c>
      <c r="AP473" s="81" t="str">
        <f t="shared" ca="1" si="145"/>
        <v/>
      </c>
      <c r="AQ473" s="81" t="str">
        <f t="shared" ca="1" si="145"/>
        <v/>
      </c>
    </row>
    <row r="474" spans="1:43" x14ac:dyDescent="0.2">
      <c r="A474" s="22" t="str">
        <f t="shared" si="143"/>
        <v/>
      </c>
      <c r="B474" s="34" t="str">
        <f t="shared" si="144"/>
        <v/>
      </c>
      <c r="C474" s="24" t="str">
        <f ca="1">IF(B474&gt;datum_obracuna,"",VLOOKUP(B474,'HNB tečaj'!A:D,2))</f>
        <v/>
      </c>
      <c r="D474" s="24" t="str">
        <f ca="1">IF(B474&gt;datum_obracuna,"",VLOOKUP(B474,'HNB tečaj'!A:D,3+(Podaci!$B$11="ne")))</f>
        <v/>
      </c>
      <c r="F474" s="68" t="str">
        <f>IF($A473&gt;=rok*12,"",VLOOKUP($B474,Podaci!$F:$G,2,TRUE))</f>
        <v/>
      </c>
      <c r="G474" s="28" t="str">
        <f>IF($A473&gt;=rok*12,"",VLOOKUP($B474,Podaci!$F:$H,3,TRUE))</f>
        <v/>
      </c>
      <c r="H474" s="33" t="str">
        <f>IF(A473&gt;=rok*12,"",VLOOKUP(B474,Podaci!F:J,5,TRUE))</f>
        <v/>
      </c>
      <c r="I474" s="33" t="str">
        <f t="shared" si="135"/>
        <v/>
      </c>
      <c r="J474" s="102" t="str">
        <f t="shared" ca="1" si="136"/>
        <v/>
      </c>
      <c r="K474" s="71" t="str">
        <f t="shared" si="137"/>
        <v/>
      </c>
      <c r="L474" s="73" t="str">
        <f t="shared" ca="1" si="138"/>
        <v/>
      </c>
      <c r="M474" s="71" t="str">
        <f t="shared" si="139"/>
        <v/>
      </c>
      <c r="N474" s="73" t="str">
        <f t="shared" ca="1" si="140"/>
        <v/>
      </c>
      <c r="O474" s="71" t="str">
        <f t="shared" si="141"/>
        <v/>
      </c>
      <c r="P474" s="72" t="str">
        <f>IF($A473&gt;=rok*12,"",P473*H474-K474-SUMPRODUCT(--(MONTH(Podaci!$L$5:$L$25)=MONTH($B474)),--(YEAR(Podaci!$L$5:$L$25)=YEAR($B474)),Podaci!$M$5:$M$25))</f>
        <v/>
      </c>
      <c r="R474" s="108" t="str">
        <f t="shared" ca="1" si="142"/>
        <v/>
      </c>
      <c r="T474" s="81" t="str">
        <f t="shared" ca="1" si="146"/>
        <v/>
      </c>
      <c r="U474" s="81" t="str">
        <f t="shared" ca="1" si="146"/>
        <v/>
      </c>
      <c r="V474" s="81" t="str">
        <f t="shared" ca="1" si="146"/>
        <v/>
      </c>
      <c r="W474" s="81" t="str">
        <f t="shared" ca="1" si="146"/>
        <v/>
      </c>
      <c r="X474" s="81" t="str">
        <f t="shared" ca="1" si="146"/>
        <v/>
      </c>
      <c r="Y474" s="81" t="str">
        <f t="shared" ca="1" si="146"/>
        <v/>
      </c>
      <c r="Z474" s="81" t="str">
        <f t="shared" ca="1" si="146"/>
        <v/>
      </c>
      <c r="AA474" s="81" t="str">
        <f t="shared" ca="1" si="146"/>
        <v/>
      </c>
      <c r="AB474" s="81" t="str">
        <f t="shared" ca="1" si="146"/>
        <v/>
      </c>
      <c r="AC474" s="81" t="str">
        <f t="shared" ca="1" si="146"/>
        <v/>
      </c>
      <c r="AD474" s="81" t="str">
        <f t="shared" ca="1" si="146"/>
        <v/>
      </c>
      <c r="AE474" s="81" t="str">
        <f t="shared" ca="1" si="146"/>
        <v/>
      </c>
      <c r="AF474" s="81" t="str">
        <f t="shared" ca="1" si="146"/>
        <v/>
      </c>
      <c r="AG474" s="81" t="str">
        <f t="shared" ca="1" si="146"/>
        <v/>
      </c>
      <c r="AH474" s="81" t="str">
        <f t="shared" ca="1" si="146"/>
        <v/>
      </c>
      <c r="AI474" s="81" t="str">
        <f t="shared" ca="1" si="146"/>
        <v/>
      </c>
      <c r="AJ474" s="81" t="str">
        <f t="shared" ca="1" si="145"/>
        <v/>
      </c>
      <c r="AK474" s="81" t="str">
        <f t="shared" ca="1" si="145"/>
        <v/>
      </c>
      <c r="AL474" s="81" t="str">
        <f t="shared" ca="1" si="145"/>
        <v/>
      </c>
      <c r="AM474" s="81" t="str">
        <f t="shared" ca="1" si="145"/>
        <v/>
      </c>
      <c r="AN474" s="81" t="str">
        <f t="shared" ca="1" si="145"/>
        <v/>
      </c>
      <c r="AO474" s="81" t="str">
        <f t="shared" ca="1" si="145"/>
        <v/>
      </c>
      <c r="AP474" s="81" t="str">
        <f t="shared" ca="1" si="145"/>
        <v/>
      </c>
      <c r="AQ474" s="81" t="str">
        <f t="shared" ca="1" si="145"/>
        <v/>
      </c>
    </row>
    <row r="475" spans="1:43" x14ac:dyDescent="0.2">
      <c r="A475" s="22" t="str">
        <f t="shared" si="143"/>
        <v/>
      </c>
      <c r="B475" s="34" t="str">
        <f t="shared" si="144"/>
        <v/>
      </c>
      <c r="C475" s="24" t="str">
        <f ca="1">IF(B475&gt;datum_obracuna,"",VLOOKUP(B475,'HNB tečaj'!A:D,2))</f>
        <v/>
      </c>
      <c r="D475" s="24" t="str">
        <f ca="1">IF(B475&gt;datum_obracuna,"",VLOOKUP(B475,'HNB tečaj'!A:D,3+(Podaci!$B$11="ne")))</f>
        <v/>
      </c>
      <c r="F475" s="68" t="str">
        <f>IF($A474&gt;=rok*12,"",VLOOKUP($B475,Podaci!$F:$G,2,TRUE))</f>
        <v/>
      </c>
      <c r="G475" s="28" t="str">
        <f>IF($A474&gt;=rok*12,"",VLOOKUP($B475,Podaci!$F:$H,3,TRUE))</f>
        <v/>
      </c>
      <c r="H475" s="33" t="str">
        <f>IF(A474&gt;=rok*12,"",VLOOKUP(B475,Podaci!F:J,5,TRUE))</f>
        <v/>
      </c>
      <c r="I475" s="33" t="str">
        <f t="shared" si="135"/>
        <v/>
      </c>
      <c r="J475" s="102" t="str">
        <f t="shared" ca="1" si="136"/>
        <v/>
      </c>
      <c r="K475" s="71" t="str">
        <f t="shared" si="137"/>
        <v/>
      </c>
      <c r="L475" s="73" t="str">
        <f t="shared" ca="1" si="138"/>
        <v/>
      </c>
      <c r="M475" s="71" t="str">
        <f t="shared" si="139"/>
        <v/>
      </c>
      <c r="N475" s="73" t="str">
        <f t="shared" ca="1" si="140"/>
        <v/>
      </c>
      <c r="O475" s="71" t="str">
        <f t="shared" si="141"/>
        <v/>
      </c>
      <c r="P475" s="72" t="str">
        <f>IF($A474&gt;=rok*12,"",P474*H475-K475-SUMPRODUCT(--(MONTH(Podaci!$L$5:$L$25)=MONTH($B475)),--(YEAR(Podaci!$L$5:$L$25)=YEAR($B475)),Podaci!$M$5:$M$25))</f>
        <v/>
      </c>
      <c r="R475" s="108" t="str">
        <f t="shared" ca="1" si="142"/>
        <v/>
      </c>
      <c r="T475" s="81" t="str">
        <f t="shared" ca="1" si="146"/>
        <v/>
      </c>
      <c r="U475" s="81" t="str">
        <f t="shared" ca="1" si="146"/>
        <v/>
      </c>
      <c r="V475" s="81" t="str">
        <f t="shared" ca="1" si="146"/>
        <v/>
      </c>
      <c r="W475" s="81" t="str">
        <f t="shared" ca="1" si="146"/>
        <v/>
      </c>
      <c r="X475" s="81" t="str">
        <f t="shared" ca="1" si="146"/>
        <v/>
      </c>
      <c r="Y475" s="81" t="str">
        <f t="shared" ca="1" si="146"/>
        <v/>
      </c>
      <c r="Z475" s="81" t="str">
        <f t="shared" ca="1" si="146"/>
        <v/>
      </c>
      <c r="AA475" s="81" t="str">
        <f t="shared" ca="1" si="146"/>
        <v/>
      </c>
      <c r="AB475" s="81" t="str">
        <f t="shared" ca="1" si="146"/>
        <v/>
      </c>
      <c r="AC475" s="81" t="str">
        <f t="shared" ca="1" si="146"/>
        <v/>
      </c>
      <c r="AD475" s="81" t="str">
        <f t="shared" ca="1" si="146"/>
        <v/>
      </c>
      <c r="AE475" s="81" t="str">
        <f t="shared" ca="1" si="146"/>
        <v/>
      </c>
      <c r="AF475" s="81" t="str">
        <f t="shared" ca="1" si="146"/>
        <v/>
      </c>
      <c r="AG475" s="81" t="str">
        <f t="shared" ca="1" si="146"/>
        <v/>
      </c>
      <c r="AH475" s="81" t="str">
        <f t="shared" ca="1" si="146"/>
        <v/>
      </c>
      <c r="AI475" s="81" t="str">
        <f t="shared" ca="1" si="146"/>
        <v/>
      </c>
      <c r="AJ475" s="81" t="str">
        <f t="shared" ca="1" si="145"/>
        <v/>
      </c>
      <c r="AK475" s="81" t="str">
        <f t="shared" ca="1" si="145"/>
        <v/>
      </c>
      <c r="AL475" s="81" t="str">
        <f t="shared" ca="1" si="145"/>
        <v/>
      </c>
      <c r="AM475" s="81" t="str">
        <f t="shared" ca="1" si="145"/>
        <v/>
      </c>
      <c r="AN475" s="81" t="str">
        <f t="shared" ca="1" si="145"/>
        <v/>
      </c>
      <c r="AO475" s="81" t="str">
        <f t="shared" ca="1" si="145"/>
        <v/>
      </c>
      <c r="AP475" s="81" t="str">
        <f t="shared" ca="1" si="145"/>
        <v/>
      </c>
      <c r="AQ475" s="81" t="str">
        <f t="shared" ca="1" si="145"/>
        <v/>
      </c>
    </row>
    <row r="476" spans="1:43" x14ac:dyDescent="0.2">
      <c r="A476" s="22" t="str">
        <f t="shared" si="143"/>
        <v/>
      </c>
      <c r="B476" s="34" t="str">
        <f t="shared" si="144"/>
        <v/>
      </c>
      <c r="C476" s="24" t="str">
        <f ca="1">IF(B476&gt;datum_obracuna,"",VLOOKUP(B476,'HNB tečaj'!A:D,2))</f>
        <v/>
      </c>
      <c r="D476" s="24" t="str">
        <f ca="1">IF(B476&gt;datum_obracuna,"",VLOOKUP(B476,'HNB tečaj'!A:D,3+(Podaci!$B$11="ne")))</f>
        <v/>
      </c>
      <c r="F476" s="68" t="str">
        <f>IF($A475&gt;=rok*12,"",VLOOKUP($B476,Podaci!$F:$G,2,TRUE))</f>
        <v/>
      </c>
      <c r="G476" s="28" t="str">
        <f>IF($A475&gt;=rok*12,"",VLOOKUP($B476,Podaci!$F:$H,3,TRUE))</f>
        <v/>
      </c>
      <c r="H476" s="33" t="str">
        <f>IF(A475&gt;=rok*12,"",VLOOKUP(B476,Podaci!F:J,5,TRUE))</f>
        <v/>
      </c>
      <c r="I476" s="33" t="str">
        <f t="shared" si="135"/>
        <v/>
      </c>
      <c r="J476" s="102" t="str">
        <f t="shared" ca="1" si="136"/>
        <v/>
      </c>
      <c r="K476" s="71" t="str">
        <f t="shared" si="137"/>
        <v/>
      </c>
      <c r="L476" s="73" t="str">
        <f t="shared" ca="1" si="138"/>
        <v/>
      </c>
      <c r="M476" s="71" t="str">
        <f t="shared" si="139"/>
        <v/>
      </c>
      <c r="N476" s="73" t="str">
        <f t="shared" ca="1" si="140"/>
        <v/>
      </c>
      <c r="O476" s="71" t="str">
        <f t="shared" si="141"/>
        <v/>
      </c>
      <c r="P476" s="72" t="str">
        <f>IF($A475&gt;=rok*12,"",P475*H476-K476-SUMPRODUCT(--(MONTH(Podaci!$L$5:$L$25)=MONTH($B476)),--(YEAR(Podaci!$L$5:$L$25)=YEAR($B476)),Podaci!$M$5:$M$25))</f>
        <v/>
      </c>
      <c r="R476" s="108" t="str">
        <f t="shared" ca="1" si="142"/>
        <v/>
      </c>
      <c r="T476" s="81" t="str">
        <f t="shared" ca="1" si="146"/>
        <v/>
      </c>
      <c r="U476" s="81" t="str">
        <f t="shared" ca="1" si="146"/>
        <v/>
      </c>
      <c r="V476" s="81" t="str">
        <f t="shared" ca="1" si="146"/>
        <v/>
      </c>
      <c r="W476" s="81" t="str">
        <f t="shared" ca="1" si="146"/>
        <v/>
      </c>
      <c r="X476" s="81" t="str">
        <f t="shared" ca="1" si="146"/>
        <v/>
      </c>
      <c r="Y476" s="81" t="str">
        <f t="shared" ca="1" si="146"/>
        <v/>
      </c>
      <c r="Z476" s="81" t="str">
        <f t="shared" ca="1" si="146"/>
        <v/>
      </c>
      <c r="AA476" s="81" t="str">
        <f t="shared" ca="1" si="146"/>
        <v/>
      </c>
      <c r="AB476" s="81" t="str">
        <f t="shared" ca="1" si="146"/>
        <v/>
      </c>
      <c r="AC476" s="81" t="str">
        <f t="shared" ca="1" si="146"/>
        <v/>
      </c>
      <c r="AD476" s="81" t="str">
        <f t="shared" ca="1" si="146"/>
        <v/>
      </c>
      <c r="AE476" s="81" t="str">
        <f t="shared" ca="1" si="146"/>
        <v/>
      </c>
      <c r="AF476" s="81" t="str">
        <f t="shared" ca="1" si="146"/>
        <v/>
      </c>
      <c r="AG476" s="81" t="str">
        <f t="shared" ca="1" si="146"/>
        <v/>
      </c>
      <c r="AH476" s="81" t="str">
        <f t="shared" ca="1" si="146"/>
        <v/>
      </c>
      <c r="AI476" s="81" t="str">
        <f t="shared" ca="1" si="146"/>
        <v/>
      </c>
      <c r="AJ476" s="81" t="str">
        <f t="shared" ca="1" si="145"/>
        <v/>
      </c>
      <c r="AK476" s="81" t="str">
        <f t="shared" ca="1" si="145"/>
        <v/>
      </c>
      <c r="AL476" s="81" t="str">
        <f t="shared" ca="1" si="145"/>
        <v/>
      </c>
      <c r="AM476" s="81" t="str">
        <f t="shared" ca="1" si="145"/>
        <v/>
      </c>
      <c r="AN476" s="81" t="str">
        <f t="shared" ca="1" si="145"/>
        <v/>
      </c>
      <c r="AO476" s="81" t="str">
        <f t="shared" ca="1" si="145"/>
        <v/>
      </c>
      <c r="AP476" s="81" t="str">
        <f t="shared" ca="1" si="145"/>
        <v/>
      </c>
      <c r="AQ476" s="81" t="str">
        <f t="shared" ca="1" si="145"/>
        <v/>
      </c>
    </row>
    <row r="477" spans="1:43" x14ac:dyDescent="0.2">
      <c r="A477" s="22" t="str">
        <f t="shared" si="143"/>
        <v/>
      </c>
      <c r="B477" s="34" t="str">
        <f t="shared" si="144"/>
        <v/>
      </c>
      <c r="C477" s="24" t="str">
        <f ca="1">IF(B477&gt;datum_obracuna,"",VLOOKUP(B477,'HNB tečaj'!A:D,2))</f>
        <v/>
      </c>
      <c r="D477" s="24" t="str">
        <f ca="1">IF(B477&gt;datum_obracuna,"",VLOOKUP(B477,'HNB tečaj'!A:D,3+(Podaci!$B$11="ne")))</f>
        <v/>
      </c>
      <c r="F477" s="68" t="str">
        <f>IF($A476&gt;=rok*12,"",VLOOKUP($B477,Podaci!$F:$G,2,TRUE))</f>
        <v/>
      </c>
      <c r="G477" s="28" t="str">
        <f>IF($A476&gt;=rok*12,"",VLOOKUP($B477,Podaci!$F:$H,3,TRUE))</f>
        <v/>
      </c>
      <c r="H477" s="33" t="str">
        <f>IF(A476&gt;=rok*12,"",VLOOKUP(B477,Podaci!F:J,5,TRUE))</f>
        <v/>
      </c>
      <c r="I477" s="33" t="str">
        <f t="shared" si="135"/>
        <v/>
      </c>
      <c r="J477" s="102" t="str">
        <f t="shared" ca="1" si="136"/>
        <v/>
      </c>
      <c r="K477" s="71" t="str">
        <f t="shared" si="137"/>
        <v/>
      </c>
      <c r="L477" s="73" t="str">
        <f t="shared" ca="1" si="138"/>
        <v/>
      </c>
      <c r="M477" s="71" t="str">
        <f t="shared" si="139"/>
        <v/>
      </c>
      <c r="N477" s="73" t="str">
        <f t="shared" ca="1" si="140"/>
        <v/>
      </c>
      <c r="O477" s="71" t="str">
        <f t="shared" si="141"/>
        <v/>
      </c>
      <c r="P477" s="72" t="str">
        <f>IF($A476&gt;=rok*12,"",P476*H477-K477-SUMPRODUCT(--(MONTH(Podaci!$L$5:$L$25)=MONTH($B477)),--(YEAR(Podaci!$L$5:$L$25)=YEAR($B477)),Podaci!$M$5:$M$25))</f>
        <v/>
      </c>
      <c r="R477" s="108" t="str">
        <f t="shared" ca="1" si="142"/>
        <v/>
      </c>
      <c r="T477" s="81" t="str">
        <f t="shared" ca="1" si="146"/>
        <v/>
      </c>
      <c r="U477" s="81" t="str">
        <f t="shared" ca="1" si="146"/>
        <v/>
      </c>
      <c r="V477" s="81" t="str">
        <f t="shared" ca="1" si="146"/>
        <v/>
      </c>
      <c r="W477" s="81" t="str">
        <f t="shared" ca="1" si="146"/>
        <v/>
      </c>
      <c r="X477" s="81" t="str">
        <f t="shared" ca="1" si="146"/>
        <v/>
      </c>
      <c r="Y477" s="81" t="str">
        <f t="shared" ca="1" si="146"/>
        <v/>
      </c>
      <c r="Z477" s="81" t="str">
        <f t="shared" ca="1" si="146"/>
        <v/>
      </c>
      <c r="AA477" s="81" t="str">
        <f t="shared" ca="1" si="146"/>
        <v/>
      </c>
      <c r="AB477" s="81" t="str">
        <f t="shared" ca="1" si="146"/>
        <v/>
      </c>
      <c r="AC477" s="81" t="str">
        <f t="shared" ca="1" si="146"/>
        <v/>
      </c>
      <c r="AD477" s="81" t="str">
        <f t="shared" ca="1" si="146"/>
        <v/>
      </c>
      <c r="AE477" s="81" t="str">
        <f t="shared" ca="1" si="146"/>
        <v/>
      </c>
      <c r="AF477" s="81" t="str">
        <f t="shared" ca="1" si="146"/>
        <v/>
      </c>
      <c r="AG477" s="81" t="str">
        <f t="shared" ca="1" si="146"/>
        <v/>
      </c>
      <c r="AH477" s="81" t="str">
        <f t="shared" ca="1" si="146"/>
        <v/>
      </c>
      <c r="AI477" s="81" t="str">
        <f t="shared" ca="1" si="146"/>
        <v/>
      </c>
      <c r="AJ477" s="81" t="str">
        <f t="shared" ca="1" si="145"/>
        <v/>
      </c>
      <c r="AK477" s="81" t="str">
        <f t="shared" ca="1" si="145"/>
        <v/>
      </c>
      <c r="AL477" s="81" t="str">
        <f t="shared" ca="1" si="145"/>
        <v/>
      </c>
      <c r="AM477" s="81" t="str">
        <f t="shared" ca="1" si="145"/>
        <v/>
      </c>
      <c r="AN477" s="81" t="str">
        <f t="shared" ca="1" si="145"/>
        <v/>
      </c>
      <c r="AO477" s="81" t="str">
        <f t="shared" ca="1" si="145"/>
        <v/>
      </c>
      <c r="AP477" s="81" t="str">
        <f t="shared" ca="1" si="145"/>
        <v/>
      </c>
      <c r="AQ477" s="81" t="str">
        <f t="shared" ca="1" si="145"/>
        <v/>
      </c>
    </row>
    <row r="478" spans="1:43" x14ac:dyDescent="0.2">
      <c r="A478" s="22" t="str">
        <f t="shared" si="143"/>
        <v/>
      </c>
      <c r="B478" s="34" t="str">
        <f t="shared" si="144"/>
        <v/>
      </c>
      <c r="C478" s="24" t="str">
        <f ca="1">IF(B478&gt;datum_obracuna,"",VLOOKUP(B478,'HNB tečaj'!A:D,2))</f>
        <v/>
      </c>
      <c r="D478" s="24" t="str">
        <f ca="1">IF(B478&gt;datum_obracuna,"",VLOOKUP(B478,'HNB tečaj'!A:D,3+(Podaci!$B$11="ne")))</f>
        <v/>
      </c>
      <c r="F478" s="68" t="str">
        <f>IF($A477&gt;=rok*12,"",VLOOKUP($B478,Podaci!$F:$G,2,TRUE))</f>
        <v/>
      </c>
      <c r="G478" s="28" t="str">
        <f>IF($A477&gt;=rok*12,"",VLOOKUP($B478,Podaci!$F:$H,3,TRUE))</f>
        <v/>
      </c>
      <c r="H478" s="33" t="str">
        <f>IF(A477&gt;=rok*12,"",VLOOKUP(B478,Podaci!F:J,5,TRUE))</f>
        <v/>
      </c>
      <c r="I478" s="33" t="str">
        <f t="shared" si="135"/>
        <v/>
      </c>
      <c r="J478" s="102" t="str">
        <f t="shared" ca="1" si="136"/>
        <v/>
      </c>
      <c r="K478" s="71" t="str">
        <f t="shared" si="137"/>
        <v/>
      </c>
      <c r="L478" s="73" t="str">
        <f t="shared" ca="1" si="138"/>
        <v/>
      </c>
      <c r="M478" s="71" t="str">
        <f t="shared" si="139"/>
        <v/>
      </c>
      <c r="N478" s="73" t="str">
        <f t="shared" ca="1" si="140"/>
        <v/>
      </c>
      <c r="O478" s="71" t="str">
        <f t="shared" si="141"/>
        <v/>
      </c>
      <c r="P478" s="72" t="str">
        <f>IF($A477&gt;=rok*12,"",P477*H478-K478-SUMPRODUCT(--(MONTH(Podaci!$L$5:$L$25)=MONTH($B478)),--(YEAR(Podaci!$L$5:$L$25)=YEAR($B478)),Podaci!$M$5:$M$25))</f>
        <v/>
      </c>
      <c r="R478" s="108" t="str">
        <f t="shared" ca="1" si="142"/>
        <v/>
      </c>
      <c r="T478" s="81" t="str">
        <f t="shared" ca="1" si="146"/>
        <v/>
      </c>
      <c r="U478" s="81" t="str">
        <f t="shared" ca="1" si="146"/>
        <v/>
      </c>
      <c r="V478" s="81" t="str">
        <f t="shared" ca="1" si="146"/>
        <v/>
      </c>
      <c r="W478" s="81" t="str">
        <f t="shared" ca="1" si="146"/>
        <v/>
      </c>
      <c r="X478" s="81" t="str">
        <f t="shared" ca="1" si="146"/>
        <v/>
      </c>
      <c r="Y478" s="81" t="str">
        <f t="shared" ca="1" si="146"/>
        <v/>
      </c>
      <c r="Z478" s="81" t="str">
        <f t="shared" ca="1" si="146"/>
        <v/>
      </c>
      <c r="AA478" s="81" t="str">
        <f t="shared" ca="1" si="146"/>
        <v/>
      </c>
      <c r="AB478" s="81" t="str">
        <f t="shared" ca="1" si="146"/>
        <v/>
      </c>
      <c r="AC478" s="81" t="str">
        <f t="shared" ca="1" si="146"/>
        <v/>
      </c>
      <c r="AD478" s="81" t="str">
        <f t="shared" ca="1" si="146"/>
        <v/>
      </c>
      <c r="AE478" s="81" t="str">
        <f t="shared" ca="1" si="146"/>
        <v/>
      </c>
      <c r="AF478" s="81" t="str">
        <f t="shared" ca="1" si="146"/>
        <v/>
      </c>
      <c r="AG478" s="81" t="str">
        <f t="shared" ca="1" si="146"/>
        <v/>
      </c>
      <c r="AH478" s="81" t="str">
        <f t="shared" ca="1" si="146"/>
        <v/>
      </c>
      <c r="AI478" s="81" t="str">
        <f t="shared" ca="1" si="146"/>
        <v/>
      </c>
      <c r="AJ478" s="81" t="str">
        <f t="shared" ca="1" si="145"/>
        <v/>
      </c>
      <c r="AK478" s="81" t="str">
        <f t="shared" ca="1" si="145"/>
        <v/>
      </c>
      <c r="AL478" s="81" t="str">
        <f t="shared" ca="1" si="145"/>
        <v/>
      </c>
      <c r="AM478" s="81" t="str">
        <f t="shared" ca="1" si="145"/>
        <v/>
      </c>
      <c r="AN478" s="81" t="str">
        <f t="shared" ca="1" si="145"/>
        <v/>
      </c>
      <c r="AO478" s="81" t="str">
        <f t="shared" ca="1" si="145"/>
        <v/>
      </c>
      <c r="AP478" s="81" t="str">
        <f t="shared" ca="1" si="145"/>
        <v/>
      </c>
      <c r="AQ478" s="81" t="str">
        <f t="shared" ca="1" si="145"/>
        <v/>
      </c>
    </row>
    <row r="479" spans="1:43" x14ac:dyDescent="0.2">
      <c r="A479" s="22" t="str">
        <f t="shared" si="143"/>
        <v/>
      </c>
      <c r="B479" s="34" t="str">
        <f t="shared" si="144"/>
        <v/>
      </c>
      <c r="C479" s="24" t="str">
        <f ca="1">IF(B479&gt;datum_obracuna,"",VLOOKUP(B479,'HNB tečaj'!A:D,2))</f>
        <v/>
      </c>
      <c r="D479" s="24" t="str">
        <f ca="1">IF(B479&gt;datum_obracuna,"",VLOOKUP(B479,'HNB tečaj'!A:D,3+(Podaci!$B$11="ne")))</f>
        <v/>
      </c>
      <c r="F479" s="68" t="str">
        <f>IF($A478&gt;=rok*12,"",VLOOKUP($B479,Podaci!$F:$G,2,TRUE))</f>
        <v/>
      </c>
      <c r="G479" s="28" t="str">
        <f>IF($A478&gt;=rok*12,"",VLOOKUP($B479,Podaci!$F:$H,3,TRUE))</f>
        <v/>
      </c>
      <c r="H479" s="33" t="str">
        <f>IF(A478&gt;=rok*12,"",VLOOKUP(B479,Podaci!F:J,5,TRUE))</f>
        <v/>
      </c>
      <c r="I479" s="33" t="str">
        <f t="shared" si="135"/>
        <v/>
      </c>
      <c r="J479" s="102" t="str">
        <f t="shared" ca="1" si="136"/>
        <v/>
      </c>
      <c r="K479" s="71" t="str">
        <f t="shared" si="137"/>
        <v/>
      </c>
      <c r="L479" s="73" t="str">
        <f t="shared" ca="1" si="138"/>
        <v/>
      </c>
      <c r="M479" s="71" t="str">
        <f t="shared" si="139"/>
        <v/>
      </c>
      <c r="N479" s="73" t="str">
        <f t="shared" ca="1" si="140"/>
        <v/>
      </c>
      <c r="O479" s="71" t="str">
        <f t="shared" si="141"/>
        <v/>
      </c>
      <c r="P479" s="72" t="str">
        <f>IF($A478&gt;=rok*12,"",P478*H479-K479-SUMPRODUCT(--(MONTH(Podaci!$L$5:$L$25)=MONTH($B479)),--(YEAR(Podaci!$L$5:$L$25)=YEAR($B479)),Podaci!$M$5:$M$25))</f>
        <v/>
      </c>
      <c r="R479" s="108" t="str">
        <f t="shared" ca="1" si="142"/>
        <v/>
      </c>
      <c r="T479" s="81" t="str">
        <f t="shared" ca="1" si="146"/>
        <v/>
      </c>
      <c r="U479" s="81" t="str">
        <f t="shared" ca="1" si="146"/>
        <v/>
      </c>
      <c r="V479" s="81" t="str">
        <f t="shared" ca="1" si="146"/>
        <v/>
      </c>
      <c r="W479" s="81" t="str">
        <f t="shared" ca="1" si="146"/>
        <v/>
      </c>
      <c r="X479" s="81" t="str">
        <f t="shared" ca="1" si="146"/>
        <v/>
      </c>
      <c r="Y479" s="81" t="str">
        <f t="shared" ca="1" si="146"/>
        <v/>
      </c>
      <c r="Z479" s="81" t="str">
        <f t="shared" ca="1" si="146"/>
        <v/>
      </c>
      <c r="AA479" s="81" t="str">
        <f t="shared" ca="1" si="146"/>
        <v/>
      </c>
      <c r="AB479" s="81" t="str">
        <f t="shared" ca="1" si="146"/>
        <v/>
      </c>
      <c r="AC479" s="81" t="str">
        <f t="shared" ca="1" si="146"/>
        <v/>
      </c>
      <c r="AD479" s="81" t="str">
        <f t="shared" ca="1" si="146"/>
        <v/>
      </c>
      <c r="AE479" s="81" t="str">
        <f t="shared" ca="1" si="146"/>
        <v/>
      </c>
      <c r="AF479" s="81" t="str">
        <f t="shared" ca="1" si="146"/>
        <v/>
      </c>
      <c r="AG479" s="81" t="str">
        <f t="shared" ca="1" si="146"/>
        <v/>
      </c>
      <c r="AH479" s="81" t="str">
        <f t="shared" ca="1" si="146"/>
        <v/>
      </c>
      <c r="AI479" s="81" t="str">
        <f t="shared" ca="1" si="146"/>
        <v/>
      </c>
      <c r="AJ479" s="81" t="str">
        <f t="shared" ca="1" si="145"/>
        <v/>
      </c>
      <c r="AK479" s="81" t="str">
        <f t="shared" ca="1" si="145"/>
        <v/>
      </c>
      <c r="AL479" s="81" t="str">
        <f t="shared" ca="1" si="145"/>
        <v/>
      </c>
      <c r="AM479" s="81" t="str">
        <f t="shared" ca="1" si="145"/>
        <v/>
      </c>
      <c r="AN479" s="81" t="str">
        <f t="shared" ca="1" si="145"/>
        <v/>
      </c>
      <c r="AO479" s="81" t="str">
        <f t="shared" ca="1" si="145"/>
        <v/>
      </c>
      <c r="AP479" s="81" t="str">
        <f t="shared" ca="1" si="145"/>
        <v/>
      </c>
      <c r="AQ479" s="81" t="str">
        <f t="shared" ca="1" si="145"/>
        <v/>
      </c>
    </row>
    <row r="480" spans="1:43" x14ac:dyDescent="0.2">
      <c r="A480" s="22" t="str">
        <f t="shared" si="143"/>
        <v/>
      </c>
      <c r="B480" s="34" t="str">
        <f t="shared" si="144"/>
        <v/>
      </c>
      <c r="C480" s="24" t="str">
        <f ca="1">IF(B480&gt;datum_obracuna,"",VLOOKUP(B480,'HNB tečaj'!A:D,2))</f>
        <v/>
      </c>
      <c r="D480" s="24" t="str">
        <f ca="1">IF(B480&gt;datum_obracuna,"",VLOOKUP(B480,'HNB tečaj'!A:D,3+(Podaci!$B$11="ne")))</f>
        <v/>
      </c>
      <c r="F480" s="68" t="str">
        <f>IF($A479&gt;=rok*12,"",VLOOKUP($B480,Podaci!$F:$G,2,TRUE))</f>
        <v/>
      </c>
      <c r="G480" s="28" t="str">
        <f>IF($A479&gt;=rok*12,"",VLOOKUP($B480,Podaci!$F:$H,3,TRUE))</f>
        <v/>
      </c>
      <c r="H480" s="33" t="str">
        <f>IF(A479&gt;=rok*12,"",VLOOKUP(B480,Podaci!F:J,5,TRUE))</f>
        <v/>
      </c>
      <c r="I480" s="33" t="str">
        <f t="shared" si="135"/>
        <v/>
      </c>
      <c r="J480" s="102" t="str">
        <f t="shared" ca="1" si="136"/>
        <v/>
      </c>
      <c r="K480" s="71" t="str">
        <f t="shared" si="137"/>
        <v/>
      </c>
      <c r="L480" s="73" t="str">
        <f t="shared" ca="1" si="138"/>
        <v/>
      </c>
      <c r="M480" s="71" t="str">
        <f t="shared" si="139"/>
        <v/>
      </c>
      <c r="N480" s="73" t="str">
        <f t="shared" ca="1" si="140"/>
        <v/>
      </c>
      <c r="O480" s="71" t="str">
        <f t="shared" si="141"/>
        <v/>
      </c>
      <c r="P480" s="72" t="str">
        <f>IF($A479&gt;=rok*12,"",P479*H480-K480-SUMPRODUCT(--(MONTH(Podaci!$L$5:$L$25)=MONTH($B480)),--(YEAR(Podaci!$L$5:$L$25)=YEAR($B480)),Podaci!$M$5:$M$25))</f>
        <v/>
      </c>
      <c r="R480" s="108" t="str">
        <f t="shared" ca="1" si="142"/>
        <v/>
      </c>
      <c r="T480" s="81" t="str">
        <f t="shared" ca="1" si="146"/>
        <v/>
      </c>
      <c r="U480" s="81" t="str">
        <f t="shared" ca="1" si="146"/>
        <v/>
      </c>
      <c r="V480" s="81" t="str">
        <f t="shared" ca="1" si="146"/>
        <v/>
      </c>
      <c r="W480" s="81" t="str">
        <f t="shared" ca="1" si="146"/>
        <v/>
      </c>
      <c r="X480" s="81" t="str">
        <f t="shared" ca="1" si="146"/>
        <v/>
      </c>
      <c r="Y480" s="81" t="str">
        <f t="shared" ca="1" si="146"/>
        <v/>
      </c>
      <c r="Z480" s="81" t="str">
        <f t="shared" ca="1" si="146"/>
        <v/>
      </c>
      <c r="AA480" s="81" t="str">
        <f t="shared" ca="1" si="146"/>
        <v/>
      </c>
      <c r="AB480" s="81" t="str">
        <f t="shared" ca="1" si="146"/>
        <v/>
      </c>
      <c r="AC480" s="81" t="str">
        <f t="shared" ca="1" si="146"/>
        <v/>
      </c>
      <c r="AD480" s="81" t="str">
        <f t="shared" ca="1" si="146"/>
        <v/>
      </c>
      <c r="AE480" s="81" t="str">
        <f t="shared" ca="1" si="146"/>
        <v/>
      </c>
      <c r="AF480" s="81" t="str">
        <f t="shared" ca="1" si="146"/>
        <v/>
      </c>
      <c r="AG480" s="81" t="str">
        <f t="shared" ca="1" si="146"/>
        <v/>
      </c>
      <c r="AH480" s="81" t="str">
        <f t="shared" ca="1" si="146"/>
        <v/>
      </c>
      <c r="AI480" s="81" t="str">
        <f t="shared" ca="1" si="146"/>
        <v/>
      </c>
      <c r="AJ480" s="81" t="str">
        <f t="shared" ca="1" si="145"/>
        <v/>
      </c>
      <c r="AK480" s="81" t="str">
        <f t="shared" ca="1" si="145"/>
        <v/>
      </c>
      <c r="AL480" s="81" t="str">
        <f t="shared" ca="1" si="145"/>
        <v/>
      </c>
      <c r="AM480" s="81" t="str">
        <f t="shared" ca="1" si="145"/>
        <v/>
      </c>
      <c r="AN480" s="81" t="str">
        <f t="shared" ca="1" si="145"/>
        <v/>
      </c>
      <c r="AO480" s="81" t="str">
        <f t="shared" ca="1" si="145"/>
        <v/>
      </c>
      <c r="AP480" s="81" t="str">
        <f t="shared" ca="1" si="145"/>
        <v/>
      </c>
      <c r="AQ480" s="81" t="str">
        <f t="shared" ca="1" si="145"/>
        <v/>
      </c>
    </row>
    <row r="481" spans="1:43" x14ac:dyDescent="0.2">
      <c r="A481" s="22" t="str">
        <f t="shared" si="143"/>
        <v/>
      </c>
      <c r="B481" s="34" t="str">
        <f t="shared" si="144"/>
        <v/>
      </c>
      <c r="C481" s="24" t="str">
        <f ca="1">IF(B481&gt;datum_obracuna,"",VLOOKUP(B481,'HNB tečaj'!A:D,2))</f>
        <v/>
      </c>
      <c r="D481" s="24" t="str">
        <f ca="1">IF(B481&gt;datum_obracuna,"",VLOOKUP(B481,'HNB tečaj'!A:D,3+(Podaci!$B$11="ne")))</f>
        <v/>
      </c>
      <c r="F481" s="68" t="str">
        <f>IF($A480&gt;=rok*12,"",VLOOKUP($B481,Podaci!$F:$G,2,TRUE))</f>
        <v/>
      </c>
      <c r="G481" s="28" t="str">
        <f>IF($A480&gt;=rok*12,"",VLOOKUP($B481,Podaci!$F:$H,3,TRUE))</f>
        <v/>
      </c>
      <c r="H481" s="33" t="str">
        <f>IF(A480&gt;=rok*12,"",VLOOKUP(B481,Podaci!F:J,5,TRUE))</f>
        <v/>
      </c>
      <c r="I481" s="33" t="str">
        <f t="shared" si="135"/>
        <v/>
      </c>
      <c r="J481" s="102" t="str">
        <f t="shared" ca="1" si="136"/>
        <v/>
      </c>
      <c r="K481" s="71" t="str">
        <f t="shared" si="137"/>
        <v/>
      </c>
      <c r="L481" s="73" t="str">
        <f t="shared" ca="1" si="138"/>
        <v/>
      </c>
      <c r="M481" s="71" t="str">
        <f t="shared" si="139"/>
        <v/>
      </c>
      <c r="N481" s="73" t="str">
        <f t="shared" ca="1" si="140"/>
        <v/>
      </c>
      <c r="O481" s="71" t="str">
        <f t="shared" si="141"/>
        <v/>
      </c>
      <c r="P481" s="72" t="str">
        <f>IF($A480&gt;=rok*12,"",P480*H481-K481-SUMPRODUCT(--(MONTH(Podaci!$L$5:$L$25)=MONTH($B481)),--(YEAR(Podaci!$L$5:$L$25)=YEAR($B481)),Podaci!$M$5:$M$25))</f>
        <v/>
      </c>
      <c r="R481" s="108" t="str">
        <f t="shared" ca="1" si="142"/>
        <v/>
      </c>
      <c r="T481" s="81" t="str">
        <f t="shared" ca="1" si="146"/>
        <v/>
      </c>
      <c r="U481" s="81" t="str">
        <f t="shared" ca="1" si="146"/>
        <v/>
      </c>
      <c r="V481" s="81" t="str">
        <f t="shared" ca="1" si="146"/>
        <v/>
      </c>
      <c r="W481" s="81" t="str">
        <f t="shared" ca="1" si="146"/>
        <v/>
      </c>
      <c r="X481" s="81" t="str">
        <f t="shared" ca="1" si="146"/>
        <v/>
      </c>
      <c r="Y481" s="81" t="str">
        <f t="shared" ca="1" si="146"/>
        <v/>
      </c>
      <c r="Z481" s="81" t="str">
        <f t="shared" ca="1" si="146"/>
        <v/>
      </c>
      <c r="AA481" s="81" t="str">
        <f t="shared" ca="1" si="146"/>
        <v/>
      </c>
      <c r="AB481" s="81" t="str">
        <f t="shared" ca="1" si="146"/>
        <v/>
      </c>
      <c r="AC481" s="81" t="str">
        <f t="shared" ca="1" si="146"/>
        <v/>
      </c>
      <c r="AD481" s="81" t="str">
        <f t="shared" ca="1" si="146"/>
        <v/>
      </c>
      <c r="AE481" s="81" t="str">
        <f t="shared" ca="1" si="146"/>
        <v/>
      </c>
      <c r="AF481" s="81" t="str">
        <f t="shared" ca="1" si="146"/>
        <v/>
      </c>
      <c r="AG481" s="81" t="str">
        <f t="shared" ca="1" si="146"/>
        <v/>
      </c>
      <c r="AH481" s="81" t="str">
        <f t="shared" ca="1" si="146"/>
        <v/>
      </c>
      <c r="AI481" s="81" t="str">
        <f t="shared" ca="1" si="146"/>
        <v/>
      </c>
      <c r="AJ481" s="81" t="str">
        <f t="shared" ca="1" si="145"/>
        <v/>
      </c>
      <c r="AK481" s="81" t="str">
        <f t="shared" ca="1" si="145"/>
        <v/>
      </c>
      <c r="AL481" s="81" t="str">
        <f t="shared" ca="1" si="145"/>
        <v/>
      </c>
      <c r="AM481" s="81" t="str">
        <f t="shared" ca="1" si="145"/>
        <v/>
      </c>
      <c r="AN481" s="81" t="str">
        <f t="shared" ca="1" si="145"/>
        <v/>
      </c>
      <c r="AO481" s="81" t="str">
        <f t="shared" ca="1" si="145"/>
        <v/>
      </c>
      <c r="AP481" s="81" t="str">
        <f t="shared" ca="1" si="145"/>
        <v/>
      </c>
      <c r="AQ481" s="81" t="str">
        <f t="shared" ca="1" si="145"/>
        <v/>
      </c>
    </row>
    <row r="482" spans="1:43" x14ac:dyDescent="0.2">
      <c r="A482" s="22" t="str">
        <f t="shared" si="143"/>
        <v/>
      </c>
      <c r="B482" s="34" t="str">
        <f t="shared" si="144"/>
        <v/>
      </c>
      <c r="C482" s="24" t="str">
        <f ca="1">IF(B482&gt;datum_obracuna,"",VLOOKUP(B482,'HNB tečaj'!A:D,2))</f>
        <v/>
      </c>
      <c r="D482" s="24" t="str">
        <f ca="1">IF(B482&gt;datum_obracuna,"",VLOOKUP(B482,'HNB tečaj'!A:D,3+(Podaci!$B$11="ne")))</f>
        <v/>
      </c>
      <c r="F482" s="68" t="str">
        <f>IF($A481&gt;=rok*12,"",VLOOKUP($B482,Podaci!$F:$G,2,TRUE))</f>
        <v/>
      </c>
      <c r="G482" s="28" t="str">
        <f>IF($A481&gt;=rok*12,"",VLOOKUP($B482,Podaci!$F:$H,3,TRUE))</f>
        <v/>
      </c>
      <c r="H482" s="33" t="str">
        <f>IF(A481&gt;=rok*12,"",VLOOKUP(B482,Podaci!F:J,5,TRUE))</f>
        <v/>
      </c>
      <c r="I482" s="33" t="str">
        <f t="shared" si="135"/>
        <v/>
      </c>
      <c r="J482" s="102" t="str">
        <f t="shared" ca="1" si="136"/>
        <v/>
      </c>
      <c r="K482" s="71" t="str">
        <f t="shared" si="137"/>
        <v/>
      </c>
      <c r="L482" s="73" t="str">
        <f t="shared" ca="1" si="138"/>
        <v/>
      </c>
      <c r="M482" s="71" t="str">
        <f t="shared" si="139"/>
        <v/>
      </c>
      <c r="N482" s="73" t="str">
        <f t="shared" ca="1" si="140"/>
        <v/>
      </c>
      <c r="O482" s="71" t="str">
        <f t="shared" si="141"/>
        <v/>
      </c>
      <c r="P482" s="72" t="str">
        <f>IF($A481&gt;=rok*12,"",P481*H482-K482-SUMPRODUCT(--(MONTH(Podaci!$L$5:$L$25)=MONTH($B482)),--(YEAR(Podaci!$L$5:$L$25)=YEAR($B482)),Podaci!$M$5:$M$25))</f>
        <v/>
      </c>
      <c r="R482" s="108" t="str">
        <f t="shared" ca="1" si="142"/>
        <v/>
      </c>
      <c r="T482" s="81" t="str">
        <f t="shared" ca="1" si="146"/>
        <v/>
      </c>
      <c r="U482" s="81" t="str">
        <f t="shared" ca="1" si="146"/>
        <v/>
      </c>
      <c r="V482" s="81" t="str">
        <f t="shared" ca="1" si="146"/>
        <v/>
      </c>
      <c r="W482" s="81" t="str">
        <f t="shared" ca="1" si="146"/>
        <v/>
      </c>
      <c r="X482" s="81" t="str">
        <f t="shared" ca="1" si="146"/>
        <v/>
      </c>
      <c r="Y482" s="81" t="str">
        <f t="shared" ca="1" si="146"/>
        <v/>
      </c>
      <c r="Z482" s="81" t="str">
        <f t="shared" ca="1" si="146"/>
        <v/>
      </c>
      <c r="AA482" s="81" t="str">
        <f t="shared" ca="1" si="146"/>
        <v/>
      </c>
      <c r="AB482" s="81" t="str">
        <f t="shared" ca="1" si="146"/>
        <v/>
      </c>
      <c r="AC482" s="81" t="str">
        <f t="shared" ca="1" si="146"/>
        <v/>
      </c>
      <c r="AD482" s="81" t="str">
        <f t="shared" ca="1" si="146"/>
        <v/>
      </c>
      <c r="AE482" s="81" t="str">
        <f t="shared" ca="1" si="146"/>
        <v/>
      </c>
      <c r="AF482" s="81" t="str">
        <f t="shared" ca="1" si="146"/>
        <v/>
      </c>
      <c r="AG482" s="81" t="str">
        <f t="shared" ca="1" si="146"/>
        <v/>
      </c>
      <c r="AH482" s="81" t="str">
        <f t="shared" ca="1" si="146"/>
        <v/>
      </c>
      <c r="AI482" s="81" t="str">
        <f t="shared" ca="1" si="146"/>
        <v/>
      </c>
      <c r="AJ482" s="81" t="str">
        <f t="shared" ca="1" si="145"/>
        <v/>
      </c>
      <c r="AK482" s="81" t="str">
        <f t="shared" ca="1" si="145"/>
        <v/>
      </c>
      <c r="AL482" s="81" t="str">
        <f t="shared" ca="1" si="145"/>
        <v/>
      </c>
      <c r="AM482" s="81" t="str">
        <f t="shared" ca="1" si="145"/>
        <v/>
      </c>
      <c r="AN482" s="81" t="str">
        <f t="shared" ca="1" si="145"/>
        <v/>
      </c>
      <c r="AO482" s="81" t="str">
        <f t="shared" ca="1" si="145"/>
        <v/>
      </c>
      <c r="AP482" s="81" t="str">
        <f t="shared" ca="1" si="145"/>
        <v/>
      </c>
      <c r="AQ482" s="81" t="str">
        <f t="shared" ca="1" si="145"/>
        <v/>
      </c>
    </row>
    <row r="483" spans="1:43" x14ac:dyDescent="0.2">
      <c r="A483" s="22" t="str">
        <f t="shared" si="143"/>
        <v/>
      </c>
      <c r="B483" s="34" t="str">
        <f t="shared" si="144"/>
        <v/>
      </c>
      <c r="C483" s="24" t="str">
        <f ca="1">IF(B483&gt;datum_obracuna,"",VLOOKUP(B483,'HNB tečaj'!A:D,2))</f>
        <v/>
      </c>
      <c r="D483" s="24" t="str">
        <f ca="1">IF(B483&gt;datum_obracuna,"",VLOOKUP(B483,'HNB tečaj'!A:D,3+(Podaci!$B$11="ne")))</f>
        <v/>
      </c>
      <c r="F483" s="68" t="str">
        <f>IF($A482&gt;=rok*12,"",VLOOKUP($B483,Podaci!$F:$G,2,TRUE))</f>
        <v/>
      </c>
      <c r="G483" s="28" t="str">
        <f>IF($A482&gt;=rok*12,"",VLOOKUP($B483,Podaci!$F:$H,3,TRUE))</f>
        <v/>
      </c>
      <c r="H483" s="33" t="str">
        <f>IF(A482&gt;=rok*12,"",VLOOKUP(B483,Podaci!F:J,5,TRUE))</f>
        <v/>
      </c>
      <c r="I483" s="33" t="str">
        <f t="shared" si="135"/>
        <v/>
      </c>
      <c r="J483" s="102" t="str">
        <f t="shared" ca="1" si="136"/>
        <v/>
      </c>
      <c r="K483" s="71" t="str">
        <f t="shared" si="137"/>
        <v/>
      </c>
      <c r="L483" s="73" t="str">
        <f t="shared" ca="1" si="138"/>
        <v/>
      </c>
      <c r="M483" s="71" t="str">
        <f t="shared" si="139"/>
        <v/>
      </c>
      <c r="N483" s="73" t="str">
        <f t="shared" ca="1" si="140"/>
        <v/>
      </c>
      <c r="O483" s="71" t="str">
        <f t="shared" si="141"/>
        <v/>
      </c>
      <c r="P483" s="72" t="str">
        <f>IF($A482&gt;=rok*12,"",P482*H483-K483-SUMPRODUCT(--(MONTH(Podaci!$L$5:$L$25)=MONTH($B483)),--(YEAR(Podaci!$L$5:$L$25)=YEAR($B483)),Podaci!$M$5:$M$25))</f>
        <v/>
      </c>
      <c r="R483" s="108" t="str">
        <f t="shared" ca="1" si="142"/>
        <v/>
      </c>
      <c r="T483" s="81" t="str">
        <f t="shared" ca="1" si="146"/>
        <v/>
      </c>
      <c r="U483" s="81" t="str">
        <f t="shared" ca="1" si="146"/>
        <v/>
      </c>
      <c r="V483" s="81" t="str">
        <f t="shared" ca="1" si="146"/>
        <v/>
      </c>
      <c r="W483" s="81" t="str">
        <f t="shared" ca="1" si="146"/>
        <v/>
      </c>
      <c r="X483" s="81" t="str">
        <f t="shared" ca="1" si="146"/>
        <v/>
      </c>
      <c r="Y483" s="81" t="str">
        <f t="shared" ca="1" si="146"/>
        <v/>
      </c>
      <c r="Z483" s="81" t="str">
        <f t="shared" ca="1" si="146"/>
        <v/>
      </c>
      <c r="AA483" s="81" t="str">
        <f t="shared" ca="1" si="146"/>
        <v/>
      </c>
      <c r="AB483" s="81" t="str">
        <f t="shared" ca="1" si="146"/>
        <v/>
      </c>
      <c r="AC483" s="81" t="str">
        <f t="shared" ca="1" si="146"/>
        <v/>
      </c>
      <c r="AD483" s="81" t="str">
        <f t="shared" ca="1" si="146"/>
        <v/>
      </c>
      <c r="AE483" s="81" t="str">
        <f t="shared" ca="1" si="146"/>
        <v/>
      </c>
      <c r="AF483" s="81" t="str">
        <f t="shared" ca="1" si="146"/>
        <v/>
      </c>
      <c r="AG483" s="81" t="str">
        <f t="shared" ca="1" si="146"/>
        <v/>
      </c>
      <c r="AH483" s="81" t="str">
        <f t="shared" ca="1" si="146"/>
        <v/>
      </c>
      <c r="AI483" s="81" t="str">
        <f t="shared" ca="1" si="146"/>
        <v/>
      </c>
      <c r="AJ483" s="81" t="str">
        <f t="shared" ca="1" si="145"/>
        <v/>
      </c>
      <c r="AK483" s="81" t="str">
        <f t="shared" ca="1" si="145"/>
        <v/>
      </c>
      <c r="AL483" s="81" t="str">
        <f t="shared" ca="1" si="145"/>
        <v/>
      </c>
      <c r="AM483" s="81" t="str">
        <f t="shared" ca="1" si="145"/>
        <v/>
      </c>
      <c r="AN483" s="81" t="str">
        <f t="shared" ca="1" si="145"/>
        <v/>
      </c>
      <c r="AO483" s="81" t="str">
        <f t="shared" ca="1" si="145"/>
        <v/>
      </c>
      <c r="AP483" s="81" t="str">
        <f t="shared" ca="1" si="145"/>
        <v/>
      </c>
      <c r="AQ483" s="81" t="str">
        <f t="shared" ca="1" si="145"/>
        <v/>
      </c>
    </row>
    <row r="484" spans="1:43" x14ac:dyDescent="0.2">
      <c r="A484" s="22" t="str">
        <f t="shared" si="143"/>
        <v/>
      </c>
      <c r="B484" s="34" t="str">
        <f t="shared" si="144"/>
        <v/>
      </c>
      <c r="C484" s="24" t="str">
        <f ca="1">IF(B484&gt;datum_obracuna,"",VLOOKUP(B484,'HNB tečaj'!A:D,2))</f>
        <v/>
      </c>
      <c r="D484" s="24" t="str">
        <f ca="1">IF(B484&gt;datum_obracuna,"",VLOOKUP(B484,'HNB tečaj'!A:D,3+(Podaci!$B$11="ne")))</f>
        <v/>
      </c>
      <c r="F484" s="68" t="str">
        <f>IF($A483&gt;=rok*12,"",VLOOKUP($B484,Podaci!$F:$G,2,TRUE))</f>
        <v/>
      </c>
      <c r="G484" s="28" t="str">
        <f>IF($A483&gt;=rok*12,"",VLOOKUP($B484,Podaci!$F:$H,3,TRUE))</f>
        <v/>
      </c>
      <c r="H484" s="33" t="str">
        <f>IF(A483&gt;=rok*12,"",VLOOKUP(B484,Podaci!F:J,5,TRUE))</f>
        <v/>
      </c>
      <c r="I484" s="33" t="str">
        <f t="shared" si="135"/>
        <v/>
      </c>
      <c r="J484" s="102" t="str">
        <f t="shared" ca="1" si="136"/>
        <v/>
      </c>
      <c r="K484" s="71" t="str">
        <f t="shared" si="137"/>
        <v/>
      </c>
      <c r="L484" s="73" t="str">
        <f t="shared" ca="1" si="138"/>
        <v/>
      </c>
      <c r="M484" s="71" t="str">
        <f t="shared" si="139"/>
        <v/>
      </c>
      <c r="N484" s="73" t="str">
        <f t="shared" ca="1" si="140"/>
        <v/>
      </c>
      <c r="O484" s="71" t="str">
        <f t="shared" si="141"/>
        <v/>
      </c>
      <c r="P484" s="72" t="str">
        <f>IF($A483&gt;=rok*12,"",P483*H484-K484-SUMPRODUCT(--(MONTH(Podaci!$L$5:$L$25)=MONTH($B484)),--(YEAR(Podaci!$L$5:$L$25)=YEAR($B484)),Podaci!$M$5:$M$25))</f>
        <v/>
      </c>
      <c r="R484" s="108" t="str">
        <f t="shared" ca="1" si="142"/>
        <v/>
      </c>
      <c r="T484" s="81" t="str">
        <f t="shared" ca="1" si="146"/>
        <v/>
      </c>
      <c r="U484" s="81" t="str">
        <f t="shared" ca="1" si="146"/>
        <v/>
      </c>
      <c r="V484" s="81" t="str">
        <f t="shared" ca="1" si="146"/>
        <v/>
      </c>
      <c r="W484" s="81" t="str">
        <f t="shared" ca="1" si="146"/>
        <v/>
      </c>
      <c r="X484" s="81" t="str">
        <f t="shared" ca="1" si="146"/>
        <v/>
      </c>
      <c r="Y484" s="81" t="str">
        <f t="shared" ca="1" si="146"/>
        <v/>
      </c>
      <c r="Z484" s="81" t="str">
        <f t="shared" ca="1" si="146"/>
        <v/>
      </c>
      <c r="AA484" s="81" t="str">
        <f t="shared" ca="1" si="146"/>
        <v/>
      </c>
      <c r="AB484" s="81" t="str">
        <f t="shared" ca="1" si="146"/>
        <v/>
      </c>
      <c r="AC484" s="81" t="str">
        <f t="shared" ca="1" si="146"/>
        <v/>
      </c>
      <c r="AD484" s="81" t="str">
        <f t="shared" ca="1" si="146"/>
        <v/>
      </c>
      <c r="AE484" s="81" t="str">
        <f t="shared" ca="1" si="146"/>
        <v/>
      </c>
      <c r="AF484" s="81" t="str">
        <f t="shared" ca="1" si="146"/>
        <v/>
      </c>
      <c r="AG484" s="81" t="str">
        <f t="shared" ca="1" si="146"/>
        <v/>
      </c>
      <c r="AH484" s="81" t="str">
        <f t="shared" ca="1" si="146"/>
        <v/>
      </c>
      <c r="AI484" s="81" t="str">
        <f t="shared" ref="AI484:AQ488" ca="1" si="147">IF($B484&gt;AI$3,"",MAX(0,(AI$3-MAX(AI$2,$B484+1)+1)/AI$6*AI$7*MAX($J484,0)))</f>
        <v/>
      </c>
      <c r="AJ484" s="81" t="str">
        <f t="shared" ca="1" si="147"/>
        <v/>
      </c>
      <c r="AK484" s="81" t="str">
        <f t="shared" ca="1" si="147"/>
        <v/>
      </c>
      <c r="AL484" s="81" t="str">
        <f t="shared" ca="1" si="147"/>
        <v/>
      </c>
      <c r="AM484" s="81" t="str">
        <f t="shared" ca="1" si="147"/>
        <v/>
      </c>
      <c r="AN484" s="81" t="str">
        <f t="shared" ca="1" si="147"/>
        <v/>
      </c>
      <c r="AO484" s="81" t="str">
        <f t="shared" ca="1" si="147"/>
        <v/>
      </c>
      <c r="AP484" s="81" t="str">
        <f t="shared" ca="1" si="147"/>
        <v/>
      </c>
      <c r="AQ484" s="81" t="str">
        <f t="shared" ca="1" si="147"/>
        <v/>
      </c>
    </row>
    <row r="485" spans="1:43" x14ac:dyDescent="0.2">
      <c r="A485" s="22" t="str">
        <f t="shared" si="143"/>
        <v/>
      </c>
      <c r="B485" s="34" t="str">
        <f t="shared" si="144"/>
        <v/>
      </c>
      <c r="C485" s="24" t="str">
        <f ca="1">IF(B485&gt;datum_obracuna,"",VLOOKUP(B485,'HNB tečaj'!A:D,2))</f>
        <v/>
      </c>
      <c r="D485" s="24" t="str">
        <f ca="1">IF(B485&gt;datum_obracuna,"",VLOOKUP(B485,'HNB tečaj'!A:D,3+(Podaci!$B$11="ne")))</f>
        <v/>
      </c>
      <c r="F485" s="68" t="str">
        <f>IF($A484&gt;=rok*12,"",VLOOKUP($B485,Podaci!$F:$G,2,TRUE))</f>
        <v/>
      </c>
      <c r="G485" s="28" t="str">
        <f>IF($A484&gt;=rok*12,"",VLOOKUP($B485,Podaci!$F:$H,3,TRUE))</f>
        <v/>
      </c>
      <c r="H485" s="33" t="str">
        <f>IF(A484&gt;=rok*12,"",VLOOKUP(B485,Podaci!F:J,5,TRUE))</f>
        <v/>
      </c>
      <c r="I485" s="33" t="str">
        <f t="shared" si="135"/>
        <v/>
      </c>
      <c r="J485" s="102" t="str">
        <f t="shared" ca="1" si="136"/>
        <v/>
      </c>
      <c r="K485" s="71" t="str">
        <f t="shared" si="137"/>
        <v/>
      </c>
      <c r="L485" s="73" t="str">
        <f t="shared" ca="1" si="138"/>
        <v/>
      </c>
      <c r="M485" s="71" t="str">
        <f t="shared" si="139"/>
        <v/>
      </c>
      <c r="N485" s="73" t="str">
        <f t="shared" ca="1" si="140"/>
        <v/>
      </c>
      <c r="O485" s="71" t="str">
        <f t="shared" si="141"/>
        <v/>
      </c>
      <c r="P485" s="72" t="str">
        <f>IF($A484&gt;=rok*12,"",P484*H485-K485-SUMPRODUCT(--(MONTH(Podaci!$L$5:$L$25)=MONTH($B485)),--(YEAR(Podaci!$L$5:$L$25)=YEAR($B485)),Podaci!$M$5:$M$25))</f>
        <v/>
      </c>
      <c r="R485" s="108" t="str">
        <f t="shared" ca="1" si="142"/>
        <v/>
      </c>
      <c r="T485" s="81" t="str">
        <f t="shared" ref="T485:AI488" ca="1" si="148">IF($B485&gt;T$3,"",MAX(0,(T$3-MAX(T$2,$B485+1)+1)/T$6*T$7*MAX($J485,0)))</f>
        <v/>
      </c>
      <c r="U485" s="81" t="str">
        <f t="shared" ca="1" si="148"/>
        <v/>
      </c>
      <c r="V485" s="81" t="str">
        <f t="shared" ca="1" si="148"/>
        <v/>
      </c>
      <c r="W485" s="81" t="str">
        <f t="shared" ca="1" si="148"/>
        <v/>
      </c>
      <c r="X485" s="81" t="str">
        <f t="shared" ca="1" si="148"/>
        <v/>
      </c>
      <c r="Y485" s="81" t="str">
        <f t="shared" ca="1" si="148"/>
        <v/>
      </c>
      <c r="Z485" s="81" t="str">
        <f t="shared" ca="1" si="148"/>
        <v/>
      </c>
      <c r="AA485" s="81" t="str">
        <f t="shared" ca="1" si="148"/>
        <v/>
      </c>
      <c r="AB485" s="81" t="str">
        <f t="shared" ca="1" si="148"/>
        <v/>
      </c>
      <c r="AC485" s="81" t="str">
        <f t="shared" ca="1" si="148"/>
        <v/>
      </c>
      <c r="AD485" s="81" t="str">
        <f t="shared" ca="1" si="148"/>
        <v/>
      </c>
      <c r="AE485" s="81" t="str">
        <f t="shared" ca="1" si="148"/>
        <v/>
      </c>
      <c r="AF485" s="81" t="str">
        <f t="shared" ca="1" si="148"/>
        <v/>
      </c>
      <c r="AG485" s="81" t="str">
        <f t="shared" ca="1" si="148"/>
        <v/>
      </c>
      <c r="AH485" s="81" t="str">
        <f t="shared" ca="1" si="148"/>
        <v/>
      </c>
      <c r="AI485" s="81" t="str">
        <f t="shared" ca="1" si="148"/>
        <v/>
      </c>
      <c r="AJ485" s="81" t="str">
        <f t="shared" ca="1" si="147"/>
        <v/>
      </c>
      <c r="AK485" s="81" t="str">
        <f t="shared" ca="1" si="147"/>
        <v/>
      </c>
      <c r="AL485" s="81" t="str">
        <f t="shared" ca="1" si="147"/>
        <v/>
      </c>
      <c r="AM485" s="81" t="str">
        <f t="shared" ca="1" si="147"/>
        <v/>
      </c>
      <c r="AN485" s="81" t="str">
        <f t="shared" ca="1" si="147"/>
        <v/>
      </c>
      <c r="AO485" s="81" t="str">
        <f t="shared" ca="1" si="147"/>
        <v/>
      </c>
      <c r="AP485" s="81" t="str">
        <f t="shared" ca="1" si="147"/>
        <v/>
      </c>
      <c r="AQ485" s="81" t="str">
        <f t="shared" ca="1" si="147"/>
        <v/>
      </c>
    </row>
    <row r="486" spans="1:43" x14ac:dyDescent="0.2">
      <c r="A486" s="22" t="str">
        <f t="shared" si="143"/>
        <v/>
      </c>
      <c r="B486" s="34" t="str">
        <f t="shared" si="144"/>
        <v/>
      </c>
      <c r="C486" s="24" t="str">
        <f ca="1">IF(B486&gt;datum_obracuna,"",VLOOKUP(B486,'HNB tečaj'!A:D,2))</f>
        <v/>
      </c>
      <c r="D486" s="24" t="str">
        <f ca="1">IF(B486&gt;datum_obracuna,"",VLOOKUP(B486,'HNB tečaj'!A:D,3+(Podaci!$B$11="ne")))</f>
        <v/>
      </c>
      <c r="F486" s="68" t="str">
        <f>IF($A485&gt;=rok*12,"",VLOOKUP($B486,Podaci!$F:$G,2,TRUE))</f>
        <v/>
      </c>
      <c r="G486" s="28" t="str">
        <f>IF($A485&gt;=rok*12,"",VLOOKUP($B486,Podaci!$F:$H,3,TRUE))</f>
        <v/>
      </c>
      <c r="H486" s="33" t="str">
        <f>IF(A485&gt;=rok*12,"",VLOOKUP(B486,Podaci!F:J,5,TRUE))</f>
        <v/>
      </c>
      <c r="I486" s="33" t="str">
        <f t="shared" si="135"/>
        <v/>
      </c>
      <c r="J486" s="102" t="str">
        <f t="shared" ca="1" si="136"/>
        <v/>
      </c>
      <c r="K486" s="71" t="str">
        <f t="shared" si="137"/>
        <v/>
      </c>
      <c r="L486" s="73" t="str">
        <f t="shared" ca="1" si="138"/>
        <v/>
      </c>
      <c r="M486" s="71" t="str">
        <f t="shared" si="139"/>
        <v/>
      </c>
      <c r="N486" s="73" t="str">
        <f t="shared" ca="1" si="140"/>
        <v/>
      </c>
      <c r="O486" s="71" t="str">
        <f t="shared" si="141"/>
        <v/>
      </c>
      <c r="P486" s="72" t="str">
        <f>IF($A485&gt;=rok*12,"",P485*H486-K486-SUMPRODUCT(--(MONTH(Podaci!$L$5:$L$25)=MONTH($B486)),--(YEAR(Podaci!$L$5:$L$25)=YEAR($B486)),Podaci!$M$5:$M$25))</f>
        <v/>
      </c>
      <c r="R486" s="108" t="str">
        <f t="shared" ca="1" si="142"/>
        <v/>
      </c>
      <c r="T486" s="81" t="str">
        <f t="shared" ca="1" si="148"/>
        <v/>
      </c>
      <c r="U486" s="81" t="str">
        <f t="shared" ca="1" si="148"/>
        <v/>
      </c>
      <c r="V486" s="81" t="str">
        <f t="shared" ca="1" si="148"/>
        <v/>
      </c>
      <c r="W486" s="81" t="str">
        <f t="shared" ca="1" si="148"/>
        <v/>
      </c>
      <c r="X486" s="81" t="str">
        <f t="shared" ca="1" si="148"/>
        <v/>
      </c>
      <c r="Y486" s="81" t="str">
        <f t="shared" ca="1" si="148"/>
        <v/>
      </c>
      <c r="Z486" s="81" t="str">
        <f t="shared" ca="1" si="148"/>
        <v/>
      </c>
      <c r="AA486" s="81" t="str">
        <f t="shared" ca="1" si="148"/>
        <v/>
      </c>
      <c r="AB486" s="81" t="str">
        <f t="shared" ca="1" si="148"/>
        <v/>
      </c>
      <c r="AC486" s="81" t="str">
        <f t="shared" ca="1" si="148"/>
        <v/>
      </c>
      <c r="AD486" s="81" t="str">
        <f t="shared" ca="1" si="148"/>
        <v/>
      </c>
      <c r="AE486" s="81" t="str">
        <f t="shared" ca="1" si="148"/>
        <v/>
      </c>
      <c r="AF486" s="81" t="str">
        <f t="shared" ca="1" si="148"/>
        <v/>
      </c>
      <c r="AG486" s="81" t="str">
        <f t="shared" ca="1" si="148"/>
        <v/>
      </c>
      <c r="AH486" s="81" t="str">
        <f t="shared" ca="1" si="148"/>
        <v/>
      </c>
      <c r="AI486" s="81" t="str">
        <f t="shared" ca="1" si="148"/>
        <v/>
      </c>
      <c r="AJ486" s="81" t="str">
        <f t="shared" ca="1" si="147"/>
        <v/>
      </c>
      <c r="AK486" s="81" t="str">
        <f t="shared" ca="1" si="147"/>
        <v/>
      </c>
      <c r="AL486" s="81" t="str">
        <f t="shared" ca="1" si="147"/>
        <v/>
      </c>
      <c r="AM486" s="81" t="str">
        <f t="shared" ca="1" si="147"/>
        <v/>
      </c>
      <c r="AN486" s="81" t="str">
        <f t="shared" ca="1" si="147"/>
        <v/>
      </c>
      <c r="AO486" s="81" t="str">
        <f t="shared" ca="1" si="147"/>
        <v/>
      </c>
      <c r="AP486" s="81" t="str">
        <f t="shared" ca="1" si="147"/>
        <v/>
      </c>
      <c r="AQ486" s="81" t="str">
        <f t="shared" ca="1" si="147"/>
        <v/>
      </c>
    </row>
    <row r="487" spans="1:43" x14ac:dyDescent="0.2">
      <c r="A487" s="22" t="str">
        <f t="shared" si="143"/>
        <v/>
      </c>
      <c r="B487" s="34" t="str">
        <f t="shared" si="144"/>
        <v/>
      </c>
      <c r="C487" s="24" t="str">
        <f ca="1">IF(B487&gt;datum_obracuna,"",VLOOKUP(B487,'HNB tečaj'!A:D,2))</f>
        <v/>
      </c>
      <c r="D487" s="24" t="str">
        <f ca="1">IF(B487&gt;datum_obracuna,"",VLOOKUP(B487,'HNB tečaj'!A:D,3+(Podaci!$B$11="ne")))</f>
        <v/>
      </c>
      <c r="F487" s="68" t="str">
        <f>IF($A486&gt;=rok*12,"",VLOOKUP($B487,Podaci!$F:$G,2,TRUE))</f>
        <v/>
      </c>
      <c r="G487" s="28" t="str">
        <f>IF($A486&gt;=rok*12,"",VLOOKUP($B487,Podaci!$F:$H,3,TRUE))</f>
        <v/>
      </c>
      <c r="H487" s="33" t="str">
        <f>IF(A486&gt;=rok*12,"",VLOOKUP(B487,Podaci!F:J,5,TRUE))</f>
        <v/>
      </c>
      <c r="I487" s="33" t="str">
        <f t="shared" si="135"/>
        <v/>
      </c>
      <c r="J487" s="102" t="str">
        <f t="shared" ca="1" si="136"/>
        <v/>
      </c>
      <c r="K487" s="71" t="str">
        <f t="shared" si="137"/>
        <v/>
      </c>
      <c r="L487" s="73" t="str">
        <f t="shared" ca="1" si="138"/>
        <v/>
      </c>
      <c r="M487" s="71" t="str">
        <f t="shared" si="139"/>
        <v/>
      </c>
      <c r="N487" s="73" t="str">
        <f t="shared" ca="1" si="140"/>
        <v/>
      </c>
      <c r="O487" s="71" t="str">
        <f t="shared" si="141"/>
        <v/>
      </c>
      <c r="P487" s="72" t="str">
        <f>IF($A486&gt;=rok*12,"",P486*H487-K487-SUMPRODUCT(--(MONTH(Podaci!$L$5:$L$25)=MONTH($B487)),--(YEAR(Podaci!$L$5:$L$25)=YEAR($B487)),Podaci!$M$5:$M$25))</f>
        <v/>
      </c>
      <c r="R487" s="108" t="str">
        <f t="shared" ca="1" si="142"/>
        <v/>
      </c>
      <c r="T487" s="81" t="str">
        <f t="shared" ca="1" si="148"/>
        <v/>
      </c>
      <c r="U487" s="81" t="str">
        <f t="shared" ca="1" si="148"/>
        <v/>
      </c>
      <c r="V487" s="81" t="str">
        <f t="shared" ca="1" si="148"/>
        <v/>
      </c>
      <c r="W487" s="81" t="str">
        <f t="shared" ca="1" si="148"/>
        <v/>
      </c>
      <c r="X487" s="81" t="str">
        <f t="shared" ca="1" si="148"/>
        <v/>
      </c>
      <c r="Y487" s="81" t="str">
        <f t="shared" ca="1" si="148"/>
        <v/>
      </c>
      <c r="Z487" s="81" t="str">
        <f t="shared" ca="1" si="148"/>
        <v/>
      </c>
      <c r="AA487" s="81" t="str">
        <f t="shared" ca="1" si="148"/>
        <v/>
      </c>
      <c r="AB487" s="81" t="str">
        <f t="shared" ca="1" si="148"/>
        <v/>
      </c>
      <c r="AC487" s="81" t="str">
        <f t="shared" ca="1" si="148"/>
        <v/>
      </c>
      <c r="AD487" s="81" t="str">
        <f t="shared" ca="1" si="148"/>
        <v/>
      </c>
      <c r="AE487" s="81" t="str">
        <f t="shared" ca="1" si="148"/>
        <v/>
      </c>
      <c r="AF487" s="81" t="str">
        <f t="shared" ca="1" si="148"/>
        <v/>
      </c>
      <c r="AG487" s="81" t="str">
        <f t="shared" ca="1" si="148"/>
        <v/>
      </c>
      <c r="AH487" s="81" t="str">
        <f t="shared" ca="1" si="148"/>
        <v/>
      </c>
      <c r="AI487" s="81" t="str">
        <f t="shared" ca="1" si="148"/>
        <v/>
      </c>
      <c r="AJ487" s="81" t="str">
        <f t="shared" ca="1" si="147"/>
        <v/>
      </c>
      <c r="AK487" s="81" t="str">
        <f t="shared" ca="1" si="147"/>
        <v/>
      </c>
      <c r="AL487" s="81" t="str">
        <f t="shared" ca="1" si="147"/>
        <v/>
      </c>
      <c r="AM487" s="81" t="str">
        <f t="shared" ca="1" si="147"/>
        <v/>
      </c>
      <c r="AN487" s="81" t="str">
        <f t="shared" ca="1" si="147"/>
        <v/>
      </c>
      <c r="AO487" s="81" t="str">
        <f t="shared" ca="1" si="147"/>
        <v/>
      </c>
      <c r="AP487" s="81" t="str">
        <f t="shared" ca="1" si="147"/>
        <v/>
      </c>
      <c r="AQ487" s="81" t="str">
        <f t="shared" ca="1" si="147"/>
        <v/>
      </c>
    </row>
    <row r="488" spans="1:43" x14ac:dyDescent="0.2">
      <c r="A488" s="22" t="str">
        <f t="shared" si="143"/>
        <v/>
      </c>
      <c r="B488" s="34" t="str">
        <f t="shared" si="144"/>
        <v/>
      </c>
      <c r="C488" s="24" t="str">
        <f ca="1">IF(B488&gt;datum_obracuna,"",VLOOKUP(B488,'HNB tečaj'!A:D,2))</f>
        <v/>
      </c>
      <c r="D488" s="24" t="str">
        <f ca="1">IF(B488&gt;datum_obracuna,"",VLOOKUP(B488,'HNB tečaj'!A:D,3+(Podaci!$B$11="ne")))</f>
        <v/>
      </c>
      <c r="F488" s="68" t="str">
        <f>IF($A487&gt;=rok*12,"",VLOOKUP($B488,Podaci!$F:$G,2,TRUE))</f>
        <v/>
      </c>
      <c r="G488" s="28" t="str">
        <f>IF($A487&gt;=rok*12,"",VLOOKUP($B488,Podaci!$F:$H,3,TRUE))</f>
        <v/>
      </c>
      <c r="H488" s="33" t="str">
        <f>IF(A487&gt;=rok*12,"",VLOOKUP(B488,Podaci!F:J,5,TRUE))</f>
        <v/>
      </c>
      <c r="I488" s="33" t="str">
        <f t="shared" si="135"/>
        <v/>
      </c>
      <c r="J488" s="102" t="str">
        <f t="shared" ca="1" si="136"/>
        <v/>
      </c>
      <c r="K488" s="71" t="str">
        <f t="shared" si="137"/>
        <v/>
      </c>
      <c r="L488" s="73" t="str">
        <f t="shared" ca="1" si="138"/>
        <v/>
      </c>
      <c r="M488" s="71" t="str">
        <f t="shared" si="139"/>
        <v/>
      </c>
      <c r="N488" s="73" t="str">
        <f t="shared" ca="1" si="140"/>
        <v/>
      </c>
      <c r="O488" s="71" t="str">
        <f t="shared" si="141"/>
        <v/>
      </c>
      <c r="P488" s="72" t="str">
        <f>IF($A487&gt;=rok*12,"",P487*H488-K488-SUMPRODUCT(--(MONTH(Podaci!$L$5:$L$25)=MONTH($B488)),--(YEAR(Podaci!$L$5:$L$25)=YEAR($B488)),Podaci!$M$5:$M$25))</f>
        <v/>
      </c>
      <c r="R488" s="108" t="str">
        <f t="shared" ca="1" si="142"/>
        <v/>
      </c>
      <c r="T488" s="81" t="str">
        <f t="shared" ca="1" si="148"/>
        <v/>
      </c>
      <c r="U488" s="81" t="str">
        <f t="shared" ca="1" si="148"/>
        <v/>
      </c>
      <c r="V488" s="81" t="str">
        <f t="shared" ca="1" si="148"/>
        <v/>
      </c>
      <c r="W488" s="81" t="str">
        <f t="shared" ca="1" si="148"/>
        <v/>
      </c>
      <c r="X488" s="81" t="str">
        <f t="shared" ca="1" si="148"/>
        <v/>
      </c>
      <c r="Y488" s="81" t="str">
        <f t="shared" ca="1" si="148"/>
        <v/>
      </c>
      <c r="Z488" s="81" t="str">
        <f t="shared" ca="1" si="148"/>
        <v/>
      </c>
      <c r="AA488" s="81" t="str">
        <f t="shared" ca="1" si="148"/>
        <v/>
      </c>
      <c r="AB488" s="81" t="str">
        <f t="shared" ca="1" si="148"/>
        <v/>
      </c>
      <c r="AC488" s="81" t="str">
        <f t="shared" ca="1" si="148"/>
        <v/>
      </c>
      <c r="AD488" s="81" t="str">
        <f t="shared" ca="1" si="148"/>
        <v/>
      </c>
      <c r="AE488" s="81" t="str">
        <f t="shared" ca="1" si="148"/>
        <v/>
      </c>
      <c r="AF488" s="81" t="str">
        <f t="shared" ca="1" si="148"/>
        <v/>
      </c>
      <c r="AG488" s="81" t="str">
        <f t="shared" ca="1" si="148"/>
        <v/>
      </c>
      <c r="AH488" s="81" t="str">
        <f t="shared" ca="1" si="148"/>
        <v/>
      </c>
      <c r="AI488" s="81" t="str">
        <f t="shared" ca="1" si="148"/>
        <v/>
      </c>
      <c r="AJ488" s="81" t="str">
        <f t="shared" ca="1" si="147"/>
        <v/>
      </c>
      <c r="AK488" s="81" t="str">
        <f t="shared" ca="1" si="147"/>
        <v/>
      </c>
      <c r="AL488" s="81" t="str">
        <f t="shared" ca="1" si="147"/>
        <v/>
      </c>
      <c r="AM488" s="81" t="str">
        <f t="shared" ca="1" si="147"/>
        <v/>
      </c>
      <c r="AN488" s="81" t="str">
        <f t="shared" ca="1" si="147"/>
        <v/>
      </c>
      <c r="AO488" s="81" t="str">
        <f t="shared" ca="1" si="147"/>
        <v/>
      </c>
      <c r="AP488" s="81" t="str">
        <f t="shared" ca="1" si="147"/>
        <v/>
      </c>
      <c r="AQ488" s="81" t="str">
        <f t="shared" ca="1" si="147"/>
        <v/>
      </c>
    </row>
  </sheetData>
  <sheetProtection password="A025" sheet="1" objects="1" scenarios="1"/>
  <mergeCells count="3">
    <mergeCell ref="F3:P3"/>
    <mergeCell ref="T1:AE1"/>
    <mergeCell ref="AF1:AQ1"/>
  </mergeCells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2:G8062"/>
  <sheetViews>
    <sheetView showGridLines="0" zoomScaleNormal="75" workbookViewId="0">
      <pane ySplit="6" topLeftCell="A8025" activePane="bottomLeft" state="frozen"/>
      <selection pane="bottomLeft" activeCell="A8062" sqref="A8062"/>
    </sheetView>
  </sheetViews>
  <sheetFormatPr defaultRowHeight="12.95" customHeight="1" x14ac:dyDescent="0.2"/>
  <cols>
    <col min="1" max="1" width="9.140625" style="9"/>
    <col min="2" max="2" width="9.140625" style="19"/>
    <col min="3" max="4" width="9.140625" style="20"/>
    <col min="5" max="16384" width="9.140625" style="4"/>
  </cols>
  <sheetData>
    <row r="2" spans="1:7" ht="15.75" x14ac:dyDescent="0.25">
      <c r="A2" s="1" t="s">
        <v>1</v>
      </c>
      <c r="B2" s="2"/>
      <c r="C2" s="3"/>
      <c r="D2" s="3"/>
    </row>
    <row r="3" spans="1:7" ht="12.95" customHeight="1" x14ac:dyDescent="0.2">
      <c r="A3" s="5" t="s">
        <v>2</v>
      </c>
      <c r="B3" s="2"/>
      <c r="C3" s="3"/>
      <c r="D3" s="3"/>
    </row>
    <row r="4" spans="1:7" ht="12.95" customHeight="1" x14ac:dyDescent="0.2">
      <c r="A4" s="6" t="s">
        <v>0</v>
      </c>
      <c r="B4" s="2"/>
      <c r="C4" s="3"/>
      <c r="D4" s="3"/>
    </row>
    <row r="5" spans="1:7" ht="12.95" customHeight="1" x14ac:dyDescent="0.2">
      <c r="A5" s="6"/>
      <c r="B5" s="2"/>
      <c r="C5" s="3"/>
      <c r="D5" s="3"/>
    </row>
    <row r="6" spans="1:7" ht="22.5" x14ac:dyDescent="0.2">
      <c r="A6" s="91"/>
      <c r="B6" s="92" t="s">
        <v>3</v>
      </c>
      <c r="C6" s="93" t="s">
        <v>36</v>
      </c>
      <c r="D6" s="92" t="s">
        <v>4</v>
      </c>
      <c r="E6" s="92" t="s">
        <v>18</v>
      </c>
    </row>
    <row r="7" spans="1:7" ht="12.95" customHeight="1" x14ac:dyDescent="0.2">
      <c r="A7" s="7">
        <v>35431</v>
      </c>
      <c r="B7" s="8">
        <v>6.8681999999999999</v>
      </c>
      <c r="C7" s="2">
        <v>4.0996179999999995</v>
      </c>
      <c r="D7" s="2">
        <v>4.0996179999999995</v>
      </c>
      <c r="E7" s="2">
        <v>1</v>
      </c>
      <c r="F7" s="9"/>
    </row>
    <row r="8" spans="1:7" ht="12.95" customHeight="1" x14ac:dyDescent="0.2">
      <c r="A8" s="7">
        <v>35432</v>
      </c>
      <c r="B8" s="8">
        <v>6.8681999999999999</v>
      </c>
      <c r="C8" s="2">
        <v>4.0996179999999995</v>
      </c>
      <c r="D8" s="2">
        <v>4.0996179999999995</v>
      </c>
      <c r="E8" s="2">
        <v>1</v>
      </c>
      <c r="G8" s="10"/>
    </row>
    <row r="9" spans="1:7" ht="12.95" customHeight="1" x14ac:dyDescent="0.2">
      <c r="A9" s="7">
        <v>35433</v>
      </c>
      <c r="B9" s="8">
        <v>6.8715999999999999</v>
      </c>
      <c r="C9" s="2">
        <v>4.08772</v>
      </c>
      <c r="D9" s="2">
        <v>4.08772</v>
      </c>
      <c r="E9" s="2">
        <v>1</v>
      </c>
    </row>
    <row r="10" spans="1:7" ht="12.95" customHeight="1" x14ac:dyDescent="0.2">
      <c r="A10" s="7">
        <v>35434</v>
      </c>
      <c r="B10" s="8">
        <v>6.8880999999999997</v>
      </c>
      <c r="C10" s="2">
        <v>4.0929830000000003</v>
      </c>
      <c r="D10" s="2">
        <v>4.0929830000000003</v>
      </c>
      <c r="E10" s="2">
        <v>1</v>
      </c>
    </row>
    <row r="11" spans="1:7" ht="12.95" customHeight="1" x14ac:dyDescent="0.2">
      <c r="A11" s="7">
        <v>35435</v>
      </c>
      <c r="B11" s="8">
        <v>6.8880999999999997</v>
      </c>
      <c r="C11" s="2">
        <v>4.0929830000000003</v>
      </c>
      <c r="D11" s="2">
        <v>4.0929830000000003</v>
      </c>
      <c r="E11" s="2">
        <v>1</v>
      </c>
    </row>
    <row r="12" spans="1:7" ht="12.95" customHeight="1" x14ac:dyDescent="0.2">
      <c r="A12" s="7">
        <v>35436</v>
      </c>
      <c r="B12" s="8">
        <v>6.8880999999999997</v>
      </c>
      <c r="C12" s="2">
        <v>4.0929830000000003</v>
      </c>
      <c r="D12" s="2">
        <v>4.0929830000000003</v>
      </c>
      <c r="E12" s="2">
        <v>1</v>
      </c>
    </row>
    <row r="13" spans="1:7" ht="12.95" customHeight="1" x14ac:dyDescent="0.2">
      <c r="A13" s="7">
        <v>35437</v>
      </c>
      <c r="B13" s="8">
        <v>6.8880999999999997</v>
      </c>
      <c r="C13" s="2">
        <v>4.0929830000000003</v>
      </c>
      <c r="D13" s="2">
        <v>4.0929830000000003</v>
      </c>
      <c r="E13" s="2">
        <v>1</v>
      </c>
    </row>
    <row r="14" spans="1:7" ht="12.95" customHeight="1" x14ac:dyDescent="0.2">
      <c r="A14" s="7">
        <v>35438</v>
      </c>
      <c r="B14" s="8">
        <v>6.8997999999999999</v>
      </c>
      <c r="C14" s="2">
        <v>4.1079619999999997</v>
      </c>
      <c r="D14" s="2">
        <v>4.1079619999999997</v>
      </c>
      <c r="E14" s="2">
        <v>1</v>
      </c>
    </row>
    <row r="15" spans="1:7" ht="12.95" customHeight="1" x14ac:dyDescent="0.2">
      <c r="A15" s="7">
        <v>35439</v>
      </c>
      <c r="B15" s="8">
        <v>6.9092000000000002</v>
      </c>
      <c r="C15" s="2">
        <v>4.1171929999999994</v>
      </c>
      <c r="D15" s="2">
        <v>4.1171929999999994</v>
      </c>
      <c r="E15" s="2">
        <v>1</v>
      </c>
    </row>
    <row r="16" spans="1:7" ht="12.95" customHeight="1" x14ac:dyDescent="0.2">
      <c r="A16" s="7">
        <v>35440</v>
      </c>
      <c r="B16" s="8">
        <v>6.9138999999999999</v>
      </c>
      <c r="C16" s="2">
        <v>4.1031230000000001</v>
      </c>
      <c r="D16" s="2">
        <v>4.1031230000000001</v>
      </c>
      <c r="E16" s="2">
        <v>1</v>
      </c>
    </row>
    <row r="17" spans="1:5" ht="12.95" customHeight="1" x14ac:dyDescent="0.2">
      <c r="A17" s="7">
        <v>35441</v>
      </c>
      <c r="B17" s="8">
        <v>6.9203000000000001</v>
      </c>
      <c r="C17" s="2">
        <v>4.0956470000000005</v>
      </c>
      <c r="D17" s="2">
        <v>4.0956470000000005</v>
      </c>
      <c r="E17" s="2">
        <v>1</v>
      </c>
    </row>
    <row r="18" spans="1:5" ht="12.95" customHeight="1" x14ac:dyDescent="0.2">
      <c r="A18" s="7">
        <v>35442</v>
      </c>
      <c r="B18" s="8">
        <v>6.9203000000000001</v>
      </c>
      <c r="C18" s="2">
        <v>4.0956470000000005</v>
      </c>
      <c r="D18" s="2">
        <v>4.0956470000000005</v>
      </c>
      <c r="E18" s="2">
        <v>1</v>
      </c>
    </row>
    <row r="19" spans="1:5" ht="12.95" customHeight="1" x14ac:dyDescent="0.2">
      <c r="A19" s="7">
        <v>35443</v>
      </c>
      <c r="B19" s="8">
        <v>6.9203000000000001</v>
      </c>
      <c r="C19" s="2">
        <v>4.0956470000000005</v>
      </c>
      <c r="D19" s="2">
        <v>4.0956470000000005</v>
      </c>
      <c r="E19" s="2">
        <v>1</v>
      </c>
    </row>
    <row r="20" spans="1:5" ht="12.95" customHeight="1" x14ac:dyDescent="0.2">
      <c r="A20" s="7">
        <v>35444</v>
      </c>
      <c r="B20" s="8">
        <v>6.9151999999999996</v>
      </c>
      <c r="C20" s="2">
        <v>4.0990580000000003</v>
      </c>
      <c r="D20" s="2">
        <v>4.0990580000000003</v>
      </c>
      <c r="E20" s="2">
        <v>1</v>
      </c>
    </row>
    <row r="21" spans="1:5" ht="12.95" customHeight="1" x14ac:dyDescent="0.2">
      <c r="A21" s="7">
        <v>35445</v>
      </c>
      <c r="B21" s="8">
        <v>6.9164000000000003</v>
      </c>
      <c r="C21" s="2">
        <v>4.1192880000000001</v>
      </c>
      <c r="D21" s="2">
        <v>4.1192880000000001</v>
      </c>
      <c r="E21" s="2">
        <v>1</v>
      </c>
    </row>
    <row r="22" spans="1:5" ht="12.95" customHeight="1" x14ac:dyDescent="0.2">
      <c r="A22" s="7">
        <v>35446</v>
      </c>
      <c r="B22" s="8">
        <v>6.9077999999999999</v>
      </c>
      <c r="C22" s="2">
        <v>4.1212340000000003</v>
      </c>
      <c r="D22" s="2">
        <v>4.1212340000000003</v>
      </c>
      <c r="E22" s="2">
        <v>1</v>
      </c>
    </row>
    <row r="23" spans="1:5" ht="12.95" customHeight="1" x14ac:dyDescent="0.2">
      <c r="A23" s="7">
        <v>35447</v>
      </c>
      <c r="B23" s="8">
        <v>6.9101999999999997</v>
      </c>
      <c r="C23" s="2">
        <v>4.1155090000000003</v>
      </c>
      <c r="D23" s="2">
        <v>4.1155090000000003</v>
      </c>
      <c r="E23" s="2">
        <v>1</v>
      </c>
    </row>
    <row r="24" spans="1:5" ht="12.95" customHeight="1" x14ac:dyDescent="0.2">
      <c r="A24" s="7">
        <v>35448</v>
      </c>
      <c r="B24" s="8">
        <v>6.93</v>
      </c>
      <c r="C24" s="2">
        <v>4.1214460000000006</v>
      </c>
      <c r="D24" s="2">
        <v>4.1214460000000006</v>
      </c>
      <c r="E24" s="2">
        <v>1</v>
      </c>
    </row>
    <row r="25" spans="1:5" ht="12.95" customHeight="1" x14ac:dyDescent="0.2">
      <c r="A25" s="7">
        <v>35449</v>
      </c>
      <c r="B25" s="8">
        <v>6.93</v>
      </c>
      <c r="C25" s="2">
        <v>4.1214460000000006</v>
      </c>
      <c r="D25" s="2">
        <v>4.1214460000000006</v>
      </c>
      <c r="E25" s="2">
        <v>1</v>
      </c>
    </row>
    <row r="26" spans="1:5" ht="12.95" customHeight="1" x14ac:dyDescent="0.2">
      <c r="A26" s="7">
        <v>35450</v>
      </c>
      <c r="B26" s="8">
        <v>6.93</v>
      </c>
      <c r="C26" s="2">
        <v>4.1214460000000006</v>
      </c>
      <c r="D26" s="2">
        <v>4.1214460000000006</v>
      </c>
      <c r="E26" s="2">
        <v>1</v>
      </c>
    </row>
    <row r="27" spans="1:5" ht="12.95" customHeight="1" x14ac:dyDescent="0.2">
      <c r="A27" s="7">
        <v>35451</v>
      </c>
      <c r="B27" s="8">
        <v>6.9454000000000002</v>
      </c>
      <c r="C27" s="2">
        <v>4.0908389999999999</v>
      </c>
      <c r="D27" s="2">
        <v>4.0908389999999999</v>
      </c>
      <c r="E27" s="2">
        <v>1</v>
      </c>
    </row>
    <row r="28" spans="1:5" ht="12.95" customHeight="1" x14ac:dyDescent="0.2">
      <c r="A28" s="7">
        <v>35452</v>
      </c>
      <c r="B28" s="8">
        <v>6.9336000000000002</v>
      </c>
      <c r="C28" s="2">
        <v>4.09152</v>
      </c>
      <c r="D28" s="2">
        <v>4.09152</v>
      </c>
      <c r="E28" s="2">
        <v>1</v>
      </c>
    </row>
    <row r="29" spans="1:5" ht="12.95" customHeight="1" x14ac:dyDescent="0.2">
      <c r="A29" s="7">
        <v>35453</v>
      </c>
      <c r="B29" s="8">
        <v>6.9405000000000001</v>
      </c>
      <c r="C29" s="2">
        <v>4.0898870000000001</v>
      </c>
      <c r="D29" s="2">
        <v>4.0898870000000001</v>
      </c>
      <c r="E29" s="2">
        <v>1</v>
      </c>
    </row>
    <row r="30" spans="1:5" ht="12.95" customHeight="1" x14ac:dyDescent="0.2">
      <c r="A30" s="7">
        <v>35454</v>
      </c>
      <c r="B30" s="8">
        <v>6.9192</v>
      </c>
      <c r="C30" s="2">
        <v>4.092676</v>
      </c>
      <c r="D30" s="2">
        <v>4.092676</v>
      </c>
      <c r="E30" s="2">
        <v>1</v>
      </c>
    </row>
    <row r="31" spans="1:5" ht="12.95" customHeight="1" x14ac:dyDescent="0.2">
      <c r="A31" s="7">
        <v>35455</v>
      </c>
      <c r="B31" s="8">
        <v>6.9016999999999999</v>
      </c>
      <c r="C31" s="2">
        <v>4.1093329999999995</v>
      </c>
      <c r="D31" s="2">
        <v>4.1093329999999995</v>
      </c>
      <c r="E31" s="2">
        <v>1</v>
      </c>
    </row>
    <row r="32" spans="1:5" ht="12.95" customHeight="1" x14ac:dyDescent="0.2">
      <c r="A32" s="7">
        <v>35456</v>
      </c>
      <c r="B32" s="8">
        <v>6.9016999999999999</v>
      </c>
      <c r="C32" s="2">
        <v>4.1093329999999995</v>
      </c>
      <c r="D32" s="2">
        <v>4.1093329999999995</v>
      </c>
      <c r="E32" s="2">
        <v>1</v>
      </c>
    </row>
    <row r="33" spans="1:6" ht="12.95" customHeight="1" x14ac:dyDescent="0.2">
      <c r="A33" s="7">
        <v>35457</v>
      </c>
      <c r="B33" s="8">
        <v>6.9016999999999999</v>
      </c>
      <c r="C33" s="2">
        <v>4.1093329999999995</v>
      </c>
      <c r="D33" s="2">
        <v>4.1093329999999995</v>
      </c>
      <c r="E33" s="2">
        <v>1</v>
      </c>
      <c r="F33" s="9"/>
    </row>
    <row r="34" spans="1:6" ht="12.95" customHeight="1" x14ac:dyDescent="0.2">
      <c r="A34" s="7">
        <v>35458</v>
      </c>
      <c r="B34" s="8">
        <v>6.9187000000000003</v>
      </c>
      <c r="C34" s="2">
        <v>4.1266870000000004</v>
      </c>
      <c r="D34" s="2">
        <v>4.1266870000000004</v>
      </c>
      <c r="E34" s="2">
        <v>1</v>
      </c>
    </row>
    <row r="35" spans="1:6" ht="12.95" customHeight="1" x14ac:dyDescent="0.2">
      <c r="A35" s="7">
        <v>35459</v>
      </c>
      <c r="B35" s="8">
        <v>6.9154999999999998</v>
      </c>
      <c r="C35" s="2">
        <v>4.1132999999999997</v>
      </c>
      <c r="D35" s="2">
        <v>4.1132999999999997</v>
      </c>
      <c r="E35" s="2">
        <v>1</v>
      </c>
    </row>
    <row r="36" spans="1:6" ht="12.95" customHeight="1" x14ac:dyDescent="0.2">
      <c r="A36" s="7">
        <v>35460</v>
      </c>
      <c r="B36" s="8">
        <v>6.9005000000000001</v>
      </c>
      <c r="C36" s="2">
        <v>4.1191659999999999</v>
      </c>
      <c r="D36" s="2">
        <v>4.1191659999999999</v>
      </c>
      <c r="E36" s="2">
        <v>1</v>
      </c>
    </row>
    <row r="37" spans="1:6" ht="12.95" customHeight="1" x14ac:dyDescent="0.2">
      <c r="A37" s="7">
        <v>35461</v>
      </c>
      <c r="B37" s="8">
        <v>6.9059999999999997</v>
      </c>
      <c r="C37" s="2">
        <v>4.0970319999999996</v>
      </c>
      <c r="D37" s="2">
        <v>4.0970319999999996</v>
      </c>
      <c r="E37" s="2">
        <v>1</v>
      </c>
    </row>
    <row r="38" spans="1:6" ht="12.95" customHeight="1" x14ac:dyDescent="0.2">
      <c r="A38" s="7">
        <v>35462</v>
      </c>
      <c r="B38" s="8">
        <v>6.8814000000000002</v>
      </c>
      <c r="C38" s="2">
        <v>4.1076819999999996</v>
      </c>
      <c r="D38" s="2">
        <v>4.1076819999999996</v>
      </c>
      <c r="E38" s="2">
        <v>1</v>
      </c>
    </row>
    <row r="39" spans="1:6" ht="12.95" customHeight="1" x14ac:dyDescent="0.2">
      <c r="A39" s="7">
        <v>35463</v>
      </c>
      <c r="B39" s="8">
        <v>6.8814000000000002</v>
      </c>
      <c r="C39" s="2">
        <v>4.1076819999999996</v>
      </c>
      <c r="D39" s="2">
        <v>4.1076819999999996</v>
      </c>
      <c r="E39" s="2">
        <v>1</v>
      </c>
    </row>
    <row r="40" spans="1:6" ht="12.95" customHeight="1" x14ac:dyDescent="0.2">
      <c r="A40" s="7">
        <v>35464</v>
      </c>
      <c r="B40" s="8">
        <v>6.8814000000000002</v>
      </c>
      <c r="C40" s="2">
        <v>4.1076819999999996</v>
      </c>
      <c r="D40" s="2">
        <v>4.1076819999999996</v>
      </c>
      <c r="E40" s="2">
        <v>1</v>
      </c>
    </row>
    <row r="41" spans="1:6" ht="12.95" customHeight="1" x14ac:dyDescent="0.2">
      <c r="A41" s="7">
        <v>35465</v>
      </c>
      <c r="B41" s="8">
        <v>6.8928000000000003</v>
      </c>
      <c r="C41" s="2">
        <v>4.1149589999999998</v>
      </c>
      <c r="D41" s="2">
        <v>4.1149589999999998</v>
      </c>
      <c r="E41" s="2">
        <v>1</v>
      </c>
    </row>
    <row r="42" spans="1:6" ht="12.95" customHeight="1" x14ac:dyDescent="0.2">
      <c r="A42" s="7">
        <v>35466</v>
      </c>
      <c r="B42" s="8">
        <v>6.8917000000000002</v>
      </c>
      <c r="C42" s="2">
        <v>4.1208400000000003</v>
      </c>
      <c r="D42" s="2">
        <v>4.1208400000000003</v>
      </c>
      <c r="E42" s="2">
        <v>1</v>
      </c>
    </row>
    <row r="43" spans="1:6" ht="12.95" customHeight="1" x14ac:dyDescent="0.2">
      <c r="A43" s="7">
        <v>35467</v>
      </c>
      <c r="B43" s="8">
        <v>6.9002999999999997</v>
      </c>
      <c r="C43" s="2">
        <v>4.1066079999999996</v>
      </c>
      <c r="D43" s="2">
        <v>4.1066079999999996</v>
      </c>
      <c r="E43" s="2">
        <v>1</v>
      </c>
    </row>
    <row r="44" spans="1:6" ht="12.95" customHeight="1" x14ac:dyDescent="0.2">
      <c r="A44" s="7">
        <v>35468</v>
      </c>
      <c r="B44" s="8">
        <v>6.9301000000000004</v>
      </c>
      <c r="C44" s="2">
        <v>4.132644</v>
      </c>
      <c r="D44" s="2">
        <v>4.132644</v>
      </c>
      <c r="E44" s="2">
        <v>1</v>
      </c>
    </row>
    <row r="45" spans="1:6" ht="12.95" customHeight="1" x14ac:dyDescent="0.2">
      <c r="A45" s="7">
        <v>35469</v>
      </c>
      <c r="B45" s="8">
        <v>6.9396000000000004</v>
      </c>
      <c r="C45" s="2">
        <v>4.1310019999999996</v>
      </c>
      <c r="D45" s="2">
        <v>4.1310019999999996</v>
      </c>
      <c r="E45" s="2">
        <v>1</v>
      </c>
    </row>
    <row r="46" spans="1:6" ht="12.95" customHeight="1" x14ac:dyDescent="0.2">
      <c r="A46" s="7">
        <v>35470</v>
      </c>
      <c r="B46" s="8">
        <v>6.9396000000000004</v>
      </c>
      <c r="C46" s="2">
        <v>4.1310019999999996</v>
      </c>
      <c r="D46" s="2">
        <v>4.1310019999999996</v>
      </c>
      <c r="E46" s="2">
        <v>1</v>
      </c>
    </row>
    <row r="47" spans="1:6" ht="12.95" customHeight="1" x14ac:dyDescent="0.2">
      <c r="A47" s="7">
        <v>35471</v>
      </c>
      <c r="B47" s="8">
        <v>6.9396000000000004</v>
      </c>
      <c r="C47" s="2">
        <v>4.1310019999999996</v>
      </c>
      <c r="D47" s="2">
        <v>4.1310019999999996</v>
      </c>
      <c r="E47" s="2">
        <v>1</v>
      </c>
    </row>
    <row r="48" spans="1:6" ht="12.95" customHeight="1" x14ac:dyDescent="0.2">
      <c r="A48" s="7">
        <v>35472</v>
      </c>
      <c r="B48" s="8">
        <v>6.9322999999999997</v>
      </c>
      <c r="C48" s="2">
        <v>4.1572740000000001</v>
      </c>
      <c r="D48" s="2">
        <v>4.1572740000000001</v>
      </c>
      <c r="E48" s="2">
        <v>1</v>
      </c>
    </row>
    <row r="49" spans="1:5" ht="12.95" customHeight="1" x14ac:dyDescent="0.2">
      <c r="A49" s="7">
        <v>35473</v>
      </c>
      <c r="B49" s="8">
        <v>6.9306000000000001</v>
      </c>
      <c r="C49" s="2">
        <v>4.1589840000000002</v>
      </c>
      <c r="D49" s="2">
        <v>4.1589840000000002</v>
      </c>
      <c r="E49" s="2">
        <v>1</v>
      </c>
    </row>
    <row r="50" spans="1:5" ht="12.95" customHeight="1" x14ac:dyDescent="0.2">
      <c r="A50" s="7">
        <v>35474</v>
      </c>
      <c r="B50" s="8">
        <v>6.9359000000000002</v>
      </c>
      <c r="C50" s="2">
        <v>4.1637779999999998</v>
      </c>
      <c r="D50" s="2">
        <v>4.1637779999999998</v>
      </c>
      <c r="E50" s="2">
        <v>1</v>
      </c>
    </row>
    <row r="51" spans="1:5" ht="12.95" customHeight="1" x14ac:dyDescent="0.2">
      <c r="A51" s="7">
        <v>35475</v>
      </c>
      <c r="B51" s="8">
        <v>6.9352</v>
      </c>
      <c r="C51" s="2">
        <v>4.1395189999999999</v>
      </c>
      <c r="D51" s="2">
        <v>4.1395189999999999</v>
      </c>
      <c r="E51" s="2">
        <v>1</v>
      </c>
    </row>
    <row r="52" spans="1:5" ht="12.95" customHeight="1" x14ac:dyDescent="0.2">
      <c r="A52" s="7">
        <v>35476</v>
      </c>
      <c r="B52" s="8">
        <v>6.9287999999999998</v>
      </c>
      <c r="C52" s="2">
        <v>4.1177950000000001</v>
      </c>
      <c r="D52" s="2">
        <v>4.1177950000000001</v>
      </c>
      <c r="E52" s="2">
        <v>1</v>
      </c>
    </row>
    <row r="53" spans="1:5" ht="12.95" customHeight="1" x14ac:dyDescent="0.2">
      <c r="A53" s="7">
        <v>35477</v>
      </c>
      <c r="B53" s="8">
        <v>6.9287999999999998</v>
      </c>
      <c r="C53" s="2">
        <v>4.1177950000000001</v>
      </c>
      <c r="D53" s="2">
        <v>4.1177950000000001</v>
      </c>
      <c r="E53" s="2">
        <v>1</v>
      </c>
    </row>
    <row r="54" spans="1:5" ht="12.95" customHeight="1" x14ac:dyDescent="0.2">
      <c r="A54" s="7">
        <v>35478</v>
      </c>
      <c r="B54" s="8">
        <v>6.9287999999999998</v>
      </c>
      <c r="C54" s="2">
        <v>4.1177950000000001</v>
      </c>
      <c r="D54" s="2">
        <v>4.1177950000000001</v>
      </c>
      <c r="E54" s="2">
        <v>1</v>
      </c>
    </row>
    <row r="55" spans="1:5" ht="12.95" customHeight="1" x14ac:dyDescent="0.2">
      <c r="A55" s="7">
        <v>35479</v>
      </c>
      <c r="B55" s="8">
        <v>6.9260999999999999</v>
      </c>
      <c r="C55" s="2">
        <v>4.0934020000000002</v>
      </c>
      <c r="D55" s="2">
        <v>4.0934020000000002</v>
      </c>
      <c r="E55" s="2">
        <v>1</v>
      </c>
    </row>
    <row r="56" spans="1:5" ht="12.95" customHeight="1" x14ac:dyDescent="0.2">
      <c r="A56" s="7">
        <v>35480</v>
      </c>
      <c r="B56" s="8">
        <v>6.9320000000000004</v>
      </c>
      <c r="C56" s="2">
        <v>4.094938</v>
      </c>
      <c r="D56" s="2">
        <v>4.094938</v>
      </c>
      <c r="E56" s="2">
        <v>1</v>
      </c>
    </row>
    <row r="57" spans="1:5" ht="12.95" customHeight="1" x14ac:dyDescent="0.2">
      <c r="A57" s="7">
        <v>35481</v>
      </c>
      <c r="B57" s="8">
        <v>6.93</v>
      </c>
      <c r="C57" s="2">
        <v>4.0792270000000004</v>
      </c>
      <c r="D57" s="2">
        <v>4.0792270000000004</v>
      </c>
      <c r="E57" s="2">
        <v>1</v>
      </c>
    </row>
    <row r="58" spans="1:5" ht="12.95" customHeight="1" x14ac:dyDescent="0.2">
      <c r="A58" s="7">
        <v>35482</v>
      </c>
      <c r="B58" s="8">
        <v>6.9454000000000002</v>
      </c>
      <c r="C58" s="2">
        <v>4.0735660000000005</v>
      </c>
      <c r="D58" s="2">
        <v>4.0735660000000005</v>
      </c>
      <c r="E58" s="2">
        <v>1</v>
      </c>
    </row>
    <row r="59" spans="1:5" ht="12.95" customHeight="1" x14ac:dyDescent="0.2">
      <c r="A59" s="7">
        <v>35483</v>
      </c>
      <c r="B59" s="8">
        <v>6.9172000000000002</v>
      </c>
      <c r="C59" s="2">
        <v>4.0784260000000003</v>
      </c>
      <c r="D59" s="2">
        <v>4.0784260000000003</v>
      </c>
      <c r="E59" s="2">
        <v>1</v>
      </c>
    </row>
    <row r="60" spans="1:5" ht="12.95" customHeight="1" x14ac:dyDescent="0.2">
      <c r="A60" s="7">
        <v>35484</v>
      </c>
      <c r="B60" s="8">
        <v>6.9172000000000002</v>
      </c>
      <c r="C60" s="2">
        <v>4.0784260000000003</v>
      </c>
      <c r="D60" s="2">
        <v>4.0784260000000003</v>
      </c>
      <c r="E60" s="2">
        <v>1</v>
      </c>
    </row>
    <row r="61" spans="1:5" ht="12.95" customHeight="1" x14ac:dyDescent="0.2">
      <c r="A61" s="7">
        <v>35485</v>
      </c>
      <c r="B61" s="8">
        <v>6.9172000000000002</v>
      </c>
      <c r="C61" s="2">
        <v>4.0784260000000003</v>
      </c>
      <c r="D61" s="2">
        <v>4.0784260000000003</v>
      </c>
      <c r="E61" s="2">
        <v>1</v>
      </c>
    </row>
    <row r="62" spans="1:5" ht="12.95" customHeight="1" x14ac:dyDescent="0.2">
      <c r="A62" s="7">
        <v>35486</v>
      </c>
      <c r="B62" s="8">
        <v>6.9221000000000004</v>
      </c>
      <c r="C62" s="2">
        <v>4.1035579999999996</v>
      </c>
      <c r="D62" s="2">
        <v>4.1035579999999996</v>
      </c>
      <c r="E62" s="2">
        <v>1</v>
      </c>
    </row>
    <row r="63" spans="1:5" ht="12.95" customHeight="1" x14ac:dyDescent="0.2">
      <c r="A63" s="7">
        <v>35487</v>
      </c>
      <c r="B63" s="8">
        <v>6.9340999999999999</v>
      </c>
      <c r="C63" s="2">
        <v>4.0987040000000006</v>
      </c>
      <c r="D63" s="2">
        <v>4.0987040000000006</v>
      </c>
      <c r="E63" s="2">
        <v>1</v>
      </c>
    </row>
    <row r="64" spans="1:5" ht="12.95" customHeight="1" x14ac:dyDescent="0.2">
      <c r="A64" s="7">
        <v>35488</v>
      </c>
      <c r="B64" s="8">
        <v>6.9237000000000002</v>
      </c>
      <c r="C64" s="2">
        <v>4.0878540000000001</v>
      </c>
      <c r="D64" s="2">
        <v>4.0878540000000001</v>
      </c>
      <c r="E64" s="2">
        <v>1</v>
      </c>
    </row>
    <row r="65" spans="1:5" ht="12.95" customHeight="1" x14ac:dyDescent="0.2">
      <c r="A65" s="7">
        <v>35489</v>
      </c>
      <c r="B65" s="8">
        <v>6.9401999999999999</v>
      </c>
      <c r="C65" s="2">
        <v>4.0848320000000005</v>
      </c>
      <c r="D65" s="2">
        <v>4.0848320000000005</v>
      </c>
      <c r="E65" s="2">
        <v>1</v>
      </c>
    </row>
    <row r="66" spans="1:5" ht="12.95" customHeight="1" x14ac:dyDescent="0.2">
      <c r="A66" s="7">
        <v>35490</v>
      </c>
      <c r="B66" s="8">
        <v>6.9344999999999999</v>
      </c>
      <c r="C66" s="2">
        <v>4.0888409999999995</v>
      </c>
      <c r="D66" s="2">
        <v>4.0888409999999995</v>
      </c>
      <c r="E66" s="2">
        <v>1</v>
      </c>
    </row>
    <row r="67" spans="1:5" ht="12.95" customHeight="1" x14ac:dyDescent="0.2">
      <c r="A67" s="7">
        <v>35491</v>
      </c>
      <c r="B67" s="8">
        <v>6.9344999999999999</v>
      </c>
      <c r="C67" s="2">
        <v>4.0888409999999995</v>
      </c>
      <c r="D67" s="2">
        <v>4.0888409999999995</v>
      </c>
      <c r="E67" s="2">
        <v>1</v>
      </c>
    </row>
    <row r="68" spans="1:5" ht="12.95" customHeight="1" x14ac:dyDescent="0.2">
      <c r="A68" s="7">
        <v>35492</v>
      </c>
      <c r="B68" s="8">
        <v>6.9344999999999999</v>
      </c>
      <c r="C68" s="2">
        <v>4.0888409999999995</v>
      </c>
      <c r="D68" s="2">
        <v>4.0888409999999995</v>
      </c>
      <c r="E68" s="2">
        <v>1</v>
      </c>
    </row>
    <row r="69" spans="1:5" ht="12.95" customHeight="1" x14ac:dyDescent="0.2">
      <c r="A69" s="7">
        <v>35493</v>
      </c>
      <c r="B69" s="8">
        <v>6.9280999999999997</v>
      </c>
      <c r="C69" s="2">
        <v>4.0944130000000003</v>
      </c>
      <c r="D69" s="2">
        <v>4.0944130000000003</v>
      </c>
      <c r="E69" s="2">
        <v>1</v>
      </c>
    </row>
    <row r="70" spans="1:5" ht="12.95" customHeight="1" x14ac:dyDescent="0.2">
      <c r="A70" s="7">
        <v>35494</v>
      </c>
      <c r="B70" s="8">
        <v>6.9466000000000001</v>
      </c>
      <c r="C70" s="2">
        <v>4.1137049999999995</v>
      </c>
      <c r="D70" s="2">
        <v>4.1137049999999995</v>
      </c>
      <c r="E70" s="2">
        <v>1</v>
      </c>
    </row>
    <row r="71" spans="1:5" ht="12.95" customHeight="1" x14ac:dyDescent="0.2">
      <c r="A71" s="7">
        <v>35495</v>
      </c>
      <c r="B71" s="8">
        <v>6.9459999999999997</v>
      </c>
      <c r="C71" s="2">
        <v>4.120209</v>
      </c>
      <c r="D71" s="2">
        <v>4.120209</v>
      </c>
      <c r="E71" s="2">
        <v>1</v>
      </c>
    </row>
    <row r="72" spans="1:5" ht="12.95" customHeight="1" x14ac:dyDescent="0.2">
      <c r="A72" s="7">
        <v>35496</v>
      </c>
      <c r="B72" s="8">
        <v>6.9546000000000001</v>
      </c>
      <c r="C72" s="2">
        <v>4.1314510000000002</v>
      </c>
      <c r="D72" s="2">
        <v>4.1314510000000002</v>
      </c>
      <c r="E72" s="2">
        <v>1</v>
      </c>
    </row>
    <row r="73" spans="1:5" ht="12.95" customHeight="1" x14ac:dyDescent="0.2">
      <c r="A73" s="7">
        <v>35497</v>
      </c>
      <c r="B73" s="8">
        <v>6.9462000000000002</v>
      </c>
      <c r="C73" s="2">
        <v>4.1446019999999999</v>
      </c>
      <c r="D73" s="2">
        <v>4.1446019999999999</v>
      </c>
      <c r="E73" s="2">
        <v>1</v>
      </c>
    </row>
    <row r="74" spans="1:5" ht="12.95" customHeight="1" x14ac:dyDescent="0.2">
      <c r="A74" s="7">
        <v>35498</v>
      </c>
      <c r="B74" s="8">
        <v>6.9462000000000002</v>
      </c>
      <c r="C74" s="2">
        <v>4.1446019999999999</v>
      </c>
      <c r="D74" s="2">
        <v>4.1446019999999999</v>
      </c>
      <c r="E74" s="2">
        <v>1</v>
      </c>
    </row>
    <row r="75" spans="1:5" ht="12.95" customHeight="1" x14ac:dyDescent="0.2">
      <c r="A75" s="7">
        <v>35499</v>
      </c>
      <c r="B75" s="8">
        <v>6.9462000000000002</v>
      </c>
      <c r="C75" s="2">
        <v>4.1446019999999999</v>
      </c>
      <c r="D75" s="2">
        <v>4.1446019999999999</v>
      </c>
      <c r="E75" s="2">
        <v>1</v>
      </c>
    </row>
    <row r="76" spans="1:5" ht="12.95" customHeight="1" x14ac:dyDescent="0.2">
      <c r="A76" s="7">
        <v>35500</v>
      </c>
      <c r="B76" s="8">
        <v>6.9356999999999998</v>
      </c>
      <c r="C76" s="2">
        <v>4.1354959999999998</v>
      </c>
      <c r="D76" s="2">
        <v>4.1354959999999998</v>
      </c>
      <c r="E76" s="2">
        <v>1</v>
      </c>
    </row>
    <row r="77" spans="1:5" ht="12.95" customHeight="1" x14ac:dyDescent="0.2">
      <c r="A77" s="7">
        <v>35501</v>
      </c>
      <c r="B77" s="8">
        <v>6.9268999999999998</v>
      </c>
      <c r="C77" s="2">
        <v>4.1269359999999997</v>
      </c>
      <c r="D77" s="2">
        <v>4.1269359999999997</v>
      </c>
      <c r="E77" s="2">
        <v>1</v>
      </c>
    </row>
    <row r="78" spans="1:5" ht="12.95" customHeight="1" x14ac:dyDescent="0.2">
      <c r="A78" s="7">
        <v>35502</v>
      </c>
      <c r="B78" s="8">
        <v>6.9428000000000001</v>
      </c>
      <c r="C78" s="2">
        <v>4.1433800000000005</v>
      </c>
      <c r="D78" s="2">
        <v>4.1433800000000005</v>
      </c>
      <c r="E78" s="2">
        <v>1</v>
      </c>
    </row>
    <row r="79" spans="1:5" ht="12.95" customHeight="1" x14ac:dyDescent="0.2">
      <c r="A79" s="7">
        <v>35503</v>
      </c>
      <c r="B79" s="8">
        <v>6.9246999999999996</v>
      </c>
      <c r="C79" s="2">
        <v>4.1609590000000001</v>
      </c>
      <c r="D79" s="2">
        <v>4.1609590000000001</v>
      </c>
      <c r="E79" s="2">
        <v>1</v>
      </c>
    </row>
    <row r="80" spans="1:5" ht="12.95" customHeight="1" x14ac:dyDescent="0.2">
      <c r="A80" s="7">
        <v>35504</v>
      </c>
      <c r="B80" s="8">
        <v>6.9278000000000004</v>
      </c>
      <c r="C80" s="2">
        <v>4.1521020000000002</v>
      </c>
      <c r="D80" s="2">
        <v>4.1521020000000002</v>
      </c>
      <c r="E80" s="2">
        <v>1</v>
      </c>
    </row>
    <row r="81" spans="1:5" ht="12.95" customHeight="1" x14ac:dyDescent="0.2">
      <c r="A81" s="7">
        <v>35505</v>
      </c>
      <c r="B81" s="8">
        <v>6.9278000000000004</v>
      </c>
      <c r="C81" s="2">
        <v>4.1521020000000002</v>
      </c>
      <c r="D81" s="2">
        <v>4.1521020000000002</v>
      </c>
      <c r="E81" s="2">
        <v>1</v>
      </c>
    </row>
    <row r="82" spans="1:5" ht="12.95" customHeight="1" x14ac:dyDescent="0.2">
      <c r="A82" s="7">
        <v>35506</v>
      </c>
      <c r="B82" s="8">
        <v>6.9278000000000004</v>
      </c>
      <c r="C82" s="2">
        <v>4.1521020000000002</v>
      </c>
      <c r="D82" s="2">
        <v>4.1521020000000002</v>
      </c>
      <c r="E82" s="2">
        <v>1</v>
      </c>
    </row>
    <row r="83" spans="1:5" ht="12.95" customHeight="1" x14ac:dyDescent="0.2">
      <c r="A83" s="7">
        <v>35507</v>
      </c>
      <c r="B83" s="8">
        <v>6.9268000000000001</v>
      </c>
      <c r="C83" s="2">
        <v>4.1555099999999996</v>
      </c>
      <c r="D83" s="2">
        <v>4.1555099999999996</v>
      </c>
      <c r="E83" s="2">
        <v>1</v>
      </c>
    </row>
    <row r="84" spans="1:5" ht="12.95" customHeight="1" x14ac:dyDescent="0.2">
      <c r="A84" s="7">
        <v>35508</v>
      </c>
      <c r="B84" s="8">
        <v>6.9165000000000001</v>
      </c>
      <c r="C84" s="2">
        <v>4.1497780000000004</v>
      </c>
      <c r="D84" s="2">
        <v>4.1497780000000004</v>
      </c>
      <c r="E84" s="2">
        <v>1</v>
      </c>
    </row>
    <row r="85" spans="1:5" ht="12.95" customHeight="1" x14ac:dyDescent="0.2">
      <c r="A85" s="7">
        <v>35509</v>
      </c>
      <c r="B85" s="8">
        <v>6.9198000000000004</v>
      </c>
      <c r="C85" s="2">
        <v>4.1585799999999997</v>
      </c>
      <c r="D85" s="2">
        <v>4.1585799999999997</v>
      </c>
      <c r="E85" s="2">
        <v>1</v>
      </c>
    </row>
    <row r="86" spans="1:5" ht="12.95" customHeight="1" x14ac:dyDescent="0.2">
      <c r="A86" s="7">
        <v>35510</v>
      </c>
      <c r="B86" s="8">
        <v>6.9114000000000004</v>
      </c>
      <c r="C86" s="2">
        <v>4.1772049999999998</v>
      </c>
      <c r="D86" s="2">
        <v>4.1772049999999998</v>
      </c>
      <c r="E86" s="2">
        <v>1</v>
      </c>
    </row>
    <row r="87" spans="1:5" ht="12.95" customHeight="1" x14ac:dyDescent="0.2">
      <c r="A87" s="7">
        <v>35511</v>
      </c>
      <c r="B87" s="8">
        <v>6.9189999999999996</v>
      </c>
      <c r="C87" s="2">
        <v>4.1427829999999997</v>
      </c>
      <c r="D87" s="2">
        <v>4.1427829999999997</v>
      </c>
      <c r="E87" s="2">
        <v>1</v>
      </c>
    </row>
    <row r="88" spans="1:5" ht="12.95" customHeight="1" x14ac:dyDescent="0.2">
      <c r="A88" s="7">
        <v>35512</v>
      </c>
      <c r="B88" s="8">
        <v>6.9189999999999996</v>
      </c>
      <c r="C88" s="2">
        <v>4.1427829999999997</v>
      </c>
      <c r="D88" s="2">
        <v>4.1427829999999997</v>
      </c>
      <c r="E88" s="2">
        <v>1</v>
      </c>
    </row>
    <row r="89" spans="1:5" ht="12.95" customHeight="1" x14ac:dyDescent="0.2">
      <c r="A89" s="7">
        <v>35513</v>
      </c>
      <c r="B89" s="8">
        <v>6.9189999999999996</v>
      </c>
      <c r="C89" s="2">
        <v>4.1427829999999997</v>
      </c>
      <c r="D89" s="2">
        <v>4.1427829999999997</v>
      </c>
      <c r="E89" s="2">
        <v>1</v>
      </c>
    </row>
    <row r="90" spans="1:5" ht="12.95" customHeight="1" x14ac:dyDescent="0.2">
      <c r="A90" s="7">
        <v>35514</v>
      </c>
      <c r="B90" s="8">
        <v>6.9314</v>
      </c>
      <c r="C90" s="2">
        <v>4.1340279999999998</v>
      </c>
      <c r="D90" s="2">
        <v>4.1340279999999998</v>
      </c>
      <c r="E90" s="2">
        <v>1</v>
      </c>
    </row>
    <row r="91" spans="1:5" ht="12.95" customHeight="1" x14ac:dyDescent="0.2">
      <c r="A91" s="7">
        <v>35515</v>
      </c>
      <c r="B91" s="8">
        <v>6.9447999999999999</v>
      </c>
      <c r="C91" s="2">
        <v>4.1430410000000002</v>
      </c>
      <c r="D91" s="2">
        <v>4.1430410000000002</v>
      </c>
      <c r="E91" s="2">
        <v>1</v>
      </c>
    </row>
    <row r="92" spans="1:5" ht="12.95" customHeight="1" x14ac:dyDescent="0.2">
      <c r="A92" s="7">
        <v>35516</v>
      </c>
      <c r="B92" s="8">
        <v>6.9362000000000004</v>
      </c>
      <c r="C92" s="2">
        <v>4.1169139999999995</v>
      </c>
      <c r="D92" s="2">
        <v>4.1169139999999995</v>
      </c>
      <c r="E92" s="2">
        <v>1</v>
      </c>
    </row>
    <row r="93" spans="1:5" ht="12.95" customHeight="1" x14ac:dyDescent="0.2">
      <c r="A93" s="7">
        <v>35517</v>
      </c>
      <c r="B93" s="8">
        <v>6.9432999999999998</v>
      </c>
      <c r="C93" s="2">
        <v>4.1236009999999998</v>
      </c>
      <c r="D93" s="2">
        <v>4.1236009999999998</v>
      </c>
      <c r="E93" s="2">
        <v>1</v>
      </c>
    </row>
    <row r="94" spans="1:5" ht="12.95" customHeight="1" x14ac:dyDescent="0.2">
      <c r="A94" s="7">
        <v>35518</v>
      </c>
      <c r="B94" s="8">
        <v>6.9480000000000004</v>
      </c>
      <c r="C94" s="2">
        <v>4.1407910000000001</v>
      </c>
      <c r="D94" s="2">
        <v>4.1407910000000001</v>
      </c>
      <c r="E94" s="2">
        <v>1</v>
      </c>
    </row>
    <row r="95" spans="1:5" ht="12.95" customHeight="1" x14ac:dyDescent="0.2">
      <c r="A95" s="7">
        <v>35519</v>
      </c>
      <c r="B95" s="8">
        <v>6.9480000000000004</v>
      </c>
      <c r="C95" s="2">
        <v>4.1407910000000001</v>
      </c>
      <c r="D95" s="2">
        <v>4.1407910000000001</v>
      </c>
      <c r="E95" s="2">
        <v>1</v>
      </c>
    </row>
    <row r="96" spans="1:5" ht="12.95" customHeight="1" x14ac:dyDescent="0.2">
      <c r="A96" s="7">
        <v>35520</v>
      </c>
      <c r="B96" s="8">
        <v>6.9480000000000004</v>
      </c>
      <c r="C96" s="2">
        <v>4.1407910000000001</v>
      </c>
      <c r="D96" s="2">
        <v>4.1407910000000001</v>
      </c>
      <c r="E96" s="2">
        <v>1</v>
      </c>
    </row>
    <row r="97" spans="1:5" ht="12.95" customHeight="1" x14ac:dyDescent="0.2">
      <c r="A97" s="7">
        <v>35521</v>
      </c>
      <c r="B97" s="8">
        <v>6.9480000000000004</v>
      </c>
      <c r="C97" s="2">
        <v>4.1407910000000001</v>
      </c>
      <c r="D97" s="2">
        <v>4.1407910000000001</v>
      </c>
      <c r="E97" s="2">
        <v>1</v>
      </c>
    </row>
    <row r="98" spans="1:5" ht="12.95" customHeight="1" x14ac:dyDescent="0.2">
      <c r="A98" s="7">
        <v>35522</v>
      </c>
      <c r="B98" s="8">
        <v>6.9287000000000001</v>
      </c>
      <c r="C98" s="2">
        <v>4.1286680000000002</v>
      </c>
      <c r="D98" s="2">
        <v>4.1286680000000002</v>
      </c>
      <c r="E98" s="2">
        <v>1</v>
      </c>
    </row>
    <row r="99" spans="1:5" ht="12.95" customHeight="1" x14ac:dyDescent="0.2">
      <c r="A99" s="7">
        <v>35523</v>
      </c>
      <c r="B99" s="8">
        <v>6.9577</v>
      </c>
      <c r="C99" s="2">
        <v>4.1379199999999994</v>
      </c>
      <c r="D99" s="2">
        <v>4.1379199999999994</v>
      </c>
      <c r="E99" s="2">
        <v>1</v>
      </c>
    </row>
    <row r="100" spans="1:5" ht="12.95" customHeight="1" x14ac:dyDescent="0.2">
      <c r="A100" s="7">
        <v>35524</v>
      </c>
      <c r="B100" s="8">
        <v>6.9505999999999997</v>
      </c>
      <c r="C100" s="2">
        <v>4.1511529999999999</v>
      </c>
      <c r="D100" s="2">
        <v>4.1511529999999999</v>
      </c>
      <c r="E100" s="2">
        <v>1</v>
      </c>
    </row>
    <row r="101" spans="1:5" ht="12.95" customHeight="1" x14ac:dyDescent="0.2">
      <c r="A101" s="7">
        <v>35525</v>
      </c>
      <c r="B101" s="8">
        <v>6.9584000000000001</v>
      </c>
      <c r="C101" s="2">
        <v>4.1658620000000006</v>
      </c>
      <c r="D101" s="2">
        <v>4.1658620000000006</v>
      </c>
      <c r="E101" s="2">
        <v>1</v>
      </c>
    </row>
    <row r="102" spans="1:5" ht="12.95" customHeight="1" x14ac:dyDescent="0.2">
      <c r="A102" s="7">
        <v>35526</v>
      </c>
      <c r="B102" s="8">
        <v>6.9584000000000001</v>
      </c>
      <c r="C102" s="2">
        <v>4.1658620000000006</v>
      </c>
      <c r="D102" s="2">
        <v>4.1658620000000006</v>
      </c>
      <c r="E102" s="2">
        <v>1</v>
      </c>
    </row>
    <row r="103" spans="1:5" ht="12.95" customHeight="1" x14ac:dyDescent="0.2">
      <c r="A103" s="7">
        <v>35527</v>
      </c>
      <c r="B103" s="8">
        <v>6.9584000000000001</v>
      </c>
      <c r="C103" s="2">
        <v>4.1658620000000006</v>
      </c>
      <c r="D103" s="2">
        <v>4.1658620000000006</v>
      </c>
      <c r="E103" s="2">
        <v>1</v>
      </c>
    </row>
    <row r="104" spans="1:5" ht="12.95" customHeight="1" x14ac:dyDescent="0.2">
      <c r="A104" s="7">
        <v>35528</v>
      </c>
      <c r="B104" s="8">
        <v>6.9715999999999996</v>
      </c>
      <c r="C104" s="2">
        <v>4.1637779999999998</v>
      </c>
      <c r="D104" s="2">
        <v>4.1637779999999998</v>
      </c>
      <c r="E104" s="2">
        <v>1</v>
      </c>
    </row>
    <row r="105" spans="1:5" ht="12.95" customHeight="1" x14ac:dyDescent="0.2">
      <c r="A105" s="7">
        <v>35529</v>
      </c>
      <c r="B105" s="8">
        <v>6.9885999999999999</v>
      </c>
      <c r="C105" s="2">
        <v>4.1558060000000001</v>
      </c>
      <c r="D105" s="2">
        <v>4.1558060000000001</v>
      </c>
      <c r="E105" s="2">
        <v>1</v>
      </c>
    </row>
    <row r="106" spans="1:5" ht="12.95" customHeight="1" x14ac:dyDescent="0.2">
      <c r="A106" s="7">
        <v>35530</v>
      </c>
      <c r="B106" s="8">
        <v>6.9813999999999998</v>
      </c>
      <c r="C106" s="2">
        <v>4.165292</v>
      </c>
      <c r="D106" s="2">
        <v>4.165292</v>
      </c>
      <c r="E106" s="2">
        <v>1</v>
      </c>
    </row>
    <row r="107" spans="1:5" ht="12.95" customHeight="1" x14ac:dyDescent="0.2">
      <c r="A107" s="7">
        <v>35531</v>
      </c>
      <c r="B107" s="8">
        <v>6.9903000000000004</v>
      </c>
      <c r="C107" s="2">
        <v>4.1808870000000002</v>
      </c>
      <c r="D107" s="2">
        <v>4.1808870000000002</v>
      </c>
      <c r="E107" s="2">
        <v>1</v>
      </c>
    </row>
    <row r="108" spans="1:5" ht="12.95" customHeight="1" x14ac:dyDescent="0.2">
      <c r="A108" s="7">
        <v>35532</v>
      </c>
      <c r="B108" s="8">
        <v>6.9728000000000003</v>
      </c>
      <c r="C108" s="2">
        <v>4.1853750000000005</v>
      </c>
      <c r="D108" s="2">
        <v>4.1853750000000005</v>
      </c>
      <c r="E108" s="2">
        <v>1</v>
      </c>
    </row>
    <row r="109" spans="1:5" ht="12.95" customHeight="1" x14ac:dyDescent="0.2">
      <c r="A109" s="7">
        <v>35533</v>
      </c>
      <c r="B109" s="8">
        <v>6.9728000000000003</v>
      </c>
      <c r="C109" s="2">
        <v>4.1853750000000005</v>
      </c>
      <c r="D109" s="2">
        <v>4.1853750000000005</v>
      </c>
      <c r="E109" s="2">
        <v>1</v>
      </c>
    </row>
    <row r="110" spans="1:5" ht="12.95" customHeight="1" x14ac:dyDescent="0.2">
      <c r="A110" s="7">
        <v>35534</v>
      </c>
      <c r="B110" s="8">
        <v>6.9728000000000003</v>
      </c>
      <c r="C110" s="2">
        <v>4.1853750000000005</v>
      </c>
      <c r="D110" s="2">
        <v>4.1853750000000005</v>
      </c>
      <c r="E110" s="2">
        <v>1</v>
      </c>
    </row>
    <row r="111" spans="1:5" ht="12.95" customHeight="1" x14ac:dyDescent="0.2">
      <c r="A111" s="7">
        <v>35535</v>
      </c>
      <c r="B111" s="8">
        <v>6.9805000000000001</v>
      </c>
      <c r="C111" s="2">
        <v>4.197648</v>
      </c>
      <c r="D111" s="2">
        <v>4.197648</v>
      </c>
      <c r="E111" s="2">
        <v>1</v>
      </c>
    </row>
    <row r="112" spans="1:5" ht="12.95" customHeight="1" x14ac:dyDescent="0.2">
      <c r="A112" s="7">
        <v>35536</v>
      </c>
      <c r="B112" s="8">
        <v>6.9881000000000002</v>
      </c>
      <c r="C112" s="2">
        <v>4.214296</v>
      </c>
      <c r="D112" s="2">
        <v>4.214296</v>
      </c>
      <c r="E112" s="2">
        <v>1</v>
      </c>
    </row>
    <row r="113" spans="1:5" ht="12.95" customHeight="1" x14ac:dyDescent="0.2">
      <c r="A113" s="7">
        <v>35537</v>
      </c>
      <c r="B113" s="8">
        <v>6.9779</v>
      </c>
      <c r="C113" s="2">
        <v>4.2038989999999998</v>
      </c>
      <c r="D113" s="2">
        <v>4.2038989999999998</v>
      </c>
      <c r="E113" s="2">
        <v>1</v>
      </c>
    </row>
    <row r="114" spans="1:5" ht="12.95" customHeight="1" x14ac:dyDescent="0.2">
      <c r="A114" s="7">
        <v>35538</v>
      </c>
      <c r="B114" s="8">
        <v>6.9778000000000002</v>
      </c>
      <c r="C114" s="2">
        <v>4.2003740000000001</v>
      </c>
      <c r="D114" s="2">
        <v>4.2003740000000001</v>
      </c>
      <c r="E114" s="2">
        <v>1</v>
      </c>
    </row>
    <row r="115" spans="1:5" ht="12.95" customHeight="1" x14ac:dyDescent="0.2">
      <c r="A115" s="7">
        <v>35539</v>
      </c>
      <c r="B115" s="8">
        <v>6.9877000000000002</v>
      </c>
      <c r="C115" s="2">
        <v>4.2020999999999997</v>
      </c>
      <c r="D115" s="2">
        <v>4.2020999999999997</v>
      </c>
      <c r="E115" s="2">
        <v>1</v>
      </c>
    </row>
    <row r="116" spans="1:5" ht="12.95" customHeight="1" x14ac:dyDescent="0.2">
      <c r="A116" s="7">
        <v>35540</v>
      </c>
      <c r="B116" s="8">
        <v>6.9877000000000002</v>
      </c>
      <c r="C116" s="2">
        <v>4.2020999999999997</v>
      </c>
      <c r="D116" s="2">
        <v>4.2020999999999997</v>
      </c>
      <c r="E116" s="2">
        <v>1</v>
      </c>
    </row>
    <row r="117" spans="1:5" ht="12.95" customHeight="1" x14ac:dyDescent="0.2">
      <c r="A117" s="7">
        <v>35541</v>
      </c>
      <c r="B117" s="8">
        <v>6.9877000000000002</v>
      </c>
      <c r="C117" s="2">
        <v>4.2020999999999997</v>
      </c>
      <c r="D117" s="2">
        <v>4.2020999999999997</v>
      </c>
      <c r="E117" s="2">
        <v>1</v>
      </c>
    </row>
    <row r="118" spans="1:5" ht="12.95" customHeight="1" x14ac:dyDescent="0.2">
      <c r="A118" s="7">
        <v>35542</v>
      </c>
      <c r="B118" s="8">
        <v>6.9675000000000002</v>
      </c>
      <c r="C118" s="2">
        <v>4.1990429999999996</v>
      </c>
      <c r="D118" s="2">
        <v>4.1990429999999996</v>
      </c>
      <c r="E118" s="2">
        <v>1</v>
      </c>
    </row>
    <row r="119" spans="1:5" ht="12.95" customHeight="1" x14ac:dyDescent="0.2">
      <c r="A119" s="7">
        <v>35543</v>
      </c>
      <c r="B119" s="8">
        <v>6.9657999999999998</v>
      </c>
      <c r="C119" s="2">
        <v>4.1989839999999994</v>
      </c>
      <c r="D119" s="2">
        <v>4.1989839999999994</v>
      </c>
      <c r="E119" s="2">
        <v>1</v>
      </c>
    </row>
    <row r="120" spans="1:5" ht="12.95" customHeight="1" x14ac:dyDescent="0.2">
      <c r="A120" s="7">
        <v>35544</v>
      </c>
      <c r="B120" s="8">
        <v>6.9714999999999998</v>
      </c>
      <c r="C120" s="2">
        <v>4.1894879999999999</v>
      </c>
      <c r="D120" s="2">
        <v>4.1894879999999999</v>
      </c>
      <c r="E120" s="2">
        <v>1</v>
      </c>
    </row>
    <row r="121" spans="1:5" ht="12.95" customHeight="1" x14ac:dyDescent="0.2">
      <c r="A121" s="7">
        <v>35545</v>
      </c>
      <c r="B121" s="8">
        <v>6.9549000000000003</v>
      </c>
      <c r="C121" s="2">
        <v>4.1852450000000001</v>
      </c>
      <c r="D121" s="2">
        <v>4.1852450000000001</v>
      </c>
      <c r="E121" s="2">
        <v>1</v>
      </c>
    </row>
    <row r="122" spans="1:5" ht="12.95" customHeight="1" x14ac:dyDescent="0.2">
      <c r="A122" s="7">
        <v>35546</v>
      </c>
      <c r="B122" s="8">
        <v>6.9523000000000001</v>
      </c>
      <c r="C122" s="2">
        <v>4.1955369999999998</v>
      </c>
      <c r="D122" s="2">
        <v>4.1955369999999998</v>
      </c>
      <c r="E122" s="2">
        <v>1</v>
      </c>
    </row>
    <row r="123" spans="1:5" ht="12.95" customHeight="1" x14ac:dyDescent="0.2">
      <c r="A123" s="7">
        <v>35547</v>
      </c>
      <c r="B123" s="8">
        <v>6.9523000000000001</v>
      </c>
      <c r="C123" s="2">
        <v>4.1955369999999998</v>
      </c>
      <c r="D123" s="2">
        <v>4.1955369999999998</v>
      </c>
      <c r="E123" s="2">
        <v>1</v>
      </c>
    </row>
    <row r="124" spans="1:5" ht="12.95" customHeight="1" x14ac:dyDescent="0.2">
      <c r="A124" s="7">
        <v>35548</v>
      </c>
      <c r="B124" s="8">
        <v>6.9523000000000001</v>
      </c>
      <c r="C124" s="2">
        <v>4.1955369999999998</v>
      </c>
      <c r="D124" s="2">
        <v>4.1955369999999998</v>
      </c>
      <c r="E124" s="2">
        <v>1</v>
      </c>
    </row>
    <row r="125" spans="1:5" ht="12.95" customHeight="1" x14ac:dyDescent="0.2">
      <c r="A125" s="7">
        <v>35549</v>
      </c>
      <c r="B125" s="8">
        <v>6.9748999999999999</v>
      </c>
      <c r="C125" s="2">
        <v>4.2024210000000002</v>
      </c>
      <c r="D125" s="2">
        <v>4.2024210000000002</v>
      </c>
      <c r="E125" s="2">
        <v>1</v>
      </c>
    </row>
    <row r="126" spans="1:5" ht="12.95" customHeight="1" x14ac:dyDescent="0.2">
      <c r="A126" s="7">
        <v>35550</v>
      </c>
      <c r="B126" s="8">
        <v>6.9894999999999996</v>
      </c>
      <c r="C126" s="2">
        <v>4.2052529999999999</v>
      </c>
      <c r="D126" s="2">
        <v>4.2052529999999999</v>
      </c>
      <c r="E126" s="2">
        <v>1</v>
      </c>
    </row>
    <row r="127" spans="1:5" ht="12.95" customHeight="1" x14ac:dyDescent="0.2">
      <c r="A127" s="7">
        <v>35551</v>
      </c>
      <c r="B127" s="8">
        <v>6.9779999999999998</v>
      </c>
      <c r="C127" s="2">
        <v>4.2088559999999999</v>
      </c>
      <c r="D127" s="2">
        <v>4.2088559999999999</v>
      </c>
      <c r="E127" s="2">
        <v>1</v>
      </c>
    </row>
    <row r="128" spans="1:5" ht="12.95" customHeight="1" x14ac:dyDescent="0.2">
      <c r="A128" s="7">
        <v>35552</v>
      </c>
      <c r="B128" s="8">
        <v>6.9779999999999998</v>
      </c>
      <c r="C128" s="2">
        <v>4.2088559999999999</v>
      </c>
      <c r="D128" s="2">
        <v>4.2088559999999999</v>
      </c>
      <c r="E128" s="2">
        <v>1</v>
      </c>
    </row>
    <row r="129" spans="1:5" ht="12.95" customHeight="1" x14ac:dyDescent="0.2">
      <c r="A129" s="7">
        <v>35553</v>
      </c>
      <c r="B129" s="8">
        <v>6.9764999999999997</v>
      </c>
      <c r="C129" s="2">
        <v>4.2042760000000001</v>
      </c>
      <c r="D129" s="2">
        <v>4.2042760000000001</v>
      </c>
      <c r="E129" s="2">
        <v>1</v>
      </c>
    </row>
    <row r="130" spans="1:5" ht="12.95" customHeight="1" x14ac:dyDescent="0.2">
      <c r="A130" s="7">
        <v>35554</v>
      </c>
      <c r="B130" s="8">
        <v>6.9764999999999997</v>
      </c>
      <c r="C130" s="2">
        <v>4.2042760000000001</v>
      </c>
      <c r="D130" s="2">
        <v>4.2042760000000001</v>
      </c>
      <c r="E130" s="2">
        <v>1</v>
      </c>
    </row>
    <row r="131" spans="1:5" ht="12.95" customHeight="1" x14ac:dyDescent="0.2">
      <c r="A131" s="7">
        <v>35555</v>
      </c>
      <c r="B131" s="8">
        <v>6.9764999999999997</v>
      </c>
      <c r="C131" s="2">
        <v>4.2042760000000001</v>
      </c>
      <c r="D131" s="2">
        <v>4.2042760000000001</v>
      </c>
      <c r="E131" s="2">
        <v>1</v>
      </c>
    </row>
    <row r="132" spans="1:5" ht="12.95" customHeight="1" x14ac:dyDescent="0.2">
      <c r="A132" s="7">
        <v>35556</v>
      </c>
      <c r="B132" s="8">
        <v>6.9775</v>
      </c>
      <c r="C132" s="2">
        <v>4.2043299999999997</v>
      </c>
      <c r="D132" s="2">
        <v>4.2043299999999997</v>
      </c>
      <c r="E132" s="2">
        <v>1</v>
      </c>
    </row>
    <row r="133" spans="1:5" ht="12.95" customHeight="1" x14ac:dyDescent="0.2">
      <c r="A133" s="7">
        <v>35557</v>
      </c>
      <c r="B133" s="8">
        <v>6.9678000000000004</v>
      </c>
      <c r="C133" s="2">
        <v>4.204993</v>
      </c>
      <c r="D133" s="2">
        <v>4.204993</v>
      </c>
      <c r="E133" s="2">
        <v>1</v>
      </c>
    </row>
    <row r="134" spans="1:5" ht="12.95" customHeight="1" x14ac:dyDescent="0.2">
      <c r="A134" s="7">
        <v>35558</v>
      </c>
      <c r="B134" s="8">
        <v>6.9646999999999997</v>
      </c>
      <c r="C134" s="2">
        <v>4.2098230000000001</v>
      </c>
      <c r="D134" s="2">
        <v>4.2098230000000001</v>
      </c>
      <c r="E134" s="2">
        <v>1</v>
      </c>
    </row>
    <row r="135" spans="1:5" ht="12.95" customHeight="1" x14ac:dyDescent="0.2">
      <c r="A135" s="7">
        <v>35559</v>
      </c>
      <c r="B135" s="8">
        <v>6.9641000000000002</v>
      </c>
      <c r="C135" s="2">
        <v>4.2226090000000003</v>
      </c>
      <c r="D135" s="2">
        <v>4.2226090000000003</v>
      </c>
      <c r="E135" s="2">
        <v>1</v>
      </c>
    </row>
    <row r="136" spans="1:5" ht="12.95" customHeight="1" x14ac:dyDescent="0.2">
      <c r="A136" s="7">
        <v>35560</v>
      </c>
      <c r="B136" s="8">
        <v>6.9500999999999999</v>
      </c>
      <c r="C136" s="2">
        <v>4.2261839999999999</v>
      </c>
      <c r="D136" s="2">
        <v>4.2261839999999999</v>
      </c>
      <c r="E136" s="2">
        <v>1</v>
      </c>
    </row>
    <row r="137" spans="1:5" ht="12.95" customHeight="1" x14ac:dyDescent="0.2">
      <c r="A137" s="7">
        <v>35561</v>
      </c>
      <c r="B137" s="8">
        <v>6.9500999999999999</v>
      </c>
      <c r="C137" s="2">
        <v>4.2261839999999999</v>
      </c>
      <c r="D137" s="2">
        <v>4.2261839999999999</v>
      </c>
      <c r="E137" s="2">
        <v>1</v>
      </c>
    </row>
    <row r="138" spans="1:5" ht="12.95" customHeight="1" x14ac:dyDescent="0.2">
      <c r="A138" s="7">
        <v>35562</v>
      </c>
      <c r="B138" s="8">
        <v>6.9500999999999999</v>
      </c>
      <c r="C138" s="2">
        <v>4.2261839999999999</v>
      </c>
      <c r="D138" s="2">
        <v>4.2261839999999999</v>
      </c>
      <c r="E138" s="2">
        <v>1</v>
      </c>
    </row>
    <row r="139" spans="1:5" ht="12.95" customHeight="1" x14ac:dyDescent="0.2">
      <c r="A139" s="7">
        <v>35563</v>
      </c>
      <c r="B139" s="8">
        <v>6.9505999999999997</v>
      </c>
      <c r="C139" s="2">
        <v>4.2442700000000002</v>
      </c>
      <c r="D139" s="2">
        <v>4.2442700000000002</v>
      </c>
      <c r="E139" s="2">
        <v>1</v>
      </c>
    </row>
    <row r="140" spans="1:5" ht="12.95" customHeight="1" x14ac:dyDescent="0.2">
      <c r="A140" s="7">
        <v>35564</v>
      </c>
      <c r="B140" s="8">
        <v>6.9588999999999999</v>
      </c>
      <c r="C140" s="2">
        <v>4.241282</v>
      </c>
      <c r="D140" s="2">
        <v>4.241282</v>
      </c>
      <c r="E140" s="2">
        <v>1</v>
      </c>
    </row>
    <row r="141" spans="1:5" ht="12.95" customHeight="1" x14ac:dyDescent="0.2">
      <c r="A141" s="7">
        <v>35565</v>
      </c>
      <c r="B141" s="8">
        <v>6.9771999999999998</v>
      </c>
      <c r="C141" s="2">
        <v>4.2215100000000003</v>
      </c>
      <c r="D141" s="2">
        <v>4.2215100000000003</v>
      </c>
      <c r="E141" s="2">
        <v>1</v>
      </c>
    </row>
    <row r="142" spans="1:5" ht="12.95" customHeight="1" x14ac:dyDescent="0.2">
      <c r="A142" s="7">
        <v>35566</v>
      </c>
      <c r="B142" s="8">
        <v>6.9621000000000004</v>
      </c>
      <c r="C142" s="2">
        <v>4.2294790000000004</v>
      </c>
      <c r="D142" s="2">
        <v>4.2294790000000004</v>
      </c>
      <c r="E142" s="2">
        <v>1</v>
      </c>
    </row>
    <row r="143" spans="1:5" ht="12.95" customHeight="1" x14ac:dyDescent="0.2">
      <c r="A143" s="7">
        <v>35567</v>
      </c>
      <c r="B143" s="8">
        <v>6.9682000000000004</v>
      </c>
      <c r="C143" s="2">
        <v>4.2491570000000003</v>
      </c>
      <c r="D143" s="2">
        <v>4.2491570000000003</v>
      </c>
      <c r="E143" s="2">
        <v>1</v>
      </c>
    </row>
    <row r="144" spans="1:5" ht="12.95" customHeight="1" x14ac:dyDescent="0.2">
      <c r="A144" s="7">
        <v>35568</v>
      </c>
      <c r="B144" s="8">
        <v>6.9682000000000004</v>
      </c>
      <c r="C144" s="2">
        <v>4.2491570000000003</v>
      </c>
      <c r="D144" s="2">
        <v>4.2491570000000003</v>
      </c>
      <c r="E144" s="2">
        <v>1</v>
      </c>
    </row>
    <row r="145" spans="1:5" ht="12.95" customHeight="1" x14ac:dyDescent="0.2">
      <c r="A145" s="7">
        <v>35569</v>
      </c>
      <c r="B145" s="8">
        <v>6.9682000000000004</v>
      </c>
      <c r="C145" s="2">
        <v>4.2491570000000003</v>
      </c>
      <c r="D145" s="2">
        <v>4.2491570000000003</v>
      </c>
      <c r="E145" s="2">
        <v>1</v>
      </c>
    </row>
    <row r="146" spans="1:5" ht="12.95" customHeight="1" x14ac:dyDescent="0.2">
      <c r="A146" s="7">
        <v>35570</v>
      </c>
      <c r="B146" s="8">
        <v>6.9576000000000002</v>
      </c>
      <c r="C146" s="2">
        <v>4.2761620000000002</v>
      </c>
      <c r="D146" s="2">
        <v>4.2761620000000002</v>
      </c>
      <c r="E146" s="2">
        <v>1</v>
      </c>
    </row>
    <row r="147" spans="1:5" ht="12.95" customHeight="1" x14ac:dyDescent="0.2">
      <c r="A147" s="7">
        <v>35571</v>
      </c>
      <c r="B147" s="8">
        <v>6.9722</v>
      </c>
      <c r="C147" s="2">
        <v>4.2977020000000001</v>
      </c>
      <c r="D147" s="2">
        <v>4.2977020000000001</v>
      </c>
      <c r="E147" s="2">
        <v>1</v>
      </c>
    </row>
    <row r="148" spans="1:5" ht="12.95" customHeight="1" x14ac:dyDescent="0.2">
      <c r="A148" s="7">
        <v>35572</v>
      </c>
      <c r="B148" s="8">
        <v>6.9653999999999998</v>
      </c>
      <c r="C148" s="2">
        <v>4.2870080000000002</v>
      </c>
      <c r="D148" s="2">
        <v>4.2870080000000002</v>
      </c>
      <c r="E148" s="2">
        <v>1</v>
      </c>
    </row>
    <row r="149" spans="1:5" ht="12.95" customHeight="1" x14ac:dyDescent="0.2">
      <c r="A149" s="7">
        <v>35573</v>
      </c>
      <c r="B149" s="8">
        <v>6.9649999999999999</v>
      </c>
      <c r="C149" s="2">
        <v>4.27738</v>
      </c>
      <c r="D149" s="2">
        <v>4.27738</v>
      </c>
      <c r="E149" s="2">
        <v>1</v>
      </c>
    </row>
    <row r="150" spans="1:5" ht="12.95" customHeight="1" x14ac:dyDescent="0.2">
      <c r="A150" s="7">
        <v>35574</v>
      </c>
      <c r="B150" s="8">
        <v>6.9576000000000002</v>
      </c>
      <c r="C150" s="2">
        <v>4.2934280000000005</v>
      </c>
      <c r="D150" s="2">
        <v>4.2934280000000005</v>
      </c>
      <c r="E150" s="2">
        <v>1</v>
      </c>
    </row>
    <row r="151" spans="1:5" ht="12.95" customHeight="1" x14ac:dyDescent="0.2">
      <c r="A151" s="7">
        <v>35575</v>
      </c>
      <c r="B151" s="8">
        <v>6.9576000000000002</v>
      </c>
      <c r="C151" s="2">
        <v>4.2934280000000005</v>
      </c>
      <c r="D151" s="2">
        <v>4.2934280000000005</v>
      </c>
      <c r="E151" s="2">
        <v>1</v>
      </c>
    </row>
    <row r="152" spans="1:5" ht="12.95" customHeight="1" x14ac:dyDescent="0.2">
      <c r="A152" s="7">
        <v>35576</v>
      </c>
      <c r="B152" s="8">
        <v>6.9576000000000002</v>
      </c>
      <c r="C152" s="2">
        <v>4.2934280000000005</v>
      </c>
      <c r="D152" s="2">
        <v>4.2934280000000005</v>
      </c>
      <c r="E152" s="2">
        <v>1</v>
      </c>
    </row>
    <row r="153" spans="1:5" ht="12.95" customHeight="1" x14ac:dyDescent="0.2">
      <c r="A153" s="7">
        <v>35577</v>
      </c>
      <c r="B153" s="8">
        <v>6.9542999999999999</v>
      </c>
      <c r="C153" s="2">
        <v>4.3035420000000002</v>
      </c>
      <c r="D153" s="2">
        <v>4.3035420000000002</v>
      </c>
      <c r="E153" s="2">
        <v>1</v>
      </c>
    </row>
    <row r="154" spans="1:5" ht="12.95" customHeight="1" x14ac:dyDescent="0.2">
      <c r="A154" s="7">
        <v>35578</v>
      </c>
      <c r="B154" s="8">
        <v>6.9570999999999996</v>
      </c>
      <c r="C154" s="2">
        <v>4.2889520000000001</v>
      </c>
      <c r="D154" s="2">
        <v>4.2889520000000001</v>
      </c>
      <c r="E154" s="2">
        <v>1</v>
      </c>
    </row>
    <row r="155" spans="1:5" ht="12.95" customHeight="1" x14ac:dyDescent="0.2">
      <c r="A155" s="7">
        <v>35579</v>
      </c>
      <c r="B155" s="8">
        <v>6.9570999999999996</v>
      </c>
      <c r="C155" s="2">
        <v>4.2788979999999999</v>
      </c>
      <c r="D155" s="2">
        <v>4.2788979999999999</v>
      </c>
      <c r="E155" s="2">
        <v>1</v>
      </c>
    </row>
    <row r="156" spans="1:5" ht="12.95" customHeight="1" x14ac:dyDescent="0.2">
      <c r="A156" s="7">
        <v>35580</v>
      </c>
      <c r="B156" s="8">
        <v>6.9409999999999998</v>
      </c>
      <c r="C156" s="2">
        <v>4.2838519999999995</v>
      </c>
      <c r="D156" s="2">
        <v>4.2838519999999995</v>
      </c>
      <c r="E156" s="2">
        <v>1</v>
      </c>
    </row>
    <row r="157" spans="1:5" ht="12.95" customHeight="1" x14ac:dyDescent="0.2">
      <c r="A157" s="7">
        <v>35581</v>
      </c>
      <c r="B157" s="8">
        <v>6.9409999999999998</v>
      </c>
      <c r="C157" s="2">
        <v>4.2838519999999995</v>
      </c>
      <c r="D157" s="2">
        <v>4.2838519999999995</v>
      </c>
      <c r="E157" s="2">
        <v>1</v>
      </c>
    </row>
    <row r="158" spans="1:5" ht="12.95" customHeight="1" x14ac:dyDescent="0.2">
      <c r="A158" s="7">
        <v>35582</v>
      </c>
      <c r="B158" s="8">
        <v>6.9409999999999998</v>
      </c>
      <c r="C158" s="2">
        <v>4.2838519999999995</v>
      </c>
      <c r="D158" s="2">
        <v>4.2838519999999995</v>
      </c>
      <c r="E158" s="2">
        <v>1</v>
      </c>
    </row>
    <row r="159" spans="1:5" ht="12.95" customHeight="1" x14ac:dyDescent="0.2">
      <c r="A159" s="7">
        <v>35583</v>
      </c>
      <c r="B159" s="8">
        <v>6.9409999999999998</v>
      </c>
      <c r="C159" s="2">
        <v>4.2838519999999995</v>
      </c>
      <c r="D159" s="2">
        <v>4.2838519999999995</v>
      </c>
      <c r="E159" s="2">
        <v>1</v>
      </c>
    </row>
    <row r="160" spans="1:5" ht="12.95" customHeight="1" x14ac:dyDescent="0.2">
      <c r="A160" s="7">
        <v>35584</v>
      </c>
      <c r="B160" s="8">
        <v>6.9427000000000003</v>
      </c>
      <c r="C160" s="2">
        <v>4.3023160000000003</v>
      </c>
      <c r="D160" s="2">
        <v>4.3023160000000003</v>
      </c>
      <c r="E160" s="2">
        <v>1</v>
      </c>
    </row>
    <row r="161" spans="1:5" ht="12.95" customHeight="1" x14ac:dyDescent="0.2">
      <c r="A161" s="7">
        <v>35585</v>
      </c>
      <c r="B161" s="8">
        <v>6.9687999999999999</v>
      </c>
      <c r="C161" s="2">
        <v>4.3127240000000002</v>
      </c>
      <c r="D161" s="2">
        <v>4.3127240000000002</v>
      </c>
      <c r="E161" s="2">
        <v>1</v>
      </c>
    </row>
    <row r="162" spans="1:5" ht="12.95" customHeight="1" x14ac:dyDescent="0.2">
      <c r="A162" s="7">
        <v>35586</v>
      </c>
      <c r="B162" s="8">
        <v>6.9560000000000004</v>
      </c>
      <c r="C162" s="2">
        <v>4.279039</v>
      </c>
      <c r="D162" s="2">
        <v>4.279039</v>
      </c>
      <c r="E162" s="2">
        <v>1</v>
      </c>
    </row>
    <row r="163" spans="1:5" ht="12.95" customHeight="1" x14ac:dyDescent="0.2">
      <c r="A163" s="7">
        <v>35587</v>
      </c>
      <c r="B163" s="8">
        <v>6.9641000000000002</v>
      </c>
      <c r="C163" s="2">
        <v>4.279325</v>
      </c>
      <c r="D163" s="2">
        <v>4.279325</v>
      </c>
      <c r="E163" s="2">
        <v>1</v>
      </c>
    </row>
    <row r="164" spans="1:5" ht="12.95" customHeight="1" x14ac:dyDescent="0.2">
      <c r="A164" s="7">
        <v>35588</v>
      </c>
      <c r="B164" s="8">
        <v>6.9603000000000002</v>
      </c>
      <c r="C164" s="2">
        <v>4.248329</v>
      </c>
      <c r="D164" s="2">
        <v>4.248329</v>
      </c>
      <c r="E164" s="2">
        <v>1</v>
      </c>
    </row>
    <row r="165" spans="1:5" ht="12.95" customHeight="1" x14ac:dyDescent="0.2">
      <c r="A165" s="7">
        <v>35589</v>
      </c>
      <c r="B165" s="8">
        <v>6.9603000000000002</v>
      </c>
      <c r="C165" s="2">
        <v>4.248329</v>
      </c>
      <c r="D165" s="2">
        <v>4.248329</v>
      </c>
      <c r="E165" s="2">
        <v>1</v>
      </c>
    </row>
    <row r="166" spans="1:5" ht="12.95" customHeight="1" x14ac:dyDescent="0.2">
      <c r="A166" s="7">
        <v>35590</v>
      </c>
      <c r="B166" s="8">
        <v>6.9603000000000002</v>
      </c>
      <c r="C166" s="2">
        <v>4.248329</v>
      </c>
      <c r="D166" s="2">
        <v>4.248329</v>
      </c>
      <c r="E166" s="2">
        <v>1</v>
      </c>
    </row>
    <row r="167" spans="1:5" ht="12.95" customHeight="1" x14ac:dyDescent="0.2">
      <c r="A167" s="7">
        <v>35591</v>
      </c>
      <c r="B167" s="8">
        <v>6.9419000000000004</v>
      </c>
      <c r="C167" s="2">
        <v>4.2536990000000001</v>
      </c>
      <c r="D167" s="2">
        <v>4.2536990000000001</v>
      </c>
      <c r="E167" s="2">
        <v>1</v>
      </c>
    </row>
    <row r="168" spans="1:5" ht="12.95" customHeight="1" x14ac:dyDescent="0.2">
      <c r="A168" s="7">
        <v>35592</v>
      </c>
      <c r="B168" s="8">
        <v>6.9481000000000002</v>
      </c>
      <c r="C168" s="2">
        <v>4.2404380000000002</v>
      </c>
      <c r="D168" s="2">
        <v>4.2404380000000002</v>
      </c>
      <c r="E168" s="2">
        <v>1</v>
      </c>
    </row>
    <row r="169" spans="1:5" ht="12.95" customHeight="1" x14ac:dyDescent="0.2">
      <c r="A169" s="7">
        <v>35593</v>
      </c>
      <c r="B169" s="8">
        <v>6.9363999999999999</v>
      </c>
      <c r="C169" s="2">
        <v>4.2614989999999997</v>
      </c>
      <c r="D169" s="2">
        <v>4.2614989999999997</v>
      </c>
      <c r="E169" s="2">
        <v>1</v>
      </c>
    </row>
    <row r="170" spans="1:5" ht="12.95" customHeight="1" x14ac:dyDescent="0.2">
      <c r="A170" s="7">
        <v>35594</v>
      </c>
      <c r="B170" s="8">
        <v>6.9516</v>
      </c>
      <c r="C170" s="2">
        <v>4.2620569999999995</v>
      </c>
      <c r="D170" s="2">
        <v>4.2620569999999995</v>
      </c>
      <c r="E170" s="2">
        <v>1</v>
      </c>
    </row>
    <row r="171" spans="1:5" ht="12.95" customHeight="1" x14ac:dyDescent="0.2">
      <c r="A171" s="7">
        <v>35595</v>
      </c>
      <c r="B171" s="8">
        <v>6.9593999999999996</v>
      </c>
      <c r="C171" s="2">
        <v>4.2746779999999998</v>
      </c>
      <c r="D171" s="2">
        <v>4.2746779999999998</v>
      </c>
      <c r="E171" s="2">
        <v>1</v>
      </c>
    </row>
    <row r="172" spans="1:5" ht="12.95" customHeight="1" x14ac:dyDescent="0.2">
      <c r="A172" s="7">
        <v>35596</v>
      </c>
      <c r="B172" s="8">
        <v>6.9593999999999996</v>
      </c>
      <c r="C172" s="2">
        <v>4.2746779999999998</v>
      </c>
      <c r="D172" s="2">
        <v>4.2746779999999998</v>
      </c>
      <c r="E172" s="2">
        <v>1</v>
      </c>
    </row>
    <row r="173" spans="1:5" ht="12.95" customHeight="1" x14ac:dyDescent="0.2">
      <c r="A173" s="7">
        <v>35597</v>
      </c>
      <c r="B173" s="8">
        <v>6.9593999999999996</v>
      </c>
      <c r="C173" s="2">
        <v>4.2746779999999998</v>
      </c>
      <c r="D173" s="2">
        <v>4.2746779999999998</v>
      </c>
      <c r="E173" s="2">
        <v>1</v>
      </c>
    </row>
    <row r="174" spans="1:5" ht="12.95" customHeight="1" x14ac:dyDescent="0.2">
      <c r="A174" s="7">
        <v>35598</v>
      </c>
      <c r="B174" s="8">
        <v>6.9618000000000002</v>
      </c>
      <c r="C174" s="2">
        <v>4.2877150000000004</v>
      </c>
      <c r="D174" s="2">
        <v>4.2877150000000004</v>
      </c>
      <c r="E174" s="2">
        <v>1</v>
      </c>
    </row>
    <row r="175" spans="1:5" ht="12.95" customHeight="1" x14ac:dyDescent="0.2">
      <c r="A175" s="7">
        <v>35599</v>
      </c>
      <c r="B175" s="8">
        <v>6.9641000000000002</v>
      </c>
      <c r="C175" s="2">
        <v>4.2769760000000003</v>
      </c>
      <c r="D175" s="2">
        <v>4.2769760000000003</v>
      </c>
      <c r="E175" s="2">
        <v>1</v>
      </c>
    </row>
    <row r="176" spans="1:5" ht="12.95" customHeight="1" x14ac:dyDescent="0.2">
      <c r="A176" s="7">
        <v>35600</v>
      </c>
      <c r="B176" s="8">
        <v>6.9726999999999997</v>
      </c>
      <c r="C176" s="2">
        <v>4.26614</v>
      </c>
      <c r="D176" s="2">
        <v>4.26614</v>
      </c>
      <c r="E176" s="2">
        <v>1</v>
      </c>
    </row>
    <row r="177" spans="1:5" ht="12.95" customHeight="1" x14ac:dyDescent="0.2">
      <c r="A177" s="7">
        <v>35601</v>
      </c>
      <c r="B177" s="8">
        <v>6.9759000000000002</v>
      </c>
      <c r="C177" s="2">
        <v>4.2690060000000001</v>
      </c>
      <c r="D177" s="2">
        <v>4.2690060000000001</v>
      </c>
      <c r="E177" s="2">
        <v>1</v>
      </c>
    </row>
    <row r="178" spans="1:5" ht="12.95" customHeight="1" x14ac:dyDescent="0.2">
      <c r="A178" s="7">
        <v>35602</v>
      </c>
      <c r="B178" s="8">
        <v>6.9802</v>
      </c>
      <c r="C178" s="2">
        <v>4.2798430000000005</v>
      </c>
      <c r="D178" s="2">
        <v>4.2798430000000005</v>
      </c>
      <c r="E178" s="2">
        <v>1</v>
      </c>
    </row>
    <row r="179" spans="1:5" ht="12.95" customHeight="1" x14ac:dyDescent="0.2">
      <c r="A179" s="7">
        <v>35603</v>
      </c>
      <c r="B179" s="8">
        <v>6.9802</v>
      </c>
      <c r="C179" s="2">
        <v>4.2798430000000005</v>
      </c>
      <c r="D179" s="2">
        <v>4.2798430000000005</v>
      </c>
      <c r="E179" s="2">
        <v>1</v>
      </c>
    </row>
    <row r="180" spans="1:5" ht="12.95" customHeight="1" x14ac:dyDescent="0.2">
      <c r="A180" s="7">
        <v>35604</v>
      </c>
      <c r="B180" s="8">
        <v>6.9802</v>
      </c>
      <c r="C180" s="2">
        <v>4.2798430000000005</v>
      </c>
      <c r="D180" s="2">
        <v>4.2798430000000005</v>
      </c>
      <c r="E180" s="2">
        <v>1</v>
      </c>
    </row>
    <row r="181" spans="1:5" ht="12.95" customHeight="1" x14ac:dyDescent="0.2">
      <c r="A181" s="7">
        <v>35605</v>
      </c>
      <c r="B181" s="8">
        <v>6.9809000000000001</v>
      </c>
      <c r="C181" s="2">
        <v>4.2815779999999997</v>
      </c>
      <c r="D181" s="2">
        <v>4.2815779999999997</v>
      </c>
      <c r="E181" s="2">
        <v>1</v>
      </c>
    </row>
    <row r="182" spans="1:5" ht="12.95" customHeight="1" x14ac:dyDescent="0.2">
      <c r="A182" s="7">
        <v>35606</v>
      </c>
      <c r="B182" s="8">
        <v>6.9965000000000002</v>
      </c>
      <c r="C182" s="2">
        <v>4.2880549999999999</v>
      </c>
      <c r="D182" s="2">
        <v>4.2880549999999999</v>
      </c>
      <c r="E182" s="2">
        <v>1</v>
      </c>
    </row>
    <row r="183" spans="1:5" ht="12.95" customHeight="1" x14ac:dyDescent="0.2">
      <c r="A183" s="7">
        <v>35607</v>
      </c>
      <c r="B183" s="8">
        <v>6.9836999999999998</v>
      </c>
      <c r="C183" s="2">
        <v>4.2690200000000003</v>
      </c>
      <c r="D183" s="2">
        <v>4.2690200000000003</v>
      </c>
      <c r="E183" s="2">
        <v>1</v>
      </c>
    </row>
    <row r="184" spans="1:5" ht="12.95" customHeight="1" x14ac:dyDescent="0.2">
      <c r="A184" s="7">
        <v>35608</v>
      </c>
      <c r="B184" s="8">
        <v>6.9931000000000001</v>
      </c>
      <c r="C184" s="2">
        <v>4.2802319999999998</v>
      </c>
      <c r="D184" s="2">
        <v>4.2802319999999998</v>
      </c>
      <c r="E184" s="2">
        <v>1</v>
      </c>
    </row>
    <row r="185" spans="1:5" ht="12.95" customHeight="1" x14ac:dyDescent="0.2">
      <c r="A185" s="7">
        <v>35609</v>
      </c>
      <c r="B185" s="8">
        <v>6.9972000000000003</v>
      </c>
      <c r="C185" s="2">
        <v>4.2816689999999999</v>
      </c>
      <c r="D185" s="2">
        <v>4.2816689999999999</v>
      </c>
      <c r="E185" s="2">
        <v>1</v>
      </c>
    </row>
    <row r="186" spans="1:5" ht="12.95" customHeight="1" x14ac:dyDescent="0.2">
      <c r="A186" s="7">
        <v>35610</v>
      </c>
      <c r="B186" s="8">
        <v>6.9972000000000003</v>
      </c>
      <c r="C186" s="2">
        <v>4.2816689999999999</v>
      </c>
      <c r="D186" s="2">
        <v>4.2816689999999999</v>
      </c>
      <c r="E186" s="2">
        <v>1</v>
      </c>
    </row>
    <row r="187" spans="1:5" ht="12.95" customHeight="1" x14ac:dyDescent="0.2">
      <c r="A187" s="7">
        <v>35611</v>
      </c>
      <c r="B187" s="8">
        <v>6.9972000000000003</v>
      </c>
      <c r="C187" s="2">
        <v>4.2816689999999999</v>
      </c>
      <c r="D187" s="2">
        <v>4.2816689999999999</v>
      </c>
      <c r="E187" s="2">
        <v>1</v>
      </c>
    </row>
    <row r="188" spans="1:5" ht="12.95" customHeight="1" x14ac:dyDescent="0.2">
      <c r="A188" s="7">
        <v>35612</v>
      </c>
      <c r="B188" s="8">
        <v>6.9985999999999997</v>
      </c>
      <c r="C188" s="2">
        <v>4.261965</v>
      </c>
      <c r="D188" s="2">
        <v>4.261965</v>
      </c>
      <c r="E188" s="2">
        <v>1</v>
      </c>
    </row>
    <row r="189" spans="1:5" ht="12.95" customHeight="1" x14ac:dyDescent="0.2">
      <c r="A189" s="7">
        <v>35613</v>
      </c>
      <c r="B189" s="8">
        <v>7.0247000000000002</v>
      </c>
      <c r="C189" s="2">
        <v>4.2660770000000001</v>
      </c>
      <c r="D189" s="2">
        <v>4.2660770000000001</v>
      </c>
      <c r="E189" s="2">
        <v>1</v>
      </c>
    </row>
    <row r="190" spans="1:5" ht="12.95" customHeight="1" x14ac:dyDescent="0.2">
      <c r="A190" s="7">
        <v>35614</v>
      </c>
      <c r="B190" s="8">
        <v>7.0039999999999996</v>
      </c>
      <c r="C190" s="2">
        <v>4.2500879999999999</v>
      </c>
      <c r="D190" s="2">
        <v>4.2500879999999999</v>
      </c>
      <c r="E190" s="2">
        <v>1</v>
      </c>
    </row>
    <row r="191" spans="1:5" ht="12.95" customHeight="1" x14ac:dyDescent="0.2">
      <c r="A191" s="7">
        <v>35615</v>
      </c>
      <c r="B191" s="8">
        <v>7.0182000000000002</v>
      </c>
      <c r="C191" s="2">
        <v>4.2547230000000003</v>
      </c>
      <c r="D191" s="2">
        <v>4.2547230000000003</v>
      </c>
      <c r="E191" s="2">
        <v>1</v>
      </c>
    </row>
    <row r="192" spans="1:5" ht="12.95" customHeight="1" x14ac:dyDescent="0.2">
      <c r="A192" s="7">
        <v>35616</v>
      </c>
      <c r="B192" s="8">
        <v>7.0220000000000002</v>
      </c>
      <c r="C192" s="2">
        <v>4.2639529999999999</v>
      </c>
      <c r="D192" s="2">
        <v>4.2639529999999999</v>
      </c>
      <c r="E192" s="2">
        <v>1</v>
      </c>
    </row>
    <row r="193" spans="1:5" ht="12.95" customHeight="1" x14ac:dyDescent="0.2">
      <c r="A193" s="7">
        <v>35617</v>
      </c>
      <c r="B193" s="8">
        <v>7.0220000000000002</v>
      </c>
      <c r="C193" s="2">
        <v>4.2639529999999999</v>
      </c>
      <c r="D193" s="2">
        <v>4.2639529999999999</v>
      </c>
      <c r="E193" s="2">
        <v>1</v>
      </c>
    </row>
    <row r="194" spans="1:5" ht="12.95" customHeight="1" x14ac:dyDescent="0.2">
      <c r="A194" s="7">
        <v>35618</v>
      </c>
      <c r="B194" s="8">
        <v>7.0220000000000002</v>
      </c>
      <c r="C194" s="2">
        <v>4.2639529999999999</v>
      </c>
      <c r="D194" s="2">
        <v>4.2639529999999999</v>
      </c>
      <c r="E194" s="2">
        <v>1</v>
      </c>
    </row>
    <row r="195" spans="1:5" ht="12.95" customHeight="1" x14ac:dyDescent="0.2">
      <c r="A195" s="7">
        <v>35619</v>
      </c>
      <c r="B195" s="8">
        <v>7.0147000000000004</v>
      </c>
      <c r="C195" s="2">
        <v>4.2724840000000004</v>
      </c>
      <c r="D195" s="2">
        <v>4.2724840000000004</v>
      </c>
      <c r="E195" s="2">
        <v>1</v>
      </c>
    </row>
    <row r="196" spans="1:5" ht="12.95" customHeight="1" x14ac:dyDescent="0.2">
      <c r="A196" s="7">
        <v>35620</v>
      </c>
      <c r="B196" s="8">
        <v>7.0255000000000001</v>
      </c>
      <c r="C196" s="2">
        <v>4.2805280000000003</v>
      </c>
      <c r="D196" s="2">
        <v>4.2805280000000003</v>
      </c>
      <c r="E196" s="2">
        <v>1</v>
      </c>
    </row>
    <row r="197" spans="1:5" ht="12.95" customHeight="1" x14ac:dyDescent="0.2">
      <c r="A197" s="7">
        <v>35621</v>
      </c>
      <c r="B197" s="8">
        <v>7.0259</v>
      </c>
      <c r="C197" s="2">
        <v>4.292198</v>
      </c>
      <c r="D197" s="2">
        <v>4.292198</v>
      </c>
      <c r="E197" s="2">
        <v>1</v>
      </c>
    </row>
    <row r="198" spans="1:5" ht="12.95" customHeight="1" x14ac:dyDescent="0.2">
      <c r="A198" s="7">
        <v>35622</v>
      </c>
      <c r="B198" s="8">
        <v>7.0185000000000004</v>
      </c>
      <c r="C198" s="2">
        <v>4.3057049999999997</v>
      </c>
      <c r="D198" s="2">
        <v>4.3057049999999997</v>
      </c>
      <c r="E198" s="2">
        <v>1</v>
      </c>
    </row>
    <row r="199" spans="1:5" ht="12.95" customHeight="1" x14ac:dyDescent="0.2">
      <c r="A199" s="7">
        <v>35623</v>
      </c>
      <c r="B199" s="8">
        <v>7.0156999999999998</v>
      </c>
      <c r="C199" s="2">
        <v>4.3102330000000002</v>
      </c>
      <c r="D199" s="2">
        <v>4.3102330000000002</v>
      </c>
      <c r="E199" s="2">
        <v>1</v>
      </c>
    </row>
    <row r="200" spans="1:5" ht="12.95" customHeight="1" x14ac:dyDescent="0.2">
      <c r="A200" s="7">
        <v>35624</v>
      </c>
      <c r="B200" s="8">
        <v>7.0156999999999998</v>
      </c>
      <c r="C200" s="2">
        <v>4.3102330000000002</v>
      </c>
      <c r="D200" s="2">
        <v>4.3102330000000002</v>
      </c>
      <c r="E200" s="2">
        <v>1</v>
      </c>
    </row>
    <row r="201" spans="1:5" ht="12.95" customHeight="1" x14ac:dyDescent="0.2">
      <c r="A201" s="7">
        <v>35625</v>
      </c>
      <c r="B201" s="8">
        <v>7.0156999999999998</v>
      </c>
      <c r="C201" s="2">
        <v>4.3102330000000002</v>
      </c>
      <c r="D201" s="2">
        <v>4.3102330000000002</v>
      </c>
      <c r="E201" s="2">
        <v>1</v>
      </c>
    </row>
    <row r="202" spans="1:5" ht="12.95" customHeight="1" x14ac:dyDescent="0.2">
      <c r="A202" s="7">
        <v>35626</v>
      </c>
      <c r="B202" s="8">
        <v>7.0247999999999999</v>
      </c>
      <c r="C202" s="2">
        <v>4.3214890000000006</v>
      </c>
      <c r="D202" s="2">
        <v>4.3214890000000006</v>
      </c>
      <c r="E202" s="2">
        <v>1</v>
      </c>
    </row>
    <row r="203" spans="1:5" ht="12.95" customHeight="1" x14ac:dyDescent="0.2">
      <c r="A203" s="7">
        <v>35627</v>
      </c>
      <c r="B203" s="8">
        <v>7.0448000000000004</v>
      </c>
      <c r="C203" s="2">
        <v>4.3460160000000005</v>
      </c>
      <c r="D203" s="2">
        <v>4.3460160000000005</v>
      </c>
      <c r="E203" s="2">
        <v>1</v>
      </c>
    </row>
    <row r="204" spans="1:5" ht="12.95" customHeight="1" x14ac:dyDescent="0.2">
      <c r="A204" s="7">
        <v>35628</v>
      </c>
      <c r="B204" s="8">
        <v>7.032</v>
      </c>
      <c r="C204" s="2">
        <v>4.3273399999999995</v>
      </c>
      <c r="D204" s="2">
        <v>4.3273399999999995</v>
      </c>
      <c r="E204" s="2">
        <v>1</v>
      </c>
    </row>
    <row r="205" spans="1:5" ht="12.95" customHeight="1" x14ac:dyDescent="0.2">
      <c r="A205" s="7">
        <v>35629</v>
      </c>
      <c r="B205" s="8">
        <v>7.0400999999999998</v>
      </c>
      <c r="C205" s="2">
        <v>4.3263099999999994</v>
      </c>
      <c r="D205" s="2">
        <v>4.3263099999999994</v>
      </c>
      <c r="E205" s="2">
        <v>1</v>
      </c>
    </row>
    <row r="206" spans="1:5" ht="12.95" customHeight="1" x14ac:dyDescent="0.2">
      <c r="A206" s="7">
        <v>35630</v>
      </c>
      <c r="B206" s="8">
        <v>7.0407999999999999</v>
      </c>
      <c r="C206" s="2">
        <v>4.3237139999999998</v>
      </c>
      <c r="D206" s="2">
        <v>4.3237139999999998</v>
      </c>
      <c r="E206" s="2">
        <v>1</v>
      </c>
    </row>
    <row r="207" spans="1:5" ht="12.95" customHeight="1" x14ac:dyDescent="0.2">
      <c r="A207" s="7">
        <v>35631</v>
      </c>
      <c r="B207" s="8">
        <v>7.0407999999999999</v>
      </c>
      <c r="C207" s="2">
        <v>4.3237139999999998</v>
      </c>
      <c r="D207" s="2">
        <v>4.3237139999999998</v>
      </c>
      <c r="E207" s="2">
        <v>1</v>
      </c>
    </row>
    <row r="208" spans="1:5" ht="12.95" customHeight="1" x14ac:dyDescent="0.2">
      <c r="A208" s="7">
        <v>35632</v>
      </c>
      <c r="B208" s="8">
        <v>7.0407999999999999</v>
      </c>
      <c r="C208" s="2">
        <v>4.3237139999999998</v>
      </c>
      <c r="D208" s="2">
        <v>4.3237139999999998</v>
      </c>
      <c r="E208" s="2">
        <v>1</v>
      </c>
    </row>
    <row r="209" spans="1:5" ht="12.95" customHeight="1" x14ac:dyDescent="0.2">
      <c r="A209" s="7">
        <v>35633</v>
      </c>
      <c r="B209" s="8">
        <v>7.0362999999999998</v>
      </c>
      <c r="C209" s="2">
        <v>4.3330220000000006</v>
      </c>
      <c r="D209" s="2">
        <v>4.3330220000000006</v>
      </c>
      <c r="E209" s="2">
        <v>1</v>
      </c>
    </row>
    <row r="210" spans="1:5" ht="12.95" customHeight="1" x14ac:dyDescent="0.2">
      <c r="A210" s="7">
        <v>35634</v>
      </c>
      <c r="B210" s="8">
        <v>7.0659000000000001</v>
      </c>
      <c r="C210" s="2">
        <v>4.3540269999999994</v>
      </c>
      <c r="D210" s="2">
        <v>4.3540269999999994</v>
      </c>
      <c r="E210" s="2">
        <v>1</v>
      </c>
    </row>
    <row r="211" spans="1:5" ht="12.95" customHeight="1" x14ac:dyDescent="0.2">
      <c r="A211" s="7">
        <v>35635</v>
      </c>
      <c r="B211" s="8">
        <v>7.0738000000000003</v>
      </c>
      <c r="C211" s="2">
        <v>4.3973079999999998</v>
      </c>
      <c r="D211" s="2">
        <v>4.3973079999999998</v>
      </c>
      <c r="E211" s="2">
        <v>1</v>
      </c>
    </row>
    <row r="212" spans="1:5" ht="12.95" customHeight="1" x14ac:dyDescent="0.2">
      <c r="A212" s="7">
        <v>35636</v>
      </c>
      <c r="B212" s="8">
        <v>7.0606</v>
      </c>
      <c r="C212" s="2">
        <v>4.3958569999999995</v>
      </c>
      <c r="D212" s="2">
        <v>4.3958569999999995</v>
      </c>
      <c r="E212" s="2">
        <v>1</v>
      </c>
    </row>
    <row r="213" spans="1:5" ht="12.95" customHeight="1" x14ac:dyDescent="0.2">
      <c r="A213" s="7">
        <v>35637</v>
      </c>
      <c r="B213" s="8">
        <v>7.0644999999999998</v>
      </c>
      <c r="C213" s="2">
        <v>4.3301569999999998</v>
      </c>
      <c r="D213" s="2">
        <v>4.3301569999999998</v>
      </c>
      <c r="E213" s="2">
        <v>1</v>
      </c>
    </row>
    <row r="214" spans="1:5" ht="12.95" customHeight="1" x14ac:dyDescent="0.2">
      <c r="A214" s="7">
        <v>35638</v>
      </c>
      <c r="B214" s="8">
        <v>7.0644999999999998</v>
      </c>
      <c r="C214" s="2">
        <v>4.3301569999999998</v>
      </c>
      <c r="D214" s="2">
        <v>4.3301569999999998</v>
      </c>
      <c r="E214" s="2">
        <v>1</v>
      </c>
    </row>
    <row r="215" spans="1:5" ht="12.95" customHeight="1" x14ac:dyDescent="0.2">
      <c r="A215" s="7">
        <v>35639</v>
      </c>
      <c r="B215" s="8">
        <v>7.0644999999999998</v>
      </c>
      <c r="C215" s="2">
        <v>4.3301569999999998</v>
      </c>
      <c r="D215" s="2">
        <v>4.3301569999999998</v>
      </c>
      <c r="E215" s="2">
        <v>1</v>
      </c>
    </row>
    <row r="216" spans="1:5" ht="12.95" customHeight="1" x14ac:dyDescent="0.2">
      <c r="A216" s="7">
        <v>35640</v>
      </c>
      <c r="B216" s="8">
        <v>7.0556000000000001</v>
      </c>
      <c r="C216" s="2">
        <v>4.3306849999999999</v>
      </c>
      <c r="D216" s="2">
        <v>4.3306849999999999</v>
      </c>
      <c r="E216" s="2">
        <v>1</v>
      </c>
    </row>
    <row r="217" spans="1:5" ht="12.95" customHeight="1" x14ac:dyDescent="0.2">
      <c r="A217" s="7">
        <v>35641</v>
      </c>
      <c r="B217" s="8">
        <v>7.0410000000000004</v>
      </c>
      <c r="C217" s="2">
        <v>4.3303949999999993</v>
      </c>
      <c r="D217" s="2">
        <v>4.3303949999999993</v>
      </c>
      <c r="E217" s="2">
        <v>1</v>
      </c>
    </row>
    <row r="218" spans="1:5" ht="12.95" customHeight="1" x14ac:dyDescent="0.2">
      <c r="A218" s="7">
        <v>35642</v>
      </c>
      <c r="B218" s="8">
        <v>7.0284000000000004</v>
      </c>
      <c r="C218" s="2">
        <v>4.3100009999999997</v>
      </c>
      <c r="D218" s="2">
        <v>4.3100009999999997</v>
      </c>
      <c r="E218" s="2">
        <v>1</v>
      </c>
    </row>
    <row r="219" spans="1:5" ht="12.95" customHeight="1" x14ac:dyDescent="0.2">
      <c r="A219" s="7">
        <v>35643</v>
      </c>
      <c r="B219" s="8">
        <v>7.0254000000000003</v>
      </c>
      <c r="C219" s="2">
        <v>4.3127510000000004</v>
      </c>
      <c r="D219" s="2">
        <v>4.3127510000000004</v>
      </c>
      <c r="E219" s="2">
        <v>1</v>
      </c>
    </row>
    <row r="220" spans="1:5" ht="12.95" customHeight="1" x14ac:dyDescent="0.2">
      <c r="A220" s="7">
        <v>35644</v>
      </c>
      <c r="B220" s="8">
        <v>7.0323000000000002</v>
      </c>
      <c r="C220" s="2">
        <v>4.34633</v>
      </c>
      <c r="D220" s="2">
        <v>4.34633</v>
      </c>
      <c r="E220" s="2">
        <v>1</v>
      </c>
    </row>
    <row r="221" spans="1:5" ht="12.95" customHeight="1" x14ac:dyDescent="0.2">
      <c r="A221" s="7">
        <v>35645</v>
      </c>
      <c r="B221" s="8">
        <v>7.0323000000000002</v>
      </c>
      <c r="C221" s="2">
        <v>4.34633</v>
      </c>
      <c r="D221" s="2">
        <v>4.34633</v>
      </c>
      <c r="E221" s="2">
        <v>1</v>
      </c>
    </row>
    <row r="222" spans="1:5" ht="12.95" customHeight="1" x14ac:dyDescent="0.2">
      <c r="A222" s="7">
        <v>35646</v>
      </c>
      <c r="B222" s="8">
        <v>7.0323000000000002</v>
      </c>
      <c r="C222" s="2">
        <v>4.34633</v>
      </c>
      <c r="D222" s="2">
        <v>4.34633</v>
      </c>
      <c r="E222" s="2">
        <v>1</v>
      </c>
    </row>
    <row r="223" spans="1:5" ht="12.95" customHeight="1" x14ac:dyDescent="0.2">
      <c r="A223" s="7">
        <v>35647</v>
      </c>
      <c r="B223" s="8">
        <v>7.0289000000000001</v>
      </c>
      <c r="C223" s="2">
        <v>4.3400479999999995</v>
      </c>
      <c r="D223" s="2">
        <v>4.3400479999999995</v>
      </c>
      <c r="E223" s="2">
        <v>1</v>
      </c>
    </row>
    <row r="224" spans="1:5" ht="12.95" customHeight="1" x14ac:dyDescent="0.2">
      <c r="A224" s="7">
        <v>35648</v>
      </c>
      <c r="B224" s="8">
        <v>7.0289000000000001</v>
      </c>
      <c r="C224" s="2">
        <v>4.3400479999999995</v>
      </c>
      <c r="D224" s="2">
        <v>4.3400479999999995</v>
      </c>
      <c r="E224" s="2">
        <v>1</v>
      </c>
    </row>
    <row r="225" spans="1:5" ht="12.95" customHeight="1" x14ac:dyDescent="0.2">
      <c r="A225" s="7">
        <v>35649</v>
      </c>
      <c r="B225" s="8">
        <v>7.0138999999999996</v>
      </c>
      <c r="C225" s="2">
        <v>4.3758400000000002</v>
      </c>
      <c r="D225" s="2">
        <v>4.3758400000000002</v>
      </c>
      <c r="E225" s="2">
        <v>1</v>
      </c>
    </row>
    <row r="226" spans="1:5" ht="12.95" customHeight="1" x14ac:dyDescent="0.2">
      <c r="A226" s="7">
        <v>35650</v>
      </c>
      <c r="B226" s="8">
        <v>7.0209000000000001</v>
      </c>
      <c r="C226" s="2">
        <v>4.3777650000000001</v>
      </c>
      <c r="D226" s="2">
        <v>4.3777650000000001</v>
      </c>
      <c r="E226" s="2">
        <v>1</v>
      </c>
    </row>
    <row r="227" spans="1:5" ht="12.95" customHeight="1" x14ac:dyDescent="0.2">
      <c r="A227" s="7">
        <v>35651</v>
      </c>
      <c r="B227" s="8">
        <v>6.9989999999999997</v>
      </c>
      <c r="C227" s="2">
        <v>4.3515100000000002</v>
      </c>
      <c r="D227" s="2">
        <v>4.3515100000000002</v>
      </c>
      <c r="E227" s="2">
        <v>1</v>
      </c>
    </row>
    <row r="228" spans="1:5" ht="12.95" customHeight="1" x14ac:dyDescent="0.2">
      <c r="A228" s="7">
        <v>35652</v>
      </c>
      <c r="B228" s="8">
        <v>6.9989999999999997</v>
      </c>
      <c r="C228" s="2">
        <v>4.3515100000000002</v>
      </c>
      <c r="D228" s="2">
        <v>4.3515100000000002</v>
      </c>
      <c r="E228" s="2">
        <v>1</v>
      </c>
    </row>
    <row r="229" spans="1:5" ht="12.95" customHeight="1" x14ac:dyDescent="0.2">
      <c r="A229" s="7">
        <v>35653</v>
      </c>
      <c r="B229" s="8">
        <v>6.9989999999999997</v>
      </c>
      <c r="C229" s="2">
        <v>4.3515100000000002</v>
      </c>
      <c r="D229" s="2">
        <v>4.3515100000000002</v>
      </c>
      <c r="E229" s="2">
        <v>1</v>
      </c>
    </row>
    <row r="230" spans="1:5" ht="12.95" customHeight="1" x14ac:dyDescent="0.2">
      <c r="A230" s="7">
        <v>35654</v>
      </c>
      <c r="B230" s="8">
        <v>6.9894999999999996</v>
      </c>
      <c r="C230" s="2">
        <v>4.3411099999999996</v>
      </c>
      <c r="D230" s="2">
        <v>4.3411099999999996</v>
      </c>
      <c r="E230" s="2">
        <v>1</v>
      </c>
    </row>
    <row r="231" spans="1:5" ht="12.95" customHeight="1" x14ac:dyDescent="0.2">
      <c r="A231" s="7">
        <v>35655</v>
      </c>
      <c r="B231" s="8">
        <v>7.0072000000000001</v>
      </c>
      <c r="C231" s="2">
        <v>4.3494900000000003</v>
      </c>
      <c r="D231" s="2">
        <v>4.3494900000000003</v>
      </c>
      <c r="E231" s="2">
        <v>1</v>
      </c>
    </row>
    <row r="232" spans="1:5" ht="12.95" customHeight="1" x14ac:dyDescent="0.2">
      <c r="A232" s="7">
        <v>35656</v>
      </c>
      <c r="B232" s="8">
        <v>6.9859999999999998</v>
      </c>
      <c r="C232" s="2">
        <v>4.3235039999999998</v>
      </c>
      <c r="D232" s="2">
        <v>4.3235039999999998</v>
      </c>
      <c r="E232" s="2">
        <v>1</v>
      </c>
    </row>
    <row r="233" spans="1:5" ht="12.95" customHeight="1" x14ac:dyDescent="0.2">
      <c r="A233" s="7">
        <v>35657</v>
      </c>
      <c r="B233" s="8">
        <v>6.9821999999999997</v>
      </c>
      <c r="C233" s="2">
        <v>4.3141809999999996</v>
      </c>
      <c r="D233" s="2">
        <v>4.3141809999999996</v>
      </c>
      <c r="E233" s="2">
        <v>1</v>
      </c>
    </row>
    <row r="234" spans="1:5" ht="12.95" customHeight="1" x14ac:dyDescent="0.2">
      <c r="A234" s="7">
        <v>35658</v>
      </c>
      <c r="B234" s="8">
        <v>6.9821999999999997</v>
      </c>
      <c r="C234" s="2">
        <v>4.3141809999999996</v>
      </c>
      <c r="D234" s="2">
        <v>4.3141809999999996</v>
      </c>
      <c r="E234" s="2">
        <v>1</v>
      </c>
    </row>
    <row r="235" spans="1:5" ht="12.95" customHeight="1" x14ac:dyDescent="0.2">
      <c r="A235" s="7">
        <v>35659</v>
      </c>
      <c r="B235" s="8">
        <v>6.9821999999999997</v>
      </c>
      <c r="C235" s="2">
        <v>4.3141809999999996</v>
      </c>
      <c r="D235" s="2">
        <v>4.3141809999999996</v>
      </c>
      <c r="E235" s="2">
        <v>1</v>
      </c>
    </row>
    <row r="236" spans="1:5" ht="12.95" customHeight="1" x14ac:dyDescent="0.2">
      <c r="A236" s="7">
        <v>35660</v>
      </c>
      <c r="B236" s="8">
        <v>6.9821999999999997</v>
      </c>
      <c r="C236" s="2">
        <v>4.3141809999999996</v>
      </c>
      <c r="D236" s="2">
        <v>4.3141809999999996</v>
      </c>
      <c r="E236" s="2">
        <v>1</v>
      </c>
    </row>
    <row r="237" spans="1:5" ht="12.95" customHeight="1" x14ac:dyDescent="0.2">
      <c r="A237" s="7">
        <v>35661</v>
      </c>
      <c r="B237" s="8">
        <v>6.9855</v>
      </c>
      <c r="C237" s="2">
        <v>4.3001550000000002</v>
      </c>
      <c r="D237" s="2">
        <v>4.3001550000000002</v>
      </c>
      <c r="E237" s="2">
        <v>1</v>
      </c>
    </row>
    <row r="238" spans="1:5" ht="12.95" customHeight="1" x14ac:dyDescent="0.2">
      <c r="A238" s="7">
        <v>35662</v>
      </c>
      <c r="B238" s="8">
        <v>7.0091000000000001</v>
      </c>
      <c r="C238" s="2">
        <v>4.3278319999999999</v>
      </c>
      <c r="D238" s="2">
        <v>4.3278319999999999</v>
      </c>
      <c r="E238" s="2">
        <v>1</v>
      </c>
    </row>
    <row r="239" spans="1:5" ht="12.95" customHeight="1" x14ac:dyDescent="0.2">
      <c r="A239" s="7">
        <v>35663</v>
      </c>
      <c r="B239" s="8">
        <v>7.008</v>
      </c>
      <c r="C239" s="2">
        <v>4.3225860000000003</v>
      </c>
      <c r="D239" s="2">
        <v>4.3225860000000003</v>
      </c>
      <c r="E239" s="2">
        <v>1</v>
      </c>
    </row>
    <row r="240" spans="1:5" ht="12.95" customHeight="1" x14ac:dyDescent="0.2">
      <c r="A240" s="7">
        <v>35664</v>
      </c>
      <c r="B240" s="8">
        <v>7.0063000000000004</v>
      </c>
      <c r="C240" s="2">
        <v>4.3406920000000007</v>
      </c>
      <c r="D240" s="2">
        <v>4.3406920000000007</v>
      </c>
      <c r="E240" s="2">
        <v>1</v>
      </c>
    </row>
    <row r="241" spans="1:5" ht="12.95" customHeight="1" x14ac:dyDescent="0.2">
      <c r="A241" s="7">
        <v>35665</v>
      </c>
      <c r="B241" s="8">
        <v>6.9828000000000001</v>
      </c>
      <c r="C241" s="2">
        <v>4.3061350000000003</v>
      </c>
      <c r="D241" s="2">
        <v>4.3061350000000003</v>
      </c>
      <c r="E241" s="2">
        <v>1</v>
      </c>
    </row>
    <row r="242" spans="1:5" ht="12.95" customHeight="1" x14ac:dyDescent="0.2">
      <c r="A242" s="7">
        <v>35666</v>
      </c>
      <c r="B242" s="8">
        <v>6.9828000000000001</v>
      </c>
      <c r="C242" s="2">
        <v>4.3061350000000003</v>
      </c>
      <c r="D242" s="2">
        <v>4.3061350000000003</v>
      </c>
      <c r="E242" s="2">
        <v>1</v>
      </c>
    </row>
    <row r="243" spans="1:5" ht="12.95" customHeight="1" x14ac:dyDescent="0.2">
      <c r="A243" s="7">
        <v>35667</v>
      </c>
      <c r="B243" s="8">
        <v>6.9828000000000001</v>
      </c>
      <c r="C243" s="2">
        <v>4.3061350000000003</v>
      </c>
      <c r="D243" s="2">
        <v>4.3061350000000003</v>
      </c>
      <c r="E243" s="2">
        <v>1</v>
      </c>
    </row>
    <row r="244" spans="1:5" ht="12.95" customHeight="1" x14ac:dyDescent="0.2">
      <c r="A244" s="7">
        <v>35668</v>
      </c>
      <c r="B244" s="8">
        <v>6.9862000000000002</v>
      </c>
      <c r="C244" s="2">
        <v>4.3161550000000002</v>
      </c>
      <c r="D244" s="2">
        <v>4.3161550000000002</v>
      </c>
      <c r="E244" s="2">
        <v>1</v>
      </c>
    </row>
    <row r="245" spans="1:5" ht="12.95" customHeight="1" x14ac:dyDescent="0.2">
      <c r="A245" s="7">
        <v>35669</v>
      </c>
      <c r="B245" s="8">
        <v>6.9859</v>
      </c>
      <c r="C245" s="2">
        <v>4.3150130000000004</v>
      </c>
      <c r="D245" s="2">
        <v>4.3150130000000004</v>
      </c>
      <c r="E245" s="2">
        <v>1</v>
      </c>
    </row>
    <row r="246" spans="1:5" ht="12.95" customHeight="1" x14ac:dyDescent="0.2">
      <c r="A246" s="7">
        <v>35670</v>
      </c>
      <c r="B246" s="8">
        <v>6.9724000000000004</v>
      </c>
      <c r="C246" s="2">
        <v>4.2982529999999999</v>
      </c>
      <c r="D246" s="2">
        <v>4.2982529999999999</v>
      </c>
      <c r="E246" s="2">
        <v>1</v>
      </c>
    </row>
    <row r="247" spans="1:5" ht="12.95" customHeight="1" x14ac:dyDescent="0.2">
      <c r="A247" s="7">
        <v>35671</v>
      </c>
      <c r="B247" s="8">
        <v>6.9874000000000001</v>
      </c>
      <c r="C247" s="2">
        <v>4.3145410000000002</v>
      </c>
      <c r="D247" s="2">
        <v>4.3145410000000002</v>
      </c>
      <c r="E247" s="2">
        <v>1</v>
      </c>
    </row>
    <row r="248" spans="1:5" ht="12.95" customHeight="1" x14ac:dyDescent="0.2">
      <c r="A248" s="7">
        <v>35672</v>
      </c>
      <c r="B248" s="8">
        <v>6.9763000000000002</v>
      </c>
      <c r="C248" s="2">
        <v>4.2954309999999998</v>
      </c>
      <c r="D248" s="2">
        <v>4.2954309999999998</v>
      </c>
      <c r="E248" s="2">
        <v>1</v>
      </c>
    </row>
    <row r="249" spans="1:5" ht="12.95" customHeight="1" x14ac:dyDescent="0.2">
      <c r="A249" s="7">
        <v>35673</v>
      </c>
      <c r="B249" s="8">
        <v>6.9763000000000002</v>
      </c>
      <c r="C249" s="2">
        <v>4.2954309999999998</v>
      </c>
      <c r="D249" s="2">
        <v>4.2954309999999998</v>
      </c>
      <c r="E249" s="2">
        <v>1</v>
      </c>
    </row>
    <row r="250" spans="1:5" ht="12.95" customHeight="1" x14ac:dyDescent="0.2">
      <c r="A250" s="7">
        <v>35674</v>
      </c>
      <c r="B250" s="8">
        <v>6.9763000000000002</v>
      </c>
      <c r="C250" s="2">
        <v>4.2954309999999998</v>
      </c>
      <c r="D250" s="2">
        <v>4.2954309999999998</v>
      </c>
      <c r="E250" s="2">
        <v>1</v>
      </c>
    </row>
    <row r="251" spans="1:5" ht="12.95" customHeight="1" x14ac:dyDescent="0.2">
      <c r="A251" s="7">
        <v>35675</v>
      </c>
      <c r="B251" s="8">
        <v>6.9764999999999997</v>
      </c>
      <c r="C251" s="2">
        <v>4.3149249999999997</v>
      </c>
      <c r="D251" s="2">
        <v>4.3149249999999997</v>
      </c>
      <c r="E251" s="2">
        <v>1</v>
      </c>
    </row>
    <row r="252" spans="1:5" ht="12.95" customHeight="1" x14ac:dyDescent="0.2">
      <c r="A252" s="7">
        <v>35676</v>
      </c>
      <c r="B252" s="8">
        <v>6.9874999999999998</v>
      </c>
      <c r="C252" s="2">
        <v>4.3223739999999999</v>
      </c>
      <c r="D252" s="2">
        <v>4.3223739999999999</v>
      </c>
      <c r="E252" s="2">
        <v>1</v>
      </c>
    </row>
    <row r="253" spans="1:5" ht="12.95" customHeight="1" x14ac:dyDescent="0.2">
      <c r="A253" s="7">
        <v>35677</v>
      </c>
      <c r="B253" s="8">
        <v>6.9725999999999999</v>
      </c>
      <c r="C253" s="2">
        <v>4.3091109999999997</v>
      </c>
      <c r="D253" s="2">
        <v>4.3091109999999997</v>
      </c>
      <c r="E253" s="2">
        <v>1</v>
      </c>
    </row>
    <row r="254" spans="1:5" ht="12.95" customHeight="1" x14ac:dyDescent="0.2">
      <c r="A254" s="7">
        <v>35678</v>
      </c>
      <c r="B254" s="8">
        <v>6.9602000000000004</v>
      </c>
      <c r="C254" s="2">
        <v>4.2997759999999996</v>
      </c>
      <c r="D254" s="2">
        <v>4.2997759999999996</v>
      </c>
      <c r="E254" s="2">
        <v>1</v>
      </c>
    </row>
    <row r="255" spans="1:5" ht="12.95" customHeight="1" x14ac:dyDescent="0.2">
      <c r="A255" s="7">
        <v>35679</v>
      </c>
      <c r="B255" s="8">
        <v>6.9665999999999997</v>
      </c>
      <c r="C255" s="2">
        <v>4.3150630000000003</v>
      </c>
      <c r="D255" s="2">
        <v>4.3150630000000003</v>
      </c>
      <c r="E255" s="2">
        <v>1</v>
      </c>
    </row>
    <row r="256" spans="1:5" ht="12.95" customHeight="1" x14ac:dyDescent="0.2">
      <c r="A256" s="7">
        <v>35680</v>
      </c>
      <c r="B256" s="8">
        <v>6.9665999999999997</v>
      </c>
      <c r="C256" s="2">
        <v>4.3150630000000003</v>
      </c>
      <c r="D256" s="2">
        <v>4.3150630000000003</v>
      </c>
      <c r="E256" s="2">
        <v>1</v>
      </c>
    </row>
    <row r="257" spans="1:5" ht="12.95" customHeight="1" x14ac:dyDescent="0.2">
      <c r="A257" s="7">
        <v>35681</v>
      </c>
      <c r="B257" s="8">
        <v>6.9665999999999997</v>
      </c>
      <c r="C257" s="2">
        <v>4.3150630000000003</v>
      </c>
      <c r="D257" s="2">
        <v>4.3150630000000003</v>
      </c>
      <c r="E257" s="2">
        <v>1</v>
      </c>
    </row>
    <row r="258" spans="1:5" ht="12.95" customHeight="1" x14ac:dyDescent="0.2">
      <c r="A258" s="7">
        <v>35682</v>
      </c>
      <c r="B258" s="8">
        <v>6.9546000000000001</v>
      </c>
      <c r="C258" s="2">
        <v>4.3260120000000004</v>
      </c>
      <c r="D258" s="2">
        <v>4.3260120000000004</v>
      </c>
      <c r="E258" s="2">
        <v>1</v>
      </c>
    </row>
    <row r="259" spans="1:5" ht="12.95" customHeight="1" x14ac:dyDescent="0.2">
      <c r="A259" s="7">
        <v>35683</v>
      </c>
      <c r="B259" s="8">
        <v>6.9702999999999999</v>
      </c>
      <c r="C259" s="2">
        <v>4.3368590000000005</v>
      </c>
      <c r="D259" s="2">
        <v>4.3368590000000005</v>
      </c>
      <c r="E259" s="2">
        <v>1</v>
      </c>
    </row>
    <row r="260" spans="1:5" ht="12.95" customHeight="1" x14ac:dyDescent="0.2">
      <c r="A260" s="7">
        <v>35684</v>
      </c>
      <c r="B260" s="8">
        <v>6.9619</v>
      </c>
      <c r="C260" s="2">
        <v>4.3163600000000004</v>
      </c>
      <c r="D260" s="2">
        <v>4.3163600000000004</v>
      </c>
      <c r="E260" s="2">
        <v>1</v>
      </c>
    </row>
    <row r="261" spans="1:5" ht="12.95" customHeight="1" x14ac:dyDescent="0.2">
      <c r="A261" s="7">
        <v>35685</v>
      </c>
      <c r="B261" s="8">
        <v>6.9478999999999997</v>
      </c>
      <c r="C261" s="2">
        <v>4.3057449999999999</v>
      </c>
      <c r="D261" s="2">
        <v>4.3057449999999999</v>
      </c>
      <c r="E261" s="2">
        <v>1</v>
      </c>
    </row>
    <row r="262" spans="1:5" ht="12.95" customHeight="1" x14ac:dyDescent="0.2">
      <c r="A262" s="7">
        <v>35686</v>
      </c>
      <c r="B262" s="8">
        <v>6.9488000000000003</v>
      </c>
      <c r="C262" s="2">
        <v>4.2859239999999996</v>
      </c>
      <c r="D262" s="2">
        <v>4.2859239999999996</v>
      </c>
      <c r="E262" s="2">
        <v>1</v>
      </c>
    </row>
    <row r="263" spans="1:5" ht="12.95" customHeight="1" x14ac:dyDescent="0.2">
      <c r="A263" s="7">
        <v>35687</v>
      </c>
      <c r="B263" s="8">
        <v>6.9488000000000003</v>
      </c>
      <c r="C263" s="2">
        <v>4.2859239999999996</v>
      </c>
      <c r="D263" s="2">
        <v>4.2859239999999996</v>
      </c>
      <c r="E263" s="2">
        <v>1</v>
      </c>
    </row>
    <row r="264" spans="1:5" ht="12.95" customHeight="1" x14ac:dyDescent="0.2">
      <c r="A264" s="7">
        <v>35688</v>
      </c>
      <c r="B264" s="8">
        <v>6.9488000000000003</v>
      </c>
      <c r="C264" s="2">
        <v>4.2859239999999996</v>
      </c>
      <c r="D264" s="2">
        <v>4.2859239999999996</v>
      </c>
      <c r="E264" s="2">
        <v>1</v>
      </c>
    </row>
    <row r="265" spans="1:5" ht="12.95" customHeight="1" x14ac:dyDescent="0.2">
      <c r="A265" s="7">
        <v>35689</v>
      </c>
      <c r="B265" s="8">
        <v>6.9276</v>
      </c>
      <c r="C265" s="2">
        <v>4.2888909999999996</v>
      </c>
      <c r="D265" s="2">
        <v>4.2888909999999996</v>
      </c>
      <c r="E265" s="2">
        <v>1</v>
      </c>
    </row>
    <row r="266" spans="1:5" ht="12.95" customHeight="1" x14ac:dyDescent="0.2">
      <c r="A266" s="7">
        <v>35690</v>
      </c>
      <c r="B266" s="8">
        <v>6.9523999999999999</v>
      </c>
      <c r="C266" s="2">
        <v>4.3311200000000003</v>
      </c>
      <c r="D266" s="2">
        <v>4.3311200000000003</v>
      </c>
      <c r="E266" s="2">
        <v>1</v>
      </c>
    </row>
    <row r="267" spans="1:5" ht="12.95" customHeight="1" x14ac:dyDescent="0.2">
      <c r="A267" s="7">
        <v>35691</v>
      </c>
      <c r="B267" s="8">
        <v>6.9474</v>
      </c>
      <c r="C267" s="2">
        <v>4.3156749999999997</v>
      </c>
      <c r="D267" s="2">
        <v>4.3156749999999997</v>
      </c>
      <c r="E267" s="2">
        <v>1</v>
      </c>
    </row>
    <row r="268" spans="1:5" ht="12.95" customHeight="1" x14ac:dyDescent="0.2">
      <c r="A268" s="7">
        <v>35692</v>
      </c>
      <c r="B268" s="8">
        <v>6.9512999999999998</v>
      </c>
      <c r="C268" s="2">
        <v>4.3053140000000001</v>
      </c>
      <c r="D268" s="2">
        <v>4.3053140000000001</v>
      </c>
      <c r="E268" s="2">
        <v>1</v>
      </c>
    </row>
    <row r="269" spans="1:5" ht="12.95" customHeight="1" x14ac:dyDescent="0.2">
      <c r="A269" s="7">
        <v>35693</v>
      </c>
      <c r="B269" s="8">
        <v>6.9466000000000001</v>
      </c>
      <c r="C269" s="2">
        <v>4.2998289999999999</v>
      </c>
      <c r="D269" s="2">
        <v>4.2998289999999999</v>
      </c>
      <c r="E269" s="2">
        <v>1</v>
      </c>
    </row>
    <row r="270" spans="1:5" ht="12.95" customHeight="1" x14ac:dyDescent="0.2">
      <c r="A270" s="7">
        <v>35694</v>
      </c>
      <c r="B270" s="8">
        <v>6.9466000000000001</v>
      </c>
      <c r="C270" s="2">
        <v>4.2998289999999999</v>
      </c>
      <c r="D270" s="2">
        <v>4.2998289999999999</v>
      </c>
      <c r="E270" s="2">
        <v>1</v>
      </c>
    </row>
    <row r="271" spans="1:5" ht="12.95" customHeight="1" x14ac:dyDescent="0.2">
      <c r="A271" s="7">
        <v>35695</v>
      </c>
      <c r="B271" s="8">
        <v>6.9466000000000001</v>
      </c>
      <c r="C271" s="2">
        <v>4.2998289999999999</v>
      </c>
      <c r="D271" s="2">
        <v>4.2998289999999999</v>
      </c>
      <c r="E271" s="2">
        <v>1</v>
      </c>
    </row>
    <row r="272" spans="1:5" ht="12.95" customHeight="1" x14ac:dyDescent="0.2">
      <c r="A272" s="7">
        <v>35696</v>
      </c>
      <c r="B272" s="8">
        <v>6.9580000000000002</v>
      </c>
      <c r="C272" s="2">
        <v>4.3214760000000005</v>
      </c>
      <c r="D272" s="2">
        <v>4.3214760000000005</v>
      </c>
      <c r="E272" s="2">
        <v>1</v>
      </c>
    </row>
    <row r="273" spans="1:5" ht="12.95" customHeight="1" x14ac:dyDescent="0.2">
      <c r="A273" s="7">
        <v>35697</v>
      </c>
      <c r="B273" s="8">
        <v>6.9539</v>
      </c>
      <c r="C273" s="2">
        <v>4.3179600000000002</v>
      </c>
      <c r="D273" s="2">
        <v>4.3179600000000002</v>
      </c>
      <c r="E273" s="2">
        <v>1</v>
      </c>
    </row>
    <row r="274" spans="1:5" ht="12.95" customHeight="1" x14ac:dyDescent="0.2">
      <c r="A274" s="7">
        <v>35698</v>
      </c>
      <c r="B274" s="8">
        <v>6.9489000000000001</v>
      </c>
      <c r="C274" s="2">
        <v>4.309647</v>
      </c>
      <c r="D274" s="2">
        <v>4.309647</v>
      </c>
      <c r="E274" s="2">
        <v>1</v>
      </c>
    </row>
    <row r="275" spans="1:5" ht="12.95" customHeight="1" x14ac:dyDescent="0.2">
      <c r="A275" s="7">
        <v>35699</v>
      </c>
      <c r="B275" s="8">
        <v>6.9447999999999999</v>
      </c>
      <c r="C275" s="2">
        <v>4.3006200000000003</v>
      </c>
      <c r="D275" s="2">
        <v>4.3006200000000003</v>
      </c>
      <c r="E275" s="2">
        <v>1</v>
      </c>
    </row>
    <row r="276" spans="1:5" ht="12.95" customHeight="1" x14ac:dyDescent="0.2">
      <c r="A276" s="7">
        <v>35700</v>
      </c>
      <c r="B276" s="8">
        <v>6.9410999999999996</v>
      </c>
      <c r="C276" s="2">
        <v>4.2970790000000001</v>
      </c>
      <c r="D276" s="2">
        <v>4.2970790000000001</v>
      </c>
      <c r="E276" s="2">
        <v>1</v>
      </c>
    </row>
    <row r="277" spans="1:5" ht="12.95" customHeight="1" x14ac:dyDescent="0.2">
      <c r="A277" s="7">
        <v>35701</v>
      </c>
      <c r="B277" s="8">
        <v>6.9410999999999996</v>
      </c>
      <c r="C277" s="2">
        <v>4.2970790000000001</v>
      </c>
      <c r="D277" s="2">
        <v>4.2970790000000001</v>
      </c>
      <c r="E277" s="2">
        <v>1</v>
      </c>
    </row>
    <row r="278" spans="1:5" ht="12.95" customHeight="1" x14ac:dyDescent="0.2">
      <c r="A278" s="7">
        <v>35702</v>
      </c>
      <c r="B278" s="8">
        <v>6.9410999999999996</v>
      </c>
      <c r="C278" s="2">
        <v>4.2970790000000001</v>
      </c>
      <c r="D278" s="2">
        <v>4.2970790000000001</v>
      </c>
      <c r="E278" s="2">
        <v>1</v>
      </c>
    </row>
    <row r="279" spans="1:5" ht="12.95" customHeight="1" x14ac:dyDescent="0.2">
      <c r="A279" s="7">
        <v>35703</v>
      </c>
      <c r="B279" s="8">
        <v>6.9451999999999998</v>
      </c>
      <c r="C279" s="2">
        <v>4.2938890000000001</v>
      </c>
      <c r="D279" s="2">
        <v>4.2938890000000001</v>
      </c>
      <c r="E279" s="2">
        <v>1</v>
      </c>
    </row>
    <row r="280" spans="1:5" ht="12.95" customHeight="1" x14ac:dyDescent="0.2">
      <c r="A280" s="7">
        <v>35704</v>
      </c>
      <c r="B280" s="8">
        <v>6.9431000000000003</v>
      </c>
      <c r="C280" s="2">
        <v>4.3077990000000002</v>
      </c>
      <c r="D280" s="2">
        <v>4.3077990000000002</v>
      </c>
      <c r="E280" s="2">
        <v>1</v>
      </c>
    </row>
    <row r="281" spans="1:5" ht="12.95" customHeight="1" x14ac:dyDescent="0.2">
      <c r="A281" s="7">
        <v>35705</v>
      </c>
      <c r="B281" s="8">
        <v>6.9443999999999999</v>
      </c>
      <c r="C281" s="2">
        <v>4.3142339999999999</v>
      </c>
      <c r="D281" s="2">
        <v>4.3142339999999999</v>
      </c>
      <c r="E281" s="2">
        <v>1</v>
      </c>
    </row>
    <row r="282" spans="1:5" ht="12.95" customHeight="1" x14ac:dyDescent="0.2">
      <c r="A282" s="7">
        <v>35706</v>
      </c>
      <c r="B282" s="8">
        <v>6.9367999999999999</v>
      </c>
      <c r="C282" s="2">
        <v>4.3051389999999996</v>
      </c>
      <c r="D282" s="2">
        <v>4.3051389999999996</v>
      </c>
      <c r="E282" s="2">
        <v>1</v>
      </c>
    </row>
    <row r="283" spans="1:5" ht="12.95" customHeight="1" x14ac:dyDescent="0.2">
      <c r="A283" s="7">
        <v>35707</v>
      </c>
      <c r="B283" s="8">
        <v>6.9371</v>
      </c>
      <c r="C283" s="2">
        <v>4.3067789999999997</v>
      </c>
      <c r="D283" s="2">
        <v>4.3067789999999997</v>
      </c>
      <c r="E283" s="2">
        <v>1</v>
      </c>
    </row>
    <row r="284" spans="1:5" ht="12.95" customHeight="1" x14ac:dyDescent="0.2">
      <c r="A284" s="7">
        <v>35708</v>
      </c>
      <c r="B284" s="8">
        <v>6.9371</v>
      </c>
      <c r="C284" s="2">
        <v>4.3067789999999997</v>
      </c>
      <c r="D284" s="2">
        <v>4.3067789999999997</v>
      </c>
      <c r="E284" s="2">
        <v>1</v>
      </c>
    </row>
    <row r="285" spans="1:5" ht="12.95" customHeight="1" x14ac:dyDescent="0.2">
      <c r="A285" s="7">
        <v>35709</v>
      </c>
      <c r="B285" s="8">
        <v>6.9371</v>
      </c>
      <c r="C285" s="2">
        <v>4.3067789999999997</v>
      </c>
      <c r="D285" s="2">
        <v>4.3067789999999997</v>
      </c>
      <c r="E285" s="2">
        <v>1</v>
      </c>
    </row>
    <row r="286" spans="1:5" ht="12.95" customHeight="1" x14ac:dyDescent="0.2">
      <c r="A286" s="7">
        <v>35710</v>
      </c>
      <c r="B286" s="8">
        <v>6.9309000000000003</v>
      </c>
      <c r="C286" s="2">
        <v>4.2952919999999999</v>
      </c>
      <c r="D286" s="2">
        <v>4.2952919999999999</v>
      </c>
      <c r="E286" s="2">
        <v>1</v>
      </c>
    </row>
    <row r="287" spans="1:5" ht="12.95" customHeight="1" x14ac:dyDescent="0.2">
      <c r="A287" s="7">
        <v>35711</v>
      </c>
      <c r="B287" s="8">
        <v>6.9170999999999996</v>
      </c>
      <c r="C287" s="2">
        <v>4.2891250000000003</v>
      </c>
      <c r="D287" s="2">
        <v>4.2891250000000003</v>
      </c>
      <c r="E287" s="2">
        <v>1</v>
      </c>
    </row>
    <row r="288" spans="1:5" ht="12.95" customHeight="1" x14ac:dyDescent="0.2">
      <c r="A288" s="7">
        <v>35712</v>
      </c>
      <c r="B288" s="8">
        <v>6.9272</v>
      </c>
      <c r="C288" s="2">
        <v>4.3033780000000004</v>
      </c>
      <c r="D288" s="2">
        <v>4.3033780000000004</v>
      </c>
      <c r="E288" s="2">
        <v>1</v>
      </c>
    </row>
    <row r="289" spans="1:5" ht="12.95" customHeight="1" x14ac:dyDescent="0.2">
      <c r="A289" s="7">
        <v>35713</v>
      </c>
      <c r="B289" s="8">
        <v>6.9123999999999999</v>
      </c>
      <c r="C289" s="2">
        <v>4.2830870000000001</v>
      </c>
      <c r="D289" s="2">
        <v>4.2830870000000001</v>
      </c>
      <c r="E289" s="2">
        <v>1</v>
      </c>
    </row>
    <row r="290" spans="1:5" ht="12.95" customHeight="1" x14ac:dyDescent="0.2">
      <c r="A290" s="7">
        <v>35714</v>
      </c>
      <c r="B290" s="8">
        <v>6.9283999999999999</v>
      </c>
      <c r="C290" s="2">
        <v>4.2449479999999999</v>
      </c>
      <c r="D290" s="2">
        <v>4.2449479999999999</v>
      </c>
      <c r="E290" s="2">
        <v>1</v>
      </c>
    </row>
    <row r="291" spans="1:5" ht="12.95" customHeight="1" x14ac:dyDescent="0.2">
      <c r="A291" s="7">
        <v>35715</v>
      </c>
      <c r="B291" s="8">
        <v>6.9283999999999999</v>
      </c>
      <c r="C291" s="2">
        <v>4.2449479999999999</v>
      </c>
      <c r="D291" s="2">
        <v>4.2449479999999999</v>
      </c>
      <c r="E291" s="2">
        <v>1</v>
      </c>
    </row>
    <row r="292" spans="1:5" ht="12.95" customHeight="1" x14ac:dyDescent="0.2">
      <c r="A292" s="7">
        <v>35716</v>
      </c>
      <c r="B292" s="8">
        <v>6.9283999999999999</v>
      </c>
      <c r="C292" s="2">
        <v>4.2449479999999999</v>
      </c>
      <c r="D292" s="2">
        <v>4.2449479999999999</v>
      </c>
      <c r="E292" s="2">
        <v>1</v>
      </c>
    </row>
    <row r="293" spans="1:5" ht="12.95" customHeight="1" x14ac:dyDescent="0.2">
      <c r="A293" s="7">
        <v>35717</v>
      </c>
      <c r="B293" s="8">
        <v>6.9337999999999997</v>
      </c>
      <c r="C293" s="2">
        <v>4.2390939999999997</v>
      </c>
      <c r="D293" s="2">
        <v>4.2390939999999997</v>
      </c>
      <c r="E293" s="2">
        <v>1</v>
      </c>
    </row>
    <row r="294" spans="1:5" ht="12.95" customHeight="1" x14ac:dyDescent="0.2">
      <c r="A294" s="7">
        <v>35718</v>
      </c>
      <c r="B294" s="8">
        <v>6.9291</v>
      </c>
      <c r="C294" s="2">
        <v>4.2238420000000003</v>
      </c>
      <c r="D294" s="2">
        <v>4.2238420000000003</v>
      </c>
      <c r="E294" s="2">
        <v>1</v>
      </c>
    </row>
    <row r="295" spans="1:5" ht="12.95" customHeight="1" x14ac:dyDescent="0.2">
      <c r="A295" s="7">
        <v>35719</v>
      </c>
      <c r="B295" s="8">
        <v>6.9332000000000003</v>
      </c>
      <c r="C295" s="2">
        <v>4.2358440000000002</v>
      </c>
      <c r="D295" s="2">
        <v>4.2358440000000002</v>
      </c>
      <c r="E295" s="2">
        <v>1</v>
      </c>
    </row>
    <row r="296" spans="1:5" ht="12.95" customHeight="1" x14ac:dyDescent="0.2">
      <c r="A296" s="7">
        <v>35720</v>
      </c>
      <c r="B296" s="8">
        <v>6.9370000000000003</v>
      </c>
      <c r="C296" s="2">
        <v>4.2410110000000003</v>
      </c>
      <c r="D296" s="2">
        <v>4.2410110000000003</v>
      </c>
      <c r="E296" s="2">
        <v>1</v>
      </c>
    </row>
    <row r="297" spans="1:5" ht="12.95" customHeight="1" x14ac:dyDescent="0.2">
      <c r="A297" s="7">
        <v>35721</v>
      </c>
      <c r="B297" s="8">
        <v>6.9318</v>
      </c>
      <c r="C297" s="2">
        <v>4.2420200000000001</v>
      </c>
      <c r="D297" s="2">
        <v>4.2420200000000001</v>
      </c>
      <c r="E297" s="2">
        <v>1</v>
      </c>
    </row>
    <row r="298" spans="1:5" ht="12.95" customHeight="1" x14ac:dyDescent="0.2">
      <c r="A298" s="7">
        <v>35722</v>
      </c>
      <c r="B298" s="8">
        <v>6.9318</v>
      </c>
      <c r="C298" s="2">
        <v>4.2420200000000001</v>
      </c>
      <c r="D298" s="2">
        <v>4.2420200000000001</v>
      </c>
      <c r="E298" s="2">
        <v>1</v>
      </c>
    </row>
    <row r="299" spans="1:5" ht="12.95" customHeight="1" x14ac:dyDescent="0.2">
      <c r="A299" s="7">
        <v>35723</v>
      </c>
      <c r="B299" s="8">
        <v>6.9318</v>
      </c>
      <c r="C299" s="2">
        <v>4.2420200000000001</v>
      </c>
      <c r="D299" s="2">
        <v>4.2420200000000001</v>
      </c>
      <c r="E299" s="2">
        <v>1</v>
      </c>
    </row>
    <row r="300" spans="1:5" ht="12.95" customHeight="1" x14ac:dyDescent="0.2">
      <c r="A300" s="7">
        <v>35724</v>
      </c>
      <c r="B300" s="8">
        <v>6.9623999999999997</v>
      </c>
      <c r="C300" s="2">
        <v>4.2461890000000002</v>
      </c>
      <c r="D300" s="2">
        <v>4.2461890000000002</v>
      </c>
      <c r="E300" s="2">
        <v>1</v>
      </c>
    </row>
    <row r="301" spans="1:5" ht="12.95" customHeight="1" x14ac:dyDescent="0.2">
      <c r="A301" s="7">
        <v>35725</v>
      </c>
      <c r="B301" s="8">
        <v>6.9584999999999999</v>
      </c>
      <c r="C301" s="2">
        <v>4.2545679999999999</v>
      </c>
      <c r="D301" s="2">
        <v>4.2545679999999999</v>
      </c>
      <c r="E301" s="2">
        <v>1</v>
      </c>
    </row>
    <row r="302" spans="1:5" ht="12.95" customHeight="1" x14ac:dyDescent="0.2">
      <c r="A302" s="7">
        <v>35726</v>
      </c>
      <c r="B302" s="8">
        <v>6.9607999999999999</v>
      </c>
      <c r="C302" s="2">
        <v>4.2529729999999999</v>
      </c>
      <c r="D302" s="2">
        <v>4.2529729999999999</v>
      </c>
      <c r="E302" s="2">
        <v>1</v>
      </c>
    </row>
    <row r="303" spans="1:5" ht="12.95" customHeight="1" x14ac:dyDescent="0.2">
      <c r="A303" s="7">
        <v>35727</v>
      </c>
      <c r="B303" s="8">
        <v>6.9508999999999999</v>
      </c>
      <c r="C303" s="2">
        <v>4.2605639999999996</v>
      </c>
      <c r="D303" s="2">
        <v>4.2605639999999996</v>
      </c>
      <c r="E303" s="2">
        <v>1</v>
      </c>
    </row>
    <row r="304" spans="1:5" ht="12.95" customHeight="1" x14ac:dyDescent="0.2">
      <c r="A304" s="7">
        <v>35728</v>
      </c>
      <c r="B304" s="8">
        <v>6.9509999999999996</v>
      </c>
      <c r="C304" s="2">
        <v>4.2601430000000002</v>
      </c>
      <c r="D304" s="2">
        <v>4.2601430000000002</v>
      </c>
      <c r="E304" s="2">
        <v>1</v>
      </c>
    </row>
    <row r="305" spans="1:5" ht="12.95" customHeight="1" x14ac:dyDescent="0.2">
      <c r="A305" s="7">
        <v>35729</v>
      </c>
      <c r="B305" s="8">
        <v>6.9509999999999996</v>
      </c>
      <c r="C305" s="2">
        <v>4.2601430000000002</v>
      </c>
      <c r="D305" s="2">
        <v>4.2601430000000002</v>
      </c>
      <c r="E305" s="2">
        <v>1</v>
      </c>
    </row>
    <row r="306" spans="1:5" ht="12.95" customHeight="1" x14ac:dyDescent="0.2">
      <c r="A306" s="7">
        <v>35730</v>
      </c>
      <c r="B306" s="8">
        <v>6.9509999999999996</v>
      </c>
      <c r="C306" s="2">
        <v>4.2601430000000002</v>
      </c>
      <c r="D306" s="2">
        <v>4.2601430000000002</v>
      </c>
      <c r="E306" s="2">
        <v>1</v>
      </c>
    </row>
    <row r="307" spans="1:5" ht="12.95" customHeight="1" x14ac:dyDescent="0.2">
      <c r="A307" s="7">
        <v>35731</v>
      </c>
      <c r="B307" s="8">
        <v>6.9561000000000002</v>
      </c>
      <c r="C307" s="2">
        <v>4.2681209999999998</v>
      </c>
      <c r="D307" s="2">
        <v>4.2681209999999998</v>
      </c>
      <c r="E307" s="2">
        <v>1</v>
      </c>
    </row>
    <row r="308" spans="1:5" ht="12.95" customHeight="1" x14ac:dyDescent="0.2">
      <c r="A308" s="7">
        <v>35732</v>
      </c>
      <c r="B308" s="8">
        <v>6.9386999999999999</v>
      </c>
      <c r="C308" s="2">
        <v>4.3301100000000003</v>
      </c>
      <c r="D308" s="2">
        <v>4.3301100000000003</v>
      </c>
      <c r="E308" s="2">
        <v>1</v>
      </c>
    </row>
    <row r="309" spans="1:5" ht="12.95" customHeight="1" x14ac:dyDescent="0.2">
      <c r="A309" s="7">
        <v>35733</v>
      </c>
      <c r="B309" s="8">
        <v>6.9551999999999996</v>
      </c>
      <c r="C309" s="2">
        <v>4.3074219999999999</v>
      </c>
      <c r="D309" s="2">
        <v>4.3074219999999999</v>
      </c>
      <c r="E309" s="2">
        <v>1</v>
      </c>
    </row>
    <row r="310" spans="1:5" ht="12.95" customHeight="1" x14ac:dyDescent="0.2">
      <c r="A310" s="7">
        <v>35734</v>
      </c>
      <c r="B310" s="8">
        <v>6.9551999999999996</v>
      </c>
      <c r="C310" s="2">
        <v>4.3074219999999999</v>
      </c>
      <c r="D310" s="2">
        <v>4.3074219999999999</v>
      </c>
      <c r="E310" s="2">
        <v>1</v>
      </c>
    </row>
    <row r="311" spans="1:5" ht="12.95" customHeight="1" x14ac:dyDescent="0.2">
      <c r="A311" s="7">
        <v>35735</v>
      </c>
      <c r="B311" s="8">
        <v>6.9481000000000002</v>
      </c>
      <c r="C311" s="2">
        <v>4.3359160000000001</v>
      </c>
      <c r="D311" s="2">
        <v>4.3359160000000001</v>
      </c>
      <c r="E311" s="2">
        <v>1</v>
      </c>
    </row>
    <row r="312" spans="1:5" ht="12.95" customHeight="1" x14ac:dyDescent="0.2">
      <c r="A312" s="7">
        <v>35736</v>
      </c>
      <c r="B312" s="8">
        <v>6.9481000000000002</v>
      </c>
      <c r="C312" s="2">
        <v>4.3359160000000001</v>
      </c>
      <c r="D312" s="2">
        <v>4.3359160000000001</v>
      </c>
      <c r="E312" s="2">
        <v>1</v>
      </c>
    </row>
    <row r="313" spans="1:5" ht="12.95" customHeight="1" x14ac:dyDescent="0.2">
      <c r="A313" s="7">
        <v>35737</v>
      </c>
      <c r="B313" s="8">
        <v>6.9481000000000002</v>
      </c>
      <c r="C313" s="2">
        <v>4.3359160000000001</v>
      </c>
      <c r="D313" s="2">
        <v>4.3359160000000001</v>
      </c>
      <c r="E313" s="2">
        <v>1</v>
      </c>
    </row>
    <row r="314" spans="1:5" ht="12.95" customHeight="1" x14ac:dyDescent="0.2">
      <c r="A314" s="7">
        <v>35738</v>
      </c>
      <c r="B314" s="8">
        <v>6.9550999999999998</v>
      </c>
      <c r="C314" s="2">
        <v>4.3274090000000003</v>
      </c>
      <c r="D314" s="2">
        <v>4.3274090000000003</v>
      </c>
      <c r="E314" s="2">
        <v>1</v>
      </c>
    </row>
    <row r="315" spans="1:5" ht="12.95" customHeight="1" x14ac:dyDescent="0.2">
      <c r="A315" s="7">
        <v>35739</v>
      </c>
      <c r="B315" s="8">
        <v>6.9522000000000004</v>
      </c>
      <c r="C315" s="2">
        <v>4.3336829999999997</v>
      </c>
      <c r="D315" s="2">
        <v>4.3336829999999997</v>
      </c>
      <c r="E315" s="2">
        <v>1</v>
      </c>
    </row>
    <row r="316" spans="1:5" ht="12.95" customHeight="1" x14ac:dyDescent="0.2">
      <c r="A316" s="7">
        <v>35740</v>
      </c>
      <c r="B316" s="8">
        <v>6.9550000000000001</v>
      </c>
      <c r="C316" s="2">
        <v>4.3135589999999997</v>
      </c>
      <c r="D316" s="2">
        <v>4.3135589999999997</v>
      </c>
      <c r="E316" s="2">
        <v>1</v>
      </c>
    </row>
    <row r="317" spans="1:5" ht="12.95" customHeight="1" x14ac:dyDescent="0.2">
      <c r="A317" s="7">
        <v>35741</v>
      </c>
      <c r="B317" s="8">
        <v>6.9592999999999998</v>
      </c>
      <c r="C317" s="2">
        <v>4.3170830000000002</v>
      </c>
      <c r="D317" s="2">
        <v>4.3170830000000002</v>
      </c>
      <c r="E317" s="2">
        <v>1</v>
      </c>
    </row>
    <row r="318" spans="1:5" ht="12.95" customHeight="1" x14ac:dyDescent="0.2">
      <c r="A318" s="7">
        <v>35742</v>
      </c>
      <c r="B318" s="8">
        <v>6.9478999999999997</v>
      </c>
      <c r="C318" s="2">
        <v>4.3204060000000002</v>
      </c>
      <c r="D318" s="2">
        <v>4.3204060000000002</v>
      </c>
      <c r="E318" s="2">
        <v>1</v>
      </c>
    </row>
    <row r="319" spans="1:5" ht="12.95" customHeight="1" x14ac:dyDescent="0.2">
      <c r="A319" s="7">
        <v>35743</v>
      </c>
      <c r="B319" s="8">
        <v>6.9478999999999997</v>
      </c>
      <c r="C319" s="2">
        <v>4.3204060000000002</v>
      </c>
      <c r="D319" s="2">
        <v>4.3204060000000002</v>
      </c>
      <c r="E319" s="2">
        <v>1</v>
      </c>
    </row>
    <row r="320" spans="1:5" ht="12.95" customHeight="1" x14ac:dyDescent="0.2">
      <c r="A320" s="7">
        <v>35744</v>
      </c>
      <c r="B320" s="8">
        <v>6.9478999999999997</v>
      </c>
      <c r="C320" s="2">
        <v>4.3204060000000002</v>
      </c>
      <c r="D320" s="2">
        <v>4.3204060000000002</v>
      </c>
      <c r="E320" s="2">
        <v>1</v>
      </c>
    </row>
    <row r="321" spans="1:5" ht="12.95" customHeight="1" x14ac:dyDescent="0.2">
      <c r="A321" s="7">
        <v>35745</v>
      </c>
      <c r="B321" s="8">
        <v>6.9480000000000004</v>
      </c>
      <c r="C321" s="2">
        <v>4.3279399999999999</v>
      </c>
      <c r="D321" s="2">
        <v>4.3279399999999999</v>
      </c>
      <c r="E321" s="2">
        <v>1</v>
      </c>
    </row>
    <row r="322" spans="1:5" ht="12.95" customHeight="1" x14ac:dyDescent="0.2">
      <c r="A322" s="7">
        <v>35746</v>
      </c>
      <c r="B322" s="8">
        <v>6.9622999999999999</v>
      </c>
      <c r="C322" s="2">
        <v>4.3239419999999997</v>
      </c>
      <c r="D322" s="2">
        <v>4.3239419999999997</v>
      </c>
      <c r="E322" s="2">
        <v>1</v>
      </c>
    </row>
    <row r="323" spans="1:5" ht="12.95" customHeight="1" x14ac:dyDescent="0.2">
      <c r="A323" s="7">
        <v>35747</v>
      </c>
      <c r="B323" s="8">
        <v>6.9593999999999996</v>
      </c>
      <c r="C323" s="2">
        <v>4.3345900000000004</v>
      </c>
      <c r="D323" s="2">
        <v>4.3345900000000004</v>
      </c>
      <c r="E323" s="2">
        <v>1</v>
      </c>
    </row>
    <row r="324" spans="1:5" ht="12.95" customHeight="1" x14ac:dyDescent="0.2">
      <c r="A324" s="7">
        <v>35748</v>
      </c>
      <c r="B324" s="8">
        <v>6.9634999999999998</v>
      </c>
      <c r="C324" s="2">
        <v>4.331277</v>
      </c>
      <c r="D324" s="2">
        <v>4.331277</v>
      </c>
      <c r="E324" s="2">
        <v>1</v>
      </c>
    </row>
    <row r="325" spans="1:5" ht="12.95" customHeight="1" x14ac:dyDescent="0.2">
      <c r="A325" s="7">
        <v>35749</v>
      </c>
      <c r="B325" s="8">
        <v>6.9710999999999999</v>
      </c>
      <c r="C325" s="2">
        <v>4.3438939999999997</v>
      </c>
      <c r="D325" s="2">
        <v>4.3438939999999997</v>
      </c>
      <c r="E325" s="2">
        <v>1</v>
      </c>
    </row>
    <row r="326" spans="1:5" ht="12.95" customHeight="1" x14ac:dyDescent="0.2">
      <c r="A326" s="7">
        <v>35750</v>
      </c>
      <c r="B326" s="8">
        <v>6.9710999999999999</v>
      </c>
      <c r="C326" s="2">
        <v>4.3438939999999997</v>
      </c>
      <c r="D326" s="2">
        <v>4.3438939999999997</v>
      </c>
      <c r="E326" s="2">
        <v>1</v>
      </c>
    </row>
    <row r="327" spans="1:5" ht="12.95" customHeight="1" x14ac:dyDescent="0.2">
      <c r="A327" s="7">
        <v>35751</v>
      </c>
      <c r="B327" s="8">
        <v>6.9710999999999999</v>
      </c>
      <c r="C327" s="2">
        <v>4.3438939999999997</v>
      </c>
      <c r="D327" s="2">
        <v>4.3438939999999997</v>
      </c>
      <c r="E327" s="2">
        <v>1</v>
      </c>
    </row>
    <row r="328" spans="1:5" ht="12.95" customHeight="1" x14ac:dyDescent="0.2">
      <c r="A328" s="7">
        <v>35752</v>
      </c>
      <c r="B328" s="8">
        <v>6.9688999999999997</v>
      </c>
      <c r="C328" s="2">
        <v>4.3290290000000002</v>
      </c>
      <c r="D328" s="2">
        <v>4.3290290000000002</v>
      </c>
      <c r="E328" s="2">
        <v>1</v>
      </c>
    </row>
    <row r="329" spans="1:5" ht="12.95" customHeight="1" x14ac:dyDescent="0.2">
      <c r="A329" s="7">
        <v>35753</v>
      </c>
      <c r="B329" s="8">
        <v>6.9699</v>
      </c>
      <c r="C329" s="2">
        <v>4.326505</v>
      </c>
      <c r="D329" s="2">
        <v>4.326505</v>
      </c>
      <c r="E329" s="2">
        <v>1</v>
      </c>
    </row>
    <row r="330" spans="1:5" ht="12.95" customHeight="1" x14ac:dyDescent="0.2">
      <c r="A330" s="7">
        <v>35754</v>
      </c>
      <c r="B330" s="8">
        <v>6.9729999999999999</v>
      </c>
      <c r="C330" s="2">
        <v>4.3458180000000004</v>
      </c>
      <c r="D330" s="2">
        <v>4.3458180000000004</v>
      </c>
      <c r="E330" s="2">
        <v>1</v>
      </c>
    </row>
    <row r="331" spans="1:5" ht="12.95" customHeight="1" x14ac:dyDescent="0.2">
      <c r="A331" s="7">
        <v>35755</v>
      </c>
      <c r="B331" s="8">
        <v>6.9779999999999998</v>
      </c>
      <c r="C331" s="2">
        <v>4.3406099999999999</v>
      </c>
      <c r="D331" s="2">
        <v>4.3406099999999999</v>
      </c>
      <c r="E331" s="2">
        <v>1</v>
      </c>
    </row>
    <row r="332" spans="1:5" ht="12.95" customHeight="1" x14ac:dyDescent="0.2">
      <c r="A332" s="7">
        <v>35756</v>
      </c>
      <c r="B332" s="8">
        <v>6.9842000000000004</v>
      </c>
      <c r="C332" s="2">
        <v>4.3315979999999996</v>
      </c>
      <c r="D332" s="2">
        <v>4.3315979999999996</v>
      </c>
      <c r="E332" s="2">
        <v>1</v>
      </c>
    </row>
    <row r="333" spans="1:5" ht="12.95" customHeight="1" x14ac:dyDescent="0.2">
      <c r="A333" s="7">
        <v>35757</v>
      </c>
      <c r="B333" s="8">
        <v>6.9842000000000004</v>
      </c>
      <c r="C333" s="2">
        <v>4.3315979999999996</v>
      </c>
      <c r="D333" s="2">
        <v>4.3315979999999996</v>
      </c>
      <c r="E333" s="2">
        <v>1</v>
      </c>
    </row>
    <row r="334" spans="1:5" ht="12.95" customHeight="1" x14ac:dyDescent="0.2">
      <c r="A334" s="7">
        <v>35758</v>
      </c>
      <c r="B334" s="8">
        <v>6.9842000000000004</v>
      </c>
      <c r="C334" s="2">
        <v>4.3315979999999996</v>
      </c>
      <c r="D334" s="2">
        <v>4.3315979999999996</v>
      </c>
      <c r="E334" s="2">
        <v>1</v>
      </c>
    </row>
    <row r="335" spans="1:5" ht="12.95" customHeight="1" x14ac:dyDescent="0.2">
      <c r="A335" s="7">
        <v>35759</v>
      </c>
      <c r="B335" s="8">
        <v>6.9813000000000001</v>
      </c>
      <c r="C335" s="2">
        <v>4.3618819999999996</v>
      </c>
      <c r="D335" s="2">
        <v>4.3618819999999996</v>
      </c>
      <c r="E335" s="2">
        <v>1</v>
      </c>
    </row>
    <row r="336" spans="1:5" ht="12.95" customHeight="1" x14ac:dyDescent="0.2">
      <c r="A336" s="7">
        <v>35760</v>
      </c>
      <c r="B336" s="8">
        <v>6.9783999999999997</v>
      </c>
      <c r="C336" s="2">
        <v>4.358498</v>
      </c>
      <c r="D336" s="2">
        <v>4.358498</v>
      </c>
      <c r="E336" s="2">
        <v>1</v>
      </c>
    </row>
    <row r="337" spans="1:5" ht="12.95" customHeight="1" x14ac:dyDescent="0.2">
      <c r="A337" s="7">
        <v>35761</v>
      </c>
      <c r="B337" s="8">
        <v>6.9812000000000003</v>
      </c>
      <c r="C337" s="2">
        <v>4.3617939999999997</v>
      </c>
      <c r="D337" s="2">
        <v>4.3617939999999997</v>
      </c>
      <c r="E337" s="2">
        <v>1</v>
      </c>
    </row>
    <row r="338" spans="1:5" ht="12.95" customHeight="1" x14ac:dyDescent="0.2">
      <c r="A338" s="7">
        <v>35762</v>
      </c>
      <c r="B338" s="8">
        <v>6.9813999999999998</v>
      </c>
      <c r="C338" s="2">
        <v>4.3686689999999997</v>
      </c>
      <c r="D338" s="2">
        <v>4.3686689999999997</v>
      </c>
      <c r="E338" s="2">
        <v>1</v>
      </c>
    </row>
    <row r="339" spans="1:5" ht="12.95" customHeight="1" x14ac:dyDescent="0.2">
      <c r="A339" s="7">
        <v>35763</v>
      </c>
      <c r="B339" s="8">
        <v>6.9861000000000004</v>
      </c>
      <c r="C339" s="2">
        <v>4.3649769999999997</v>
      </c>
      <c r="D339" s="2">
        <v>4.3649769999999997</v>
      </c>
      <c r="E339" s="2">
        <v>1</v>
      </c>
    </row>
    <row r="340" spans="1:5" ht="12.95" customHeight="1" x14ac:dyDescent="0.2">
      <c r="A340" s="7">
        <v>35764</v>
      </c>
      <c r="B340" s="8">
        <v>6.9861000000000004</v>
      </c>
      <c r="C340" s="2">
        <v>4.3649769999999997</v>
      </c>
      <c r="D340" s="2">
        <v>4.3649769999999997</v>
      </c>
      <c r="E340" s="2">
        <v>1</v>
      </c>
    </row>
    <row r="341" spans="1:5" ht="12.95" customHeight="1" x14ac:dyDescent="0.2">
      <c r="A341" s="7">
        <v>35765</v>
      </c>
      <c r="B341" s="8">
        <v>6.9861000000000004</v>
      </c>
      <c r="C341" s="2">
        <v>4.3649769999999997</v>
      </c>
      <c r="D341" s="2">
        <v>4.3649769999999997</v>
      </c>
      <c r="E341" s="2">
        <v>1</v>
      </c>
    </row>
    <row r="342" spans="1:5" ht="12.95" customHeight="1" x14ac:dyDescent="0.2">
      <c r="A342" s="7">
        <v>35766</v>
      </c>
      <c r="B342" s="8">
        <v>6.9829999999999997</v>
      </c>
      <c r="C342" s="2">
        <v>4.3660189999999997</v>
      </c>
      <c r="D342" s="2">
        <v>4.3660189999999997</v>
      </c>
      <c r="E342" s="2">
        <v>1</v>
      </c>
    </row>
    <row r="343" spans="1:5" ht="12.95" customHeight="1" x14ac:dyDescent="0.2">
      <c r="A343" s="7">
        <v>35767</v>
      </c>
      <c r="B343" s="8">
        <v>6.9942000000000002</v>
      </c>
      <c r="C343" s="2">
        <v>4.3786120000000004</v>
      </c>
      <c r="D343" s="2">
        <v>4.3786120000000004</v>
      </c>
      <c r="E343" s="2">
        <v>1</v>
      </c>
    </row>
    <row r="344" spans="1:5" ht="12.95" customHeight="1" x14ac:dyDescent="0.2">
      <c r="A344" s="7">
        <v>35768</v>
      </c>
      <c r="B344" s="8">
        <v>6.9839000000000002</v>
      </c>
      <c r="C344" s="2">
        <v>4.3651970000000002</v>
      </c>
      <c r="D344" s="2">
        <v>4.3651970000000002</v>
      </c>
      <c r="E344" s="2">
        <v>1</v>
      </c>
    </row>
    <row r="345" spans="1:5" ht="12.95" customHeight="1" x14ac:dyDescent="0.2">
      <c r="A345" s="7">
        <v>35769</v>
      </c>
      <c r="B345" s="8">
        <v>6.9829999999999997</v>
      </c>
      <c r="C345" s="2">
        <v>4.3569589999999998</v>
      </c>
      <c r="D345" s="2">
        <v>4.3569589999999998</v>
      </c>
      <c r="E345" s="2">
        <v>1</v>
      </c>
    </row>
    <row r="346" spans="1:5" ht="12.95" customHeight="1" x14ac:dyDescent="0.2">
      <c r="A346" s="7">
        <v>35770</v>
      </c>
      <c r="B346" s="8">
        <v>6.9748999999999999</v>
      </c>
      <c r="C346" s="2">
        <v>4.3655660000000003</v>
      </c>
      <c r="D346" s="2">
        <v>4.3655660000000003</v>
      </c>
      <c r="E346" s="2">
        <v>1</v>
      </c>
    </row>
    <row r="347" spans="1:5" ht="12.95" customHeight="1" x14ac:dyDescent="0.2">
      <c r="A347" s="7">
        <v>35771</v>
      </c>
      <c r="B347" s="8">
        <v>6.9748999999999999</v>
      </c>
      <c r="C347" s="2">
        <v>4.3655660000000003</v>
      </c>
      <c r="D347" s="2">
        <v>4.3655660000000003</v>
      </c>
      <c r="E347" s="2">
        <v>1</v>
      </c>
    </row>
    <row r="348" spans="1:5" ht="12.95" customHeight="1" x14ac:dyDescent="0.2">
      <c r="A348" s="7">
        <v>35772</v>
      </c>
      <c r="B348" s="8">
        <v>6.9748999999999999</v>
      </c>
      <c r="C348" s="2">
        <v>4.3655660000000003</v>
      </c>
      <c r="D348" s="2">
        <v>4.3655660000000003</v>
      </c>
      <c r="E348" s="2">
        <v>1</v>
      </c>
    </row>
    <row r="349" spans="1:5" ht="12.95" customHeight="1" x14ac:dyDescent="0.2">
      <c r="A349" s="7">
        <v>35773</v>
      </c>
      <c r="B349" s="8">
        <v>6.9874000000000001</v>
      </c>
      <c r="C349" s="2">
        <v>4.3514049999999997</v>
      </c>
      <c r="D349" s="2">
        <v>4.3514049999999997</v>
      </c>
      <c r="E349" s="2">
        <v>1</v>
      </c>
    </row>
    <row r="350" spans="1:5" ht="12.95" customHeight="1" x14ac:dyDescent="0.2">
      <c r="A350" s="7">
        <v>35774</v>
      </c>
      <c r="B350" s="8">
        <v>6.9653</v>
      </c>
      <c r="C350" s="2">
        <v>4.3256680000000003</v>
      </c>
      <c r="D350" s="2">
        <v>4.3256680000000003</v>
      </c>
      <c r="E350" s="2">
        <v>1</v>
      </c>
    </row>
    <row r="351" spans="1:5" ht="12.95" customHeight="1" x14ac:dyDescent="0.2">
      <c r="A351" s="7">
        <v>35775</v>
      </c>
      <c r="B351" s="8">
        <v>6.9660000000000002</v>
      </c>
      <c r="C351" s="2">
        <v>4.3367430000000002</v>
      </c>
      <c r="D351" s="2">
        <v>4.3367430000000002</v>
      </c>
      <c r="E351" s="2">
        <v>1</v>
      </c>
    </row>
    <row r="352" spans="1:5" ht="12.95" customHeight="1" x14ac:dyDescent="0.2">
      <c r="A352" s="7">
        <v>35776</v>
      </c>
      <c r="B352" s="8">
        <v>6.9656000000000002</v>
      </c>
      <c r="C352" s="2">
        <v>4.3498469999999996</v>
      </c>
      <c r="D352" s="2">
        <v>4.3498469999999996</v>
      </c>
      <c r="E352" s="2">
        <v>1</v>
      </c>
    </row>
    <row r="353" spans="1:5" ht="12.95" customHeight="1" x14ac:dyDescent="0.2">
      <c r="A353" s="7">
        <v>35777</v>
      </c>
      <c r="B353" s="8">
        <v>6.9599000000000002</v>
      </c>
      <c r="C353" s="2">
        <v>4.3430989999999996</v>
      </c>
      <c r="D353" s="2">
        <v>4.3430989999999996</v>
      </c>
      <c r="E353" s="2">
        <v>1</v>
      </c>
    </row>
    <row r="354" spans="1:5" ht="12.95" customHeight="1" x14ac:dyDescent="0.2">
      <c r="A354" s="7">
        <v>35778</v>
      </c>
      <c r="B354" s="8">
        <v>6.9599000000000002</v>
      </c>
      <c r="C354" s="2">
        <v>4.3430989999999996</v>
      </c>
      <c r="D354" s="2">
        <v>4.3430989999999996</v>
      </c>
      <c r="E354" s="2">
        <v>1</v>
      </c>
    </row>
    <row r="355" spans="1:5" ht="12.95" customHeight="1" x14ac:dyDescent="0.2">
      <c r="A355" s="7">
        <v>35779</v>
      </c>
      <c r="B355" s="8">
        <v>6.9599000000000002</v>
      </c>
      <c r="C355" s="2">
        <v>4.3430989999999996</v>
      </c>
      <c r="D355" s="2">
        <v>4.3430989999999996</v>
      </c>
      <c r="E355" s="2">
        <v>1</v>
      </c>
    </row>
    <row r="356" spans="1:5" ht="12.95" customHeight="1" x14ac:dyDescent="0.2">
      <c r="A356" s="7">
        <v>35780</v>
      </c>
      <c r="B356" s="8">
        <v>6.9554999999999998</v>
      </c>
      <c r="C356" s="2">
        <v>4.3559960000000002</v>
      </c>
      <c r="D356" s="2">
        <v>4.3559960000000002</v>
      </c>
      <c r="E356" s="2">
        <v>1</v>
      </c>
    </row>
    <row r="357" spans="1:5" ht="12.95" customHeight="1" x14ac:dyDescent="0.2">
      <c r="A357" s="7">
        <v>35781</v>
      </c>
      <c r="B357" s="8">
        <v>6.9523999999999999</v>
      </c>
      <c r="C357" s="2">
        <v>4.3719669999999997</v>
      </c>
      <c r="D357" s="2">
        <v>4.3719669999999997</v>
      </c>
      <c r="E357" s="2">
        <v>1</v>
      </c>
    </row>
    <row r="358" spans="1:5" ht="12.95" customHeight="1" x14ac:dyDescent="0.2">
      <c r="A358" s="7">
        <v>35782</v>
      </c>
      <c r="B358" s="8">
        <v>6.9440999999999997</v>
      </c>
      <c r="C358" s="2">
        <v>4.3373189999999999</v>
      </c>
      <c r="D358" s="2">
        <v>4.3373189999999999</v>
      </c>
      <c r="E358" s="2">
        <v>1</v>
      </c>
    </row>
    <row r="359" spans="1:5" ht="12.95" customHeight="1" x14ac:dyDescent="0.2">
      <c r="A359" s="7">
        <v>35783</v>
      </c>
      <c r="B359" s="8">
        <v>6.9509999999999996</v>
      </c>
      <c r="C359" s="2">
        <v>4.3395890000000001</v>
      </c>
      <c r="D359" s="2">
        <v>4.3395890000000001</v>
      </c>
      <c r="E359" s="2">
        <v>1</v>
      </c>
    </row>
    <row r="360" spans="1:5" ht="12.95" customHeight="1" x14ac:dyDescent="0.2">
      <c r="A360" s="7">
        <v>35784</v>
      </c>
      <c r="B360" s="8">
        <v>6.9504000000000001</v>
      </c>
      <c r="C360" s="2">
        <v>4.3485899999999997</v>
      </c>
      <c r="D360" s="2">
        <v>4.3485899999999997</v>
      </c>
      <c r="E360" s="2">
        <v>1</v>
      </c>
    </row>
    <row r="361" spans="1:5" ht="12.95" customHeight="1" x14ac:dyDescent="0.2">
      <c r="A361" s="7">
        <v>35785</v>
      </c>
      <c r="B361" s="8">
        <v>6.9504000000000001</v>
      </c>
      <c r="C361" s="2">
        <v>4.3485899999999997</v>
      </c>
      <c r="D361" s="2">
        <v>4.3485899999999997</v>
      </c>
      <c r="E361" s="2">
        <v>1</v>
      </c>
    </row>
    <row r="362" spans="1:5" ht="12.95" customHeight="1" x14ac:dyDescent="0.2">
      <c r="A362" s="7">
        <v>35786</v>
      </c>
      <c r="B362" s="8">
        <v>6.9504000000000001</v>
      </c>
      <c r="C362" s="2">
        <v>4.3485899999999997</v>
      </c>
      <c r="D362" s="2">
        <v>4.3485899999999997</v>
      </c>
      <c r="E362" s="2">
        <v>1</v>
      </c>
    </row>
    <row r="363" spans="1:5" ht="12.95" customHeight="1" x14ac:dyDescent="0.2">
      <c r="A363" s="7">
        <v>35787</v>
      </c>
      <c r="B363" s="8">
        <v>6.9504000000000001</v>
      </c>
      <c r="C363" s="2">
        <v>4.3485899999999997</v>
      </c>
      <c r="D363" s="2">
        <v>4.3485899999999997</v>
      </c>
      <c r="E363" s="2">
        <v>1</v>
      </c>
    </row>
    <row r="364" spans="1:5" ht="12.95" customHeight="1" x14ac:dyDescent="0.2">
      <c r="A364" s="7">
        <v>35788</v>
      </c>
      <c r="B364" s="8">
        <v>6.9431000000000003</v>
      </c>
      <c r="C364" s="2">
        <v>4.3493029999999999</v>
      </c>
      <c r="D364" s="2">
        <v>4.3493029999999999</v>
      </c>
      <c r="E364" s="2">
        <v>1</v>
      </c>
    </row>
    <row r="365" spans="1:5" ht="12.95" customHeight="1" x14ac:dyDescent="0.2">
      <c r="A365" s="7">
        <v>35789</v>
      </c>
      <c r="B365" s="8">
        <v>6.9537000000000004</v>
      </c>
      <c r="C365" s="2">
        <v>4.3524390000000004</v>
      </c>
      <c r="D365" s="2">
        <v>4.3524390000000004</v>
      </c>
      <c r="E365" s="2">
        <v>1</v>
      </c>
    </row>
    <row r="366" spans="1:5" ht="12.95" customHeight="1" x14ac:dyDescent="0.2">
      <c r="A366" s="7">
        <v>35790</v>
      </c>
      <c r="B366" s="8">
        <v>6.9537000000000004</v>
      </c>
      <c r="C366" s="2">
        <v>4.3524390000000004</v>
      </c>
      <c r="D366" s="2">
        <v>4.3524390000000004</v>
      </c>
      <c r="E366" s="2">
        <v>1</v>
      </c>
    </row>
    <row r="367" spans="1:5" ht="12.95" customHeight="1" x14ac:dyDescent="0.2">
      <c r="A367" s="7">
        <v>35791</v>
      </c>
      <c r="B367" s="8">
        <v>6.9537000000000004</v>
      </c>
      <c r="C367" s="2">
        <v>4.3524390000000004</v>
      </c>
      <c r="D367" s="2">
        <v>4.3524390000000004</v>
      </c>
      <c r="E367" s="2">
        <v>1</v>
      </c>
    </row>
    <row r="368" spans="1:5" ht="12.95" customHeight="1" x14ac:dyDescent="0.2">
      <c r="A368" s="7">
        <v>35792</v>
      </c>
      <c r="B368" s="8">
        <v>6.9537000000000004</v>
      </c>
      <c r="C368" s="2">
        <v>4.3524390000000004</v>
      </c>
      <c r="D368" s="2">
        <v>4.3524390000000004</v>
      </c>
      <c r="E368" s="2">
        <v>1</v>
      </c>
    </row>
    <row r="369" spans="1:5" ht="12.95" customHeight="1" x14ac:dyDescent="0.2">
      <c r="A369" s="7">
        <v>35793</v>
      </c>
      <c r="B369" s="8">
        <v>6.9537000000000004</v>
      </c>
      <c r="C369" s="2">
        <v>4.3524390000000004</v>
      </c>
      <c r="D369" s="2">
        <v>4.3524390000000004</v>
      </c>
      <c r="E369" s="2">
        <v>1</v>
      </c>
    </row>
    <row r="370" spans="1:5" ht="12.95" customHeight="1" x14ac:dyDescent="0.2">
      <c r="A370" s="7">
        <v>35794</v>
      </c>
      <c r="B370" s="8">
        <v>6.9461000000000004</v>
      </c>
      <c r="C370" s="2">
        <v>4.3450939999999996</v>
      </c>
      <c r="D370" s="2">
        <v>4.3450939999999996</v>
      </c>
      <c r="E370" s="2">
        <v>1</v>
      </c>
    </row>
    <row r="371" spans="1:5" ht="12.95" customHeight="1" x14ac:dyDescent="0.2">
      <c r="A371" s="7">
        <v>35795</v>
      </c>
      <c r="B371" s="8">
        <v>6.9471999999999996</v>
      </c>
      <c r="C371" s="2">
        <v>4.3320030000000003</v>
      </c>
      <c r="D371" s="2">
        <v>4.3320030000000003</v>
      </c>
      <c r="E371" s="2">
        <v>1</v>
      </c>
    </row>
    <row r="372" spans="1:5" ht="12.95" customHeight="1" x14ac:dyDescent="0.2">
      <c r="A372" s="7">
        <v>35796</v>
      </c>
      <c r="B372" s="8">
        <v>6.9447000000000001</v>
      </c>
      <c r="C372" s="2">
        <v>4.3265890000000002</v>
      </c>
      <c r="D372" s="2">
        <v>4.3265890000000002</v>
      </c>
      <c r="E372" s="2">
        <v>1</v>
      </c>
    </row>
    <row r="373" spans="1:5" ht="12.95" customHeight="1" x14ac:dyDescent="0.2">
      <c r="A373" s="7">
        <v>35797</v>
      </c>
      <c r="B373" s="8">
        <v>6.9447000000000001</v>
      </c>
      <c r="C373" s="2">
        <v>4.3265890000000002</v>
      </c>
      <c r="D373" s="2">
        <v>4.3265890000000002</v>
      </c>
      <c r="E373" s="2">
        <v>1</v>
      </c>
    </row>
    <row r="374" spans="1:5" ht="12.95" customHeight="1" x14ac:dyDescent="0.2">
      <c r="A374" s="7">
        <v>35798</v>
      </c>
      <c r="B374" s="8">
        <v>6.9447000000000001</v>
      </c>
      <c r="C374" s="2">
        <v>4.3265890000000002</v>
      </c>
      <c r="D374" s="2">
        <v>4.3265890000000002</v>
      </c>
      <c r="E374" s="2">
        <v>1</v>
      </c>
    </row>
    <row r="375" spans="1:5" ht="12.95" customHeight="1" x14ac:dyDescent="0.2">
      <c r="A375" s="7">
        <v>35799</v>
      </c>
      <c r="B375" s="8">
        <v>6.9325999999999999</v>
      </c>
      <c r="C375" s="2">
        <v>4.320055</v>
      </c>
      <c r="D375" s="2">
        <v>4.320055</v>
      </c>
      <c r="E375" s="2">
        <v>1</v>
      </c>
    </row>
    <row r="376" spans="1:5" ht="12.95" customHeight="1" x14ac:dyDescent="0.2">
      <c r="A376" s="7">
        <v>35800</v>
      </c>
      <c r="B376" s="8">
        <v>6.9325999999999999</v>
      </c>
      <c r="C376" s="2">
        <v>4.320055</v>
      </c>
      <c r="D376" s="2">
        <v>4.320055</v>
      </c>
      <c r="E376" s="2">
        <v>1</v>
      </c>
    </row>
    <row r="377" spans="1:5" ht="12.95" customHeight="1" x14ac:dyDescent="0.2">
      <c r="A377" s="7">
        <v>35801</v>
      </c>
      <c r="B377" s="8">
        <v>6.9325999999999999</v>
      </c>
      <c r="C377" s="2">
        <v>4.320055</v>
      </c>
      <c r="D377" s="2">
        <v>4.320055</v>
      </c>
      <c r="E377" s="2">
        <v>1</v>
      </c>
    </row>
    <row r="378" spans="1:5" ht="12.95" customHeight="1" x14ac:dyDescent="0.2">
      <c r="A378" s="7">
        <v>35802</v>
      </c>
      <c r="B378" s="8">
        <v>6.9325999999999999</v>
      </c>
      <c r="C378" s="2">
        <v>4.320055</v>
      </c>
      <c r="D378" s="2">
        <v>4.320055</v>
      </c>
      <c r="E378" s="2">
        <v>1</v>
      </c>
    </row>
    <row r="379" spans="1:5" ht="12.95" customHeight="1" x14ac:dyDescent="0.2">
      <c r="A379" s="7">
        <v>35803</v>
      </c>
      <c r="B379" s="8">
        <v>6.9378000000000002</v>
      </c>
      <c r="C379" s="2">
        <v>4.3396689999999998</v>
      </c>
      <c r="D379" s="2">
        <v>4.3396689999999998</v>
      </c>
      <c r="E379" s="2">
        <v>1</v>
      </c>
    </row>
    <row r="380" spans="1:5" ht="12.95" customHeight="1" x14ac:dyDescent="0.2">
      <c r="A380" s="7">
        <v>35804</v>
      </c>
      <c r="B380" s="8">
        <v>6.9465000000000003</v>
      </c>
      <c r="C380" s="2">
        <v>4.3478339999999998</v>
      </c>
      <c r="D380" s="2">
        <v>4.3478339999999998</v>
      </c>
      <c r="E380" s="2">
        <v>1</v>
      </c>
    </row>
    <row r="381" spans="1:5" ht="12.95" customHeight="1" x14ac:dyDescent="0.2">
      <c r="A381" s="7">
        <v>35805</v>
      </c>
      <c r="B381" s="8">
        <v>6.9318999999999997</v>
      </c>
      <c r="C381" s="2">
        <v>4.329796</v>
      </c>
      <c r="D381" s="2">
        <v>4.329796</v>
      </c>
      <c r="E381" s="2">
        <v>1</v>
      </c>
    </row>
    <row r="382" spans="1:5" ht="12.95" customHeight="1" x14ac:dyDescent="0.2">
      <c r="A382" s="7">
        <v>35806</v>
      </c>
      <c r="B382" s="8">
        <v>6.9318999999999997</v>
      </c>
      <c r="C382" s="2">
        <v>4.329796</v>
      </c>
      <c r="D382" s="2">
        <v>4.329796</v>
      </c>
      <c r="E382" s="2">
        <v>1</v>
      </c>
    </row>
    <row r="383" spans="1:5" ht="12.95" customHeight="1" x14ac:dyDescent="0.2">
      <c r="A383" s="7">
        <v>35807</v>
      </c>
      <c r="B383" s="8">
        <v>6.9318999999999997</v>
      </c>
      <c r="C383" s="2">
        <v>4.329796</v>
      </c>
      <c r="D383" s="2">
        <v>4.329796</v>
      </c>
      <c r="E383" s="2">
        <v>1</v>
      </c>
    </row>
    <row r="384" spans="1:5" ht="12.95" customHeight="1" x14ac:dyDescent="0.2">
      <c r="A384" s="7">
        <v>35808</v>
      </c>
      <c r="B384" s="8">
        <v>6.9292999999999996</v>
      </c>
      <c r="C384" s="2">
        <v>4.3333249999999994</v>
      </c>
      <c r="D384" s="2">
        <v>4.3333249999999994</v>
      </c>
      <c r="E384" s="2">
        <v>1</v>
      </c>
    </row>
    <row r="385" spans="1:5" ht="12.95" customHeight="1" x14ac:dyDescent="0.2">
      <c r="A385" s="7">
        <v>35809</v>
      </c>
      <c r="B385" s="8">
        <v>6.9382000000000001</v>
      </c>
      <c r="C385" s="2">
        <v>4.3300749999999999</v>
      </c>
      <c r="D385" s="2">
        <v>4.3300749999999999</v>
      </c>
      <c r="E385" s="2">
        <v>1</v>
      </c>
    </row>
    <row r="386" spans="1:5" ht="12.95" customHeight="1" x14ac:dyDescent="0.2">
      <c r="A386" s="7">
        <v>35810</v>
      </c>
      <c r="B386" s="8">
        <v>6.9470000000000001</v>
      </c>
      <c r="C386" s="2">
        <v>4.3235970000000004</v>
      </c>
      <c r="D386" s="2">
        <v>4.3235970000000004</v>
      </c>
      <c r="E386" s="2">
        <v>1</v>
      </c>
    </row>
    <row r="387" spans="1:5" ht="12.95" customHeight="1" x14ac:dyDescent="0.2">
      <c r="A387" s="7">
        <v>35811</v>
      </c>
      <c r="B387" s="8">
        <v>6.9443999999999999</v>
      </c>
      <c r="C387" s="2">
        <v>4.3249259999999996</v>
      </c>
      <c r="D387" s="2">
        <v>4.3249259999999996</v>
      </c>
      <c r="E387" s="2">
        <v>1</v>
      </c>
    </row>
    <row r="388" spans="1:5" ht="12.95" customHeight="1" x14ac:dyDescent="0.2">
      <c r="A388" s="7">
        <v>35812</v>
      </c>
      <c r="B388" s="8">
        <v>6.9462000000000002</v>
      </c>
      <c r="C388" s="2">
        <v>4.3003140000000002</v>
      </c>
      <c r="D388" s="2">
        <v>4.3003140000000002</v>
      </c>
      <c r="E388" s="2">
        <v>1</v>
      </c>
    </row>
    <row r="389" spans="1:5" ht="12.95" customHeight="1" x14ac:dyDescent="0.2">
      <c r="A389" s="7">
        <v>35813</v>
      </c>
      <c r="B389" s="8">
        <v>6.9462000000000002</v>
      </c>
      <c r="C389" s="2">
        <v>4.3003140000000002</v>
      </c>
      <c r="D389" s="2">
        <v>4.3003140000000002</v>
      </c>
      <c r="E389" s="2">
        <v>1</v>
      </c>
    </row>
    <row r="390" spans="1:5" ht="12.95" customHeight="1" x14ac:dyDescent="0.2">
      <c r="A390" s="7">
        <v>35814</v>
      </c>
      <c r="B390" s="8">
        <v>6.9462000000000002</v>
      </c>
      <c r="C390" s="2">
        <v>4.3003140000000002</v>
      </c>
      <c r="D390" s="2">
        <v>4.3003140000000002</v>
      </c>
      <c r="E390" s="2">
        <v>1</v>
      </c>
    </row>
    <row r="391" spans="1:5" ht="12.95" customHeight="1" x14ac:dyDescent="0.2">
      <c r="A391" s="7">
        <v>35815</v>
      </c>
      <c r="B391" s="8">
        <v>6.9588000000000001</v>
      </c>
      <c r="C391" s="2">
        <v>4.3102809999999998</v>
      </c>
      <c r="D391" s="2">
        <v>4.3102809999999998</v>
      </c>
      <c r="E391" s="2">
        <v>1</v>
      </c>
    </row>
    <row r="392" spans="1:5" ht="12.95" customHeight="1" x14ac:dyDescent="0.2">
      <c r="A392" s="7">
        <v>35816</v>
      </c>
      <c r="B392" s="8">
        <v>6.9592000000000001</v>
      </c>
      <c r="C392" s="2">
        <v>4.3157459999999999</v>
      </c>
      <c r="D392" s="2">
        <v>4.3157459999999999</v>
      </c>
      <c r="E392" s="2">
        <v>1</v>
      </c>
    </row>
    <row r="393" spans="1:5" ht="12.95" customHeight="1" x14ac:dyDescent="0.2">
      <c r="A393" s="7">
        <v>35817</v>
      </c>
      <c r="B393" s="8">
        <v>6.9409999999999998</v>
      </c>
      <c r="C393" s="2">
        <v>4.3172290000000002</v>
      </c>
      <c r="D393" s="2">
        <v>4.3172290000000002</v>
      </c>
      <c r="E393" s="2">
        <v>1</v>
      </c>
    </row>
    <row r="394" spans="1:5" ht="12.95" customHeight="1" x14ac:dyDescent="0.2">
      <c r="A394" s="7">
        <v>35818</v>
      </c>
      <c r="B394" s="8">
        <v>6.9431000000000003</v>
      </c>
      <c r="C394" s="2">
        <v>4.3493029999999999</v>
      </c>
      <c r="D394" s="2">
        <v>4.3493029999999999</v>
      </c>
      <c r="E394" s="2">
        <v>1</v>
      </c>
    </row>
    <row r="395" spans="1:5" ht="12.95" customHeight="1" x14ac:dyDescent="0.2">
      <c r="A395" s="7">
        <v>35819</v>
      </c>
      <c r="B395" s="8">
        <v>6.9431000000000003</v>
      </c>
      <c r="C395" s="2">
        <v>4.3493029999999999</v>
      </c>
      <c r="D395" s="2">
        <v>4.3493029999999999</v>
      </c>
      <c r="E395" s="2">
        <v>1</v>
      </c>
    </row>
    <row r="396" spans="1:5" ht="12.95" customHeight="1" x14ac:dyDescent="0.2">
      <c r="A396" s="7">
        <v>35820</v>
      </c>
      <c r="B396" s="8">
        <v>6.9431000000000003</v>
      </c>
      <c r="C396" s="2">
        <v>4.3493029999999999</v>
      </c>
      <c r="D396" s="2">
        <v>4.3493029999999999</v>
      </c>
      <c r="E396" s="2">
        <v>1</v>
      </c>
    </row>
    <row r="397" spans="1:5" ht="12.95" customHeight="1" x14ac:dyDescent="0.2">
      <c r="A397" s="7">
        <v>35821</v>
      </c>
      <c r="B397" s="8">
        <v>6.9431000000000003</v>
      </c>
      <c r="C397" s="2">
        <v>4.3493029999999999</v>
      </c>
      <c r="D397" s="2">
        <v>4.3493029999999999</v>
      </c>
      <c r="E397" s="2">
        <v>1</v>
      </c>
    </row>
    <row r="398" spans="1:5" ht="12.95" customHeight="1" x14ac:dyDescent="0.2">
      <c r="A398" s="7">
        <v>35822</v>
      </c>
      <c r="B398" s="8">
        <v>6.9311999999999996</v>
      </c>
      <c r="C398" s="2">
        <v>4.3257459999999996</v>
      </c>
      <c r="D398" s="2">
        <v>4.3257459999999996</v>
      </c>
      <c r="E398" s="2">
        <v>1</v>
      </c>
    </row>
    <row r="399" spans="1:5" ht="12.95" customHeight="1" x14ac:dyDescent="0.2">
      <c r="A399" s="7">
        <v>35823</v>
      </c>
      <c r="B399" s="8">
        <v>6.9260999999999999</v>
      </c>
      <c r="C399" s="2">
        <v>4.3362660000000002</v>
      </c>
      <c r="D399" s="2">
        <v>4.3362660000000002</v>
      </c>
      <c r="E399" s="2">
        <v>1</v>
      </c>
    </row>
    <row r="400" spans="1:5" ht="12.95" customHeight="1" x14ac:dyDescent="0.2">
      <c r="A400" s="7">
        <v>35824</v>
      </c>
      <c r="B400" s="8">
        <v>6.9321999999999999</v>
      </c>
      <c r="C400" s="2">
        <v>4.3447209999999998</v>
      </c>
      <c r="D400" s="2">
        <v>4.3447209999999998</v>
      </c>
      <c r="E400" s="2">
        <v>1</v>
      </c>
    </row>
    <row r="401" spans="1:5" ht="12.95" customHeight="1" x14ac:dyDescent="0.2">
      <c r="A401" s="7">
        <v>35825</v>
      </c>
      <c r="B401" s="8">
        <v>6.9409999999999998</v>
      </c>
      <c r="C401" s="2">
        <v>4.3570630000000001</v>
      </c>
      <c r="D401" s="2">
        <v>4.3570630000000001</v>
      </c>
      <c r="E401" s="2">
        <v>1</v>
      </c>
    </row>
    <row r="402" spans="1:5" ht="12.95" customHeight="1" x14ac:dyDescent="0.2">
      <c r="A402" s="7">
        <v>35826</v>
      </c>
      <c r="B402" s="8">
        <v>6.9362000000000004</v>
      </c>
      <c r="C402" s="2">
        <v>4.3624479999999997</v>
      </c>
      <c r="D402" s="2">
        <v>4.3624479999999997</v>
      </c>
      <c r="E402" s="2">
        <v>1</v>
      </c>
    </row>
    <row r="403" spans="1:5" ht="12.95" customHeight="1" x14ac:dyDescent="0.2">
      <c r="A403" s="7">
        <v>35827</v>
      </c>
      <c r="B403" s="8">
        <v>6.9362000000000004</v>
      </c>
      <c r="C403" s="2">
        <v>4.3624479999999997</v>
      </c>
      <c r="D403" s="2">
        <v>4.3624479999999997</v>
      </c>
      <c r="E403" s="2">
        <v>1</v>
      </c>
    </row>
    <row r="404" spans="1:5" ht="12.95" customHeight="1" x14ac:dyDescent="0.2">
      <c r="A404" s="7">
        <v>35828</v>
      </c>
      <c r="B404" s="8">
        <v>6.9362000000000004</v>
      </c>
      <c r="C404" s="2">
        <v>4.3624479999999997</v>
      </c>
      <c r="D404" s="2">
        <v>4.3624479999999997</v>
      </c>
      <c r="E404" s="2">
        <v>1</v>
      </c>
    </row>
    <row r="405" spans="1:5" ht="12.95" customHeight="1" x14ac:dyDescent="0.2">
      <c r="A405" s="7">
        <v>35829</v>
      </c>
      <c r="B405" s="8">
        <v>6.9450000000000003</v>
      </c>
      <c r="C405" s="2">
        <v>4.3515490000000003</v>
      </c>
      <c r="D405" s="2">
        <v>4.3515490000000003</v>
      </c>
      <c r="E405" s="2">
        <v>1</v>
      </c>
    </row>
    <row r="406" spans="1:5" ht="12.95" customHeight="1" x14ac:dyDescent="0.2">
      <c r="A406" s="7">
        <v>35830</v>
      </c>
      <c r="B406" s="8">
        <v>6.9314999999999998</v>
      </c>
      <c r="C406" s="2">
        <v>4.3369840000000002</v>
      </c>
      <c r="D406" s="2">
        <v>4.3369840000000002</v>
      </c>
      <c r="E406" s="2">
        <v>1</v>
      </c>
    </row>
    <row r="407" spans="1:5" ht="12.95" customHeight="1" x14ac:dyDescent="0.2">
      <c r="A407" s="7">
        <v>35831</v>
      </c>
      <c r="B407" s="8">
        <v>6.9367000000000001</v>
      </c>
      <c r="C407" s="2">
        <v>4.372236</v>
      </c>
      <c r="D407" s="2">
        <v>4.372236</v>
      </c>
      <c r="E407" s="2">
        <v>1</v>
      </c>
    </row>
    <row r="408" spans="1:5" ht="12.95" customHeight="1" x14ac:dyDescent="0.2">
      <c r="A408" s="7">
        <v>35832</v>
      </c>
      <c r="B408" s="8">
        <v>6.9432999999999998</v>
      </c>
      <c r="C408" s="2">
        <v>4.3684180000000001</v>
      </c>
      <c r="D408" s="2">
        <v>4.3684180000000001</v>
      </c>
      <c r="E408" s="2">
        <v>1</v>
      </c>
    </row>
    <row r="409" spans="1:5" ht="12.95" customHeight="1" x14ac:dyDescent="0.2">
      <c r="A409" s="7">
        <v>35833</v>
      </c>
      <c r="B409" s="8">
        <v>6.9297000000000004</v>
      </c>
      <c r="C409" s="2">
        <v>4.3618160000000001</v>
      </c>
      <c r="D409" s="2">
        <v>4.3618160000000001</v>
      </c>
      <c r="E409" s="2">
        <v>1</v>
      </c>
    </row>
    <row r="410" spans="1:5" ht="12.95" customHeight="1" x14ac:dyDescent="0.2">
      <c r="A410" s="7">
        <v>35834</v>
      </c>
      <c r="B410" s="8">
        <v>6.9297000000000004</v>
      </c>
      <c r="C410" s="2">
        <v>4.3618160000000001</v>
      </c>
      <c r="D410" s="2">
        <v>4.3618160000000001</v>
      </c>
      <c r="E410" s="2">
        <v>1</v>
      </c>
    </row>
    <row r="411" spans="1:5" ht="12.95" customHeight="1" x14ac:dyDescent="0.2">
      <c r="A411" s="7">
        <v>35835</v>
      </c>
      <c r="B411" s="8">
        <v>6.9297000000000004</v>
      </c>
      <c r="C411" s="2">
        <v>4.3618160000000001</v>
      </c>
      <c r="D411" s="2">
        <v>4.3618160000000001</v>
      </c>
      <c r="E411" s="2">
        <v>1</v>
      </c>
    </row>
    <row r="412" spans="1:5" ht="12.95" customHeight="1" x14ac:dyDescent="0.2">
      <c r="A412" s="7">
        <v>35836</v>
      </c>
      <c r="B412" s="8">
        <v>6.9394</v>
      </c>
      <c r="C412" s="2">
        <v>4.3684409999999998</v>
      </c>
      <c r="D412" s="2">
        <v>4.3684409999999998</v>
      </c>
      <c r="E412" s="2">
        <v>1</v>
      </c>
    </row>
    <row r="413" spans="1:5" ht="12.95" customHeight="1" x14ac:dyDescent="0.2">
      <c r="A413" s="7">
        <v>35837</v>
      </c>
      <c r="B413" s="8">
        <v>6.9236000000000004</v>
      </c>
      <c r="C413" s="2">
        <v>4.3558409999999999</v>
      </c>
      <c r="D413" s="2">
        <v>4.3558409999999999</v>
      </c>
      <c r="E413" s="2">
        <v>1</v>
      </c>
    </row>
    <row r="414" spans="1:5" ht="12.95" customHeight="1" x14ac:dyDescent="0.2">
      <c r="A414" s="7">
        <v>35838</v>
      </c>
      <c r="B414" s="8">
        <v>6.9394999999999998</v>
      </c>
      <c r="C414" s="2">
        <v>4.3613929999999996</v>
      </c>
      <c r="D414" s="2">
        <v>4.3613929999999996</v>
      </c>
      <c r="E414" s="2">
        <v>1</v>
      </c>
    </row>
    <row r="415" spans="1:5" ht="12.95" customHeight="1" x14ac:dyDescent="0.2">
      <c r="A415" s="7">
        <v>35839</v>
      </c>
      <c r="B415" s="8">
        <v>6.9462999999999999</v>
      </c>
      <c r="C415" s="2">
        <v>4.380897</v>
      </c>
      <c r="D415" s="2">
        <v>4.380897</v>
      </c>
      <c r="E415" s="2">
        <v>1</v>
      </c>
    </row>
    <row r="416" spans="1:5" ht="12.95" customHeight="1" x14ac:dyDescent="0.2">
      <c r="A416" s="7">
        <v>35840</v>
      </c>
      <c r="B416" s="8">
        <v>6.9406999999999996</v>
      </c>
      <c r="C416" s="2">
        <v>4.3700669999999997</v>
      </c>
      <c r="D416" s="2">
        <v>4.3700669999999997</v>
      </c>
      <c r="E416" s="2">
        <v>1</v>
      </c>
    </row>
    <row r="417" spans="1:5" ht="12.95" customHeight="1" x14ac:dyDescent="0.2">
      <c r="A417" s="7">
        <v>35841</v>
      </c>
      <c r="B417" s="8">
        <v>6.9406999999999996</v>
      </c>
      <c r="C417" s="2">
        <v>4.3700669999999997</v>
      </c>
      <c r="D417" s="2">
        <v>4.3700669999999997</v>
      </c>
      <c r="E417" s="2">
        <v>1</v>
      </c>
    </row>
    <row r="418" spans="1:5" ht="12.95" customHeight="1" x14ac:dyDescent="0.2">
      <c r="A418" s="7">
        <v>35842</v>
      </c>
      <c r="B418" s="8">
        <v>6.9406999999999996</v>
      </c>
      <c r="C418" s="2">
        <v>4.3700669999999997</v>
      </c>
      <c r="D418" s="2">
        <v>4.3700669999999997</v>
      </c>
      <c r="E418" s="2">
        <v>1</v>
      </c>
    </row>
    <row r="419" spans="1:5" ht="12.95" customHeight="1" x14ac:dyDescent="0.2">
      <c r="A419" s="7">
        <v>35843</v>
      </c>
      <c r="B419" s="8">
        <v>6.9454000000000002</v>
      </c>
      <c r="C419" s="2">
        <v>4.3790480000000001</v>
      </c>
      <c r="D419" s="2">
        <v>4.3790480000000001</v>
      </c>
      <c r="E419" s="2">
        <v>1</v>
      </c>
    </row>
    <row r="420" spans="1:5" ht="12.95" customHeight="1" x14ac:dyDescent="0.2">
      <c r="A420" s="7">
        <v>35844</v>
      </c>
      <c r="B420" s="8">
        <v>6.9596999999999998</v>
      </c>
      <c r="C420" s="2">
        <v>4.3766559999999997</v>
      </c>
      <c r="D420" s="2">
        <v>4.3766559999999997</v>
      </c>
      <c r="E420" s="2">
        <v>1</v>
      </c>
    </row>
    <row r="421" spans="1:5" ht="12.95" customHeight="1" x14ac:dyDescent="0.2">
      <c r="A421" s="7">
        <v>35845</v>
      </c>
      <c r="B421" s="8">
        <v>6.9546000000000001</v>
      </c>
      <c r="C421" s="2">
        <v>4.3604200000000004</v>
      </c>
      <c r="D421" s="2">
        <v>4.3604200000000004</v>
      </c>
      <c r="E421" s="2">
        <v>1</v>
      </c>
    </row>
    <row r="422" spans="1:5" ht="12.95" customHeight="1" x14ac:dyDescent="0.2">
      <c r="A422" s="7">
        <v>35846</v>
      </c>
      <c r="B422" s="8">
        <v>6.9603999999999999</v>
      </c>
      <c r="C422" s="2">
        <v>4.3629509999999998</v>
      </c>
      <c r="D422" s="2">
        <v>4.3629509999999998</v>
      </c>
      <c r="E422" s="2">
        <v>1</v>
      </c>
    </row>
    <row r="423" spans="1:5" ht="12.95" customHeight="1" x14ac:dyDescent="0.2">
      <c r="A423" s="7">
        <v>35847</v>
      </c>
      <c r="B423" s="8">
        <v>6.9512999999999998</v>
      </c>
      <c r="C423" s="2">
        <v>4.3614649999999999</v>
      </c>
      <c r="D423" s="2">
        <v>4.3614649999999999</v>
      </c>
      <c r="E423" s="2">
        <v>1</v>
      </c>
    </row>
    <row r="424" spans="1:5" ht="12.95" customHeight="1" x14ac:dyDescent="0.2">
      <c r="A424" s="7">
        <v>35848</v>
      </c>
      <c r="B424" s="8">
        <v>6.9512999999999998</v>
      </c>
      <c r="C424" s="2">
        <v>4.3614649999999999</v>
      </c>
      <c r="D424" s="2">
        <v>4.3614649999999999</v>
      </c>
      <c r="E424" s="2">
        <v>1</v>
      </c>
    </row>
    <row r="425" spans="1:5" ht="12.95" customHeight="1" x14ac:dyDescent="0.2">
      <c r="A425" s="7">
        <v>35849</v>
      </c>
      <c r="B425" s="8">
        <v>6.9512999999999998</v>
      </c>
      <c r="C425" s="2">
        <v>4.3614649999999999</v>
      </c>
      <c r="D425" s="2">
        <v>4.3614649999999999</v>
      </c>
      <c r="E425" s="2">
        <v>1</v>
      </c>
    </row>
    <row r="426" spans="1:5" ht="12.95" customHeight="1" x14ac:dyDescent="0.2">
      <c r="A426" s="7">
        <v>35850</v>
      </c>
      <c r="B426" s="8">
        <v>6.9623999999999997</v>
      </c>
      <c r="C426" s="2">
        <v>4.3559429999999999</v>
      </c>
      <c r="D426" s="2">
        <v>4.3559429999999999</v>
      </c>
      <c r="E426" s="2">
        <v>1</v>
      </c>
    </row>
    <row r="427" spans="1:5" ht="12.95" customHeight="1" x14ac:dyDescent="0.2">
      <c r="A427" s="7">
        <v>35851</v>
      </c>
      <c r="B427" s="8">
        <v>6.9569999999999999</v>
      </c>
      <c r="C427" s="2">
        <v>4.3619089999999998</v>
      </c>
      <c r="D427" s="2">
        <v>4.3619089999999998</v>
      </c>
      <c r="E427" s="2">
        <v>1</v>
      </c>
    </row>
    <row r="428" spans="1:5" ht="12.95" customHeight="1" x14ac:dyDescent="0.2">
      <c r="A428" s="7">
        <v>35852</v>
      </c>
      <c r="B428" s="8">
        <v>6.9569999999999999</v>
      </c>
      <c r="C428" s="2">
        <v>4.3501719999999997</v>
      </c>
      <c r="D428" s="2">
        <v>4.3501719999999997</v>
      </c>
      <c r="E428" s="2">
        <v>1</v>
      </c>
    </row>
    <row r="429" spans="1:5" ht="12.95" customHeight="1" x14ac:dyDescent="0.2">
      <c r="A429" s="7">
        <v>35853</v>
      </c>
      <c r="B429" s="8">
        <v>6.9569999999999999</v>
      </c>
      <c r="C429" s="2">
        <v>4.3542939999999994</v>
      </c>
      <c r="D429" s="2">
        <v>4.3542939999999994</v>
      </c>
      <c r="E429" s="2">
        <v>1</v>
      </c>
    </row>
    <row r="430" spans="1:5" ht="12.95" customHeight="1" x14ac:dyDescent="0.2">
      <c r="A430" s="7">
        <v>35854</v>
      </c>
      <c r="B430" s="8">
        <v>6.9740000000000002</v>
      </c>
      <c r="C430" s="2">
        <v>4.3561380000000005</v>
      </c>
      <c r="D430" s="2">
        <v>4.3561380000000005</v>
      </c>
      <c r="E430" s="2">
        <v>1</v>
      </c>
    </row>
    <row r="431" spans="1:5" ht="12.95" customHeight="1" x14ac:dyDescent="0.2">
      <c r="A431" s="7">
        <v>35855</v>
      </c>
      <c r="B431" s="8">
        <v>6.9569999999999999</v>
      </c>
      <c r="C431" s="2">
        <v>4.3542940000000003</v>
      </c>
      <c r="D431" s="2">
        <v>4.3542940000000003</v>
      </c>
      <c r="E431" s="2">
        <v>1</v>
      </c>
    </row>
    <row r="432" spans="1:5" ht="12.95" customHeight="1" x14ac:dyDescent="0.2">
      <c r="A432" s="7">
        <v>35856</v>
      </c>
      <c r="B432" s="8">
        <v>6.9569999999999999</v>
      </c>
      <c r="C432" s="2">
        <v>4.3542940000000003</v>
      </c>
      <c r="D432" s="2">
        <v>4.3542940000000003</v>
      </c>
      <c r="E432" s="2">
        <v>1</v>
      </c>
    </row>
    <row r="433" spans="1:5" ht="12.95" customHeight="1" x14ac:dyDescent="0.2">
      <c r="A433" s="7">
        <v>35857</v>
      </c>
      <c r="B433" s="8">
        <v>6.9630999999999998</v>
      </c>
      <c r="C433" s="2">
        <v>4.3572119999999996</v>
      </c>
      <c r="D433" s="2">
        <v>4.3572119999999996</v>
      </c>
      <c r="E433" s="2">
        <v>1</v>
      </c>
    </row>
    <row r="434" spans="1:5" ht="12.95" customHeight="1" x14ac:dyDescent="0.2">
      <c r="A434" s="7">
        <v>35858</v>
      </c>
      <c r="B434" s="8">
        <v>6.9770000000000003</v>
      </c>
      <c r="C434" s="2">
        <v>4.333717</v>
      </c>
      <c r="D434" s="2">
        <v>4.333717</v>
      </c>
      <c r="E434" s="2">
        <v>1</v>
      </c>
    </row>
    <row r="435" spans="1:5" ht="12.95" customHeight="1" x14ac:dyDescent="0.2">
      <c r="A435" s="7">
        <v>35859</v>
      </c>
      <c r="B435" s="8">
        <v>6.9770000000000003</v>
      </c>
      <c r="C435" s="2">
        <v>4.333717</v>
      </c>
      <c r="D435" s="2">
        <v>4.333717</v>
      </c>
      <c r="E435" s="2">
        <v>1</v>
      </c>
    </row>
    <row r="436" spans="1:5" ht="12.95" customHeight="1" x14ac:dyDescent="0.2">
      <c r="A436" s="7">
        <v>35860</v>
      </c>
      <c r="B436" s="8">
        <v>6.9687999999999999</v>
      </c>
      <c r="C436" s="2">
        <v>4.3323049999999999</v>
      </c>
      <c r="D436" s="2">
        <v>4.3323049999999999</v>
      </c>
      <c r="E436" s="2">
        <v>1</v>
      </c>
    </row>
    <row r="437" spans="1:5" ht="12.95" customHeight="1" x14ac:dyDescent="0.2">
      <c r="A437" s="7">
        <v>35861</v>
      </c>
      <c r="B437" s="8">
        <v>6.9775999999999998</v>
      </c>
      <c r="C437" s="2">
        <v>4.3324059999999998</v>
      </c>
      <c r="D437" s="2">
        <v>4.3324059999999998</v>
      </c>
      <c r="E437" s="2">
        <v>1</v>
      </c>
    </row>
    <row r="438" spans="1:5" ht="12.95" customHeight="1" x14ac:dyDescent="0.2">
      <c r="A438" s="7">
        <v>35862</v>
      </c>
      <c r="B438" s="8">
        <v>6.9775999999999998</v>
      </c>
      <c r="C438" s="2">
        <v>4.3324059999999998</v>
      </c>
      <c r="D438" s="2">
        <v>4.3324059999999998</v>
      </c>
      <c r="E438" s="2">
        <v>1</v>
      </c>
    </row>
    <row r="439" spans="1:5" ht="12.95" customHeight="1" x14ac:dyDescent="0.2">
      <c r="A439" s="7">
        <v>35863</v>
      </c>
      <c r="B439" s="8">
        <v>6.9775999999999998</v>
      </c>
      <c r="C439" s="2">
        <v>4.3324059999999998</v>
      </c>
      <c r="D439" s="2">
        <v>4.3324059999999998</v>
      </c>
      <c r="E439" s="2">
        <v>1</v>
      </c>
    </row>
    <row r="440" spans="1:5" ht="12.95" customHeight="1" x14ac:dyDescent="0.2">
      <c r="A440" s="7">
        <v>35864</v>
      </c>
      <c r="B440" s="8">
        <v>6.9728000000000003</v>
      </c>
      <c r="C440" s="2">
        <v>4.3247640000000001</v>
      </c>
      <c r="D440" s="2">
        <v>4.3247640000000001</v>
      </c>
      <c r="E440" s="2">
        <v>1</v>
      </c>
    </row>
    <row r="441" spans="1:5" ht="12.95" customHeight="1" x14ac:dyDescent="0.2">
      <c r="A441" s="7">
        <v>35865</v>
      </c>
      <c r="B441" s="8">
        <v>6.9771000000000001</v>
      </c>
      <c r="C441" s="2">
        <v>4.3311279999999996</v>
      </c>
      <c r="D441" s="2">
        <v>4.3311279999999996</v>
      </c>
      <c r="E441" s="2">
        <v>1</v>
      </c>
    </row>
    <row r="442" spans="1:5" ht="12.95" customHeight="1" x14ac:dyDescent="0.2">
      <c r="A442" s="7">
        <v>35866</v>
      </c>
      <c r="B442" s="8">
        <v>6.9770000000000003</v>
      </c>
      <c r="C442" s="2">
        <v>4.3256230000000002</v>
      </c>
      <c r="D442" s="2">
        <v>4.3256230000000002</v>
      </c>
      <c r="E442" s="2">
        <v>1</v>
      </c>
    </row>
    <row r="443" spans="1:5" ht="12.95" customHeight="1" x14ac:dyDescent="0.2">
      <c r="A443" s="7">
        <v>35867</v>
      </c>
      <c r="B443" s="8">
        <v>6.9790000000000001</v>
      </c>
      <c r="C443" s="2">
        <v>4.3363449999999997</v>
      </c>
      <c r="D443" s="2">
        <v>4.3363449999999997</v>
      </c>
      <c r="E443" s="2">
        <v>1</v>
      </c>
    </row>
    <row r="444" spans="1:5" ht="12.95" customHeight="1" x14ac:dyDescent="0.2">
      <c r="A444" s="7">
        <v>35868</v>
      </c>
      <c r="B444" s="8">
        <v>6.9804000000000004</v>
      </c>
      <c r="C444" s="2">
        <v>4.3319140000000003</v>
      </c>
      <c r="D444" s="2">
        <v>4.3319140000000003</v>
      </c>
      <c r="E444" s="2">
        <v>1</v>
      </c>
    </row>
    <row r="445" spans="1:5" ht="12.95" customHeight="1" x14ac:dyDescent="0.2">
      <c r="A445" s="7">
        <v>35869</v>
      </c>
      <c r="B445" s="8">
        <v>6.9804000000000004</v>
      </c>
      <c r="C445" s="2">
        <v>4.3319140000000003</v>
      </c>
      <c r="D445" s="2">
        <v>4.3319140000000003</v>
      </c>
      <c r="E445" s="2">
        <v>1</v>
      </c>
    </row>
    <row r="446" spans="1:5" ht="12.95" customHeight="1" x14ac:dyDescent="0.2">
      <c r="A446" s="7">
        <v>35870</v>
      </c>
      <c r="B446" s="8">
        <v>6.9804000000000004</v>
      </c>
      <c r="C446" s="2">
        <v>4.3319140000000003</v>
      </c>
      <c r="D446" s="2">
        <v>4.3319140000000003</v>
      </c>
      <c r="E446" s="2">
        <v>1</v>
      </c>
    </row>
    <row r="447" spans="1:5" ht="12.95" customHeight="1" x14ac:dyDescent="0.2">
      <c r="A447" s="7">
        <v>35871</v>
      </c>
      <c r="B447" s="8">
        <v>6.9892000000000003</v>
      </c>
      <c r="C447" s="2">
        <v>4.3422799999999997</v>
      </c>
      <c r="D447" s="2">
        <v>4.3422799999999997</v>
      </c>
      <c r="E447" s="2">
        <v>1</v>
      </c>
    </row>
    <row r="448" spans="1:5" ht="12.95" customHeight="1" x14ac:dyDescent="0.2">
      <c r="A448" s="7">
        <v>35872</v>
      </c>
      <c r="B448" s="8">
        <v>6.9898999999999996</v>
      </c>
      <c r="C448" s="2">
        <v>4.3329440000000004</v>
      </c>
      <c r="D448" s="2">
        <v>4.3329440000000004</v>
      </c>
      <c r="E448" s="2">
        <v>1</v>
      </c>
    </row>
    <row r="449" spans="1:5" ht="12.95" customHeight="1" x14ac:dyDescent="0.2">
      <c r="A449" s="7">
        <v>35873</v>
      </c>
      <c r="B449" s="8">
        <v>6.9983000000000004</v>
      </c>
      <c r="C449" s="2">
        <v>4.3339679999999996</v>
      </c>
      <c r="D449" s="2">
        <v>4.3339679999999996</v>
      </c>
      <c r="E449" s="2">
        <v>1</v>
      </c>
    </row>
    <row r="450" spans="1:5" ht="12.95" customHeight="1" x14ac:dyDescent="0.2">
      <c r="A450" s="7">
        <v>35874</v>
      </c>
      <c r="B450" s="8">
        <v>7.0022000000000002</v>
      </c>
      <c r="C450" s="2">
        <v>4.3282540000000003</v>
      </c>
      <c r="D450" s="2">
        <v>4.3282540000000003</v>
      </c>
      <c r="E450" s="2">
        <v>1</v>
      </c>
    </row>
    <row r="451" spans="1:5" ht="12.95" customHeight="1" x14ac:dyDescent="0.2">
      <c r="A451" s="7">
        <v>35875</v>
      </c>
      <c r="B451" s="8">
        <v>7.0076999999999998</v>
      </c>
      <c r="C451" s="2">
        <v>4.3251379999999999</v>
      </c>
      <c r="D451" s="2">
        <v>4.3251379999999999</v>
      </c>
      <c r="E451" s="2">
        <v>1</v>
      </c>
    </row>
    <row r="452" spans="1:5" ht="12.95" customHeight="1" x14ac:dyDescent="0.2">
      <c r="A452" s="7">
        <v>35876</v>
      </c>
      <c r="B452" s="8">
        <v>7.0076999999999998</v>
      </c>
      <c r="C452" s="2">
        <v>4.3251379999999999</v>
      </c>
      <c r="D452" s="2">
        <v>4.3251379999999999</v>
      </c>
      <c r="E452" s="2">
        <v>1</v>
      </c>
    </row>
    <row r="453" spans="1:5" ht="12.95" customHeight="1" x14ac:dyDescent="0.2">
      <c r="A453" s="7">
        <v>35877</v>
      </c>
      <c r="B453" s="8">
        <v>7.0076999999999998</v>
      </c>
      <c r="C453" s="2">
        <v>4.3251379999999999</v>
      </c>
      <c r="D453" s="2">
        <v>4.3251379999999999</v>
      </c>
      <c r="E453" s="2">
        <v>1</v>
      </c>
    </row>
    <row r="454" spans="1:5" ht="12.95" customHeight="1" x14ac:dyDescent="0.2">
      <c r="A454" s="7">
        <v>35878</v>
      </c>
      <c r="B454" s="8">
        <v>7.0124000000000004</v>
      </c>
      <c r="C454" s="2">
        <v>4.3191829999999998</v>
      </c>
      <c r="D454" s="2">
        <v>4.3191829999999998</v>
      </c>
      <c r="E454" s="2">
        <v>1</v>
      </c>
    </row>
    <row r="455" spans="1:5" ht="12.95" customHeight="1" x14ac:dyDescent="0.2">
      <c r="A455" s="7">
        <v>35879</v>
      </c>
      <c r="B455" s="8">
        <v>7.0101000000000004</v>
      </c>
      <c r="C455" s="2">
        <v>4.3315549999999998</v>
      </c>
      <c r="D455" s="2">
        <v>4.3315549999999998</v>
      </c>
      <c r="E455" s="2">
        <v>1</v>
      </c>
    </row>
    <row r="456" spans="1:5" ht="12.95" customHeight="1" x14ac:dyDescent="0.2">
      <c r="A456" s="7">
        <v>35880</v>
      </c>
      <c r="B456" s="8">
        <v>7.0132000000000003</v>
      </c>
      <c r="C456" s="2">
        <v>4.3261050000000001</v>
      </c>
      <c r="D456" s="2">
        <v>4.3261050000000001</v>
      </c>
      <c r="E456" s="2">
        <v>1</v>
      </c>
    </row>
    <row r="457" spans="1:5" ht="12.95" customHeight="1" x14ac:dyDescent="0.2">
      <c r="A457" s="7">
        <v>35881</v>
      </c>
      <c r="B457" s="8">
        <v>7.0141</v>
      </c>
      <c r="C457" s="2">
        <v>4.3270799999999996</v>
      </c>
      <c r="D457" s="2">
        <v>4.3270799999999996</v>
      </c>
      <c r="E457" s="2">
        <v>1</v>
      </c>
    </row>
    <row r="458" spans="1:5" ht="12.95" customHeight="1" x14ac:dyDescent="0.2">
      <c r="A458" s="7">
        <v>35882</v>
      </c>
      <c r="B458" s="8">
        <v>7.0313999999999997</v>
      </c>
      <c r="C458" s="2">
        <v>4.334212</v>
      </c>
      <c r="D458" s="2">
        <v>4.334212</v>
      </c>
      <c r="E458" s="2">
        <v>1</v>
      </c>
    </row>
    <row r="459" spans="1:5" ht="12.95" customHeight="1" x14ac:dyDescent="0.2">
      <c r="A459" s="7">
        <v>35883</v>
      </c>
      <c r="B459" s="8">
        <v>7.0313999999999997</v>
      </c>
      <c r="C459" s="2">
        <v>4.334212</v>
      </c>
      <c r="D459" s="2">
        <v>4.334212</v>
      </c>
      <c r="E459" s="2">
        <v>1</v>
      </c>
    </row>
    <row r="460" spans="1:5" ht="12.95" customHeight="1" x14ac:dyDescent="0.2">
      <c r="A460" s="7">
        <v>35884</v>
      </c>
      <c r="B460" s="8">
        <v>7.0313999999999997</v>
      </c>
      <c r="C460" s="2">
        <v>4.334212</v>
      </c>
      <c r="D460" s="2">
        <v>4.334212</v>
      </c>
      <c r="E460" s="2">
        <v>1</v>
      </c>
    </row>
    <row r="461" spans="1:5" ht="12.95" customHeight="1" x14ac:dyDescent="0.2">
      <c r="A461" s="7">
        <v>35885</v>
      </c>
      <c r="B461" s="8">
        <v>7.0351999999999997</v>
      </c>
      <c r="C461" s="2">
        <v>4.3167910000000003</v>
      </c>
      <c r="D461" s="2">
        <v>4.3167910000000003</v>
      </c>
      <c r="E461" s="2">
        <v>1</v>
      </c>
    </row>
    <row r="462" spans="1:5" ht="12.95" customHeight="1" x14ac:dyDescent="0.2">
      <c r="A462" s="7">
        <v>35886</v>
      </c>
      <c r="B462" s="8">
        <v>7.0372000000000003</v>
      </c>
      <c r="C462" s="2">
        <v>4.2992229999999996</v>
      </c>
      <c r="D462" s="2">
        <v>4.2992229999999996</v>
      </c>
      <c r="E462" s="2">
        <v>1</v>
      </c>
    </row>
    <row r="463" spans="1:5" ht="12.95" customHeight="1" x14ac:dyDescent="0.2">
      <c r="A463" s="7">
        <v>35887</v>
      </c>
      <c r="B463" s="8">
        <v>7.0537999999999998</v>
      </c>
      <c r="C463" s="2">
        <v>4.2924990000000003</v>
      </c>
      <c r="D463" s="2">
        <v>4.2924990000000003</v>
      </c>
      <c r="E463" s="2">
        <v>1</v>
      </c>
    </row>
    <row r="464" spans="1:5" ht="12.95" customHeight="1" x14ac:dyDescent="0.2">
      <c r="A464" s="7">
        <v>35888</v>
      </c>
      <c r="B464" s="8">
        <v>7.0540000000000003</v>
      </c>
      <c r="C464" s="2">
        <v>4.2813530000000002</v>
      </c>
      <c r="D464" s="2">
        <v>4.2813530000000002</v>
      </c>
      <c r="E464" s="2">
        <v>1</v>
      </c>
    </row>
    <row r="465" spans="1:5" ht="12.95" customHeight="1" x14ac:dyDescent="0.2">
      <c r="A465" s="7">
        <v>35889</v>
      </c>
      <c r="B465" s="8">
        <v>7.0575000000000001</v>
      </c>
      <c r="C465" s="2">
        <v>4.2967779999999998</v>
      </c>
      <c r="D465" s="2">
        <v>4.2967779999999998</v>
      </c>
      <c r="E465" s="2">
        <v>1</v>
      </c>
    </row>
    <row r="466" spans="1:5" ht="12.95" customHeight="1" x14ac:dyDescent="0.2">
      <c r="A466" s="7">
        <v>35890</v>
      </c>
      <c r="B466" s="8">
        <v>7.0575000000000001</v>
      </c>
      <c r="C466" s="2">
        <v>4.2967779999999998</v>
      </c>
      <c r="D466" s="2">
        <v>4.2967779999999998</v>
      </c>
      <c r="E466" s="2">
        <v>1</v>
      </c>
    </row>
    <row r="467" spans="1:5" ht="12.95" customHeight="1" x14ac:dyDescent="0.2">
      <c r="A467" s="7">
        <v>35891</v>
      </c>
      <c r="B467" s="8">
        <v>7.0575000000000001</v>
      </c>
      <c r="C467" s="2">
        <v>4.2967779999999998</v>
      </c>
      <c r="D467" s="2">
        <v>4.2967779999999998</v>
      </c>
      <c r="E467" s="2">
        <v>1</v>
      </c>
    </row>
    <row r="468" spans="1:5" ht="12.95" customHeight="1" x14ac:dyDescent="0.2">
      <c r="A468" s="7">
        <v>35892</v>
      </c>
      <c r="B468" s="8">
        <v>7.0388999999999999</v>
      </c>
      <c r="C468" s="2">
        <v>4.2929329999999997</v>
      </c>
      <c r="D468" s="2">
        <v>4.2929329999999997</v>
      </c>
      <c r="E468" s="2">
        <v>1</v>
      </c>
    </row>
    <row r="469" spans="1:5" ht="12.95" customHeight="1" x14ac:dyDescent="0.2">
      <c r="A469" s="7">
        <v>35893</v>
      </c>
      <c r="B469" s="8">
        <v>7.0411000000000001</v>
      </c>
      <c r="C469" s="2">
        <v>4.2617450000000003</v>
      </c>
      <c r="D469" s="2">
        <v>4.2617450000000003</v>
      </c>
      <c r="E469" s="2">
        <v>1</v>
      </c>
    </row>
    <row r="470" spans="1:5" ht="12.95" customHeight="1" x14ac:dyDescent="0.2">
      <c r="A470" s="7">
        <v>35894</v>
      </c>
      <c r="B470" s="8">
        <v>7.0444000000000004</v>
      </c>
      <c r="C470" s="2">
        <v>4.2740619999999998</v>
      </c>
      <c r="D470" s="2">
        <v>4.2740619999999998</v>
      </c>
      <c r="E470" s="2">
        <v>1</v>
      </c>
    </row>
    <row r="471" spans="1:5" ht="12.95" customHeight="1" x14ac:dyDescent="0.2">
      <c r="A471" s="7">
        <v>35895</v>
      </c>
      <c r="B471" s="8">
        <v>7.0247000000000002</v>
      </c>
      <c r="C471" s="2">
        <v>4.2674880000000002</v>
      </c>
      <c r="D471" s="2">
        <v>4.2674880000000002</v>
      </c>
      <c r="E471" s="2">
        <v>1</v>
      </c>
    </row>
    <row r="472" spans="1:5" ht="12.95" customHeight="1" x14ac:dyDescent="0.2">
      <c r="A472" s="7">
        <v>35896</v>
      </c>
      <c r="B472" s="8">
        <v>7.0446</v>
      </c>
      <c r="C472" s="2">
        <v>4.2790720000000002</v>
      </c>
      <c r="D472" s="2">
        <v>4.2790720000000002</v>
      </c>
      <c r="E472" s="2">
        <v>1</v>
      </c>
    </row>
    <row r="473" spans="1:5" ht="12.95" customHeight="1" x14ac:dyDescent="0.2">
      <c r="A473" s="7">
        <v>35897</v>
      </c>
      <c r="B473" s="8">
        <v>7.0446</v>
      </c>
      <c r="C473" s="2">
        <v>4.2790720000000002</v>
      </c>
      <c r="D473" s="2">
        <v>4.2790720000000002</v>
      </c>
      <c r="E473" s="2">
        <v>1</v>
      </c>
    </row>
    <row r="474" spans="1:5" ht="12.95" customHeight="1" x14ac:dyDescent="0.2">
      <c r="A474" s="7">
        <v>35898</v>
      </c>
      <c r="B474" s="8">
        <v>7.0446</v>
      </c>
      <c r="C474" s="2">
        <v>4.2790720000000002</v>
      </c>
      <c r="D474" s="2">
        <v>4.2790720000000002</v>
      </c>
      <c r="E474" s="2">
        <v>1</v>
      </c>
    </row>
    <row r="475" spans="1:5" ht="12.95" customHeight="1" x14ac:dyDescent="0.2">
      <c r="A475" s="7">
        <v>35899</v>
      </c>
      <c r="B475" s="8">
        <v>7.0446</v>
      </c>
      <c r="C475" s="2">
        <v>4.2790720000000002</v>
      </c>
      <c r="D475" s="2">
        <v>4.2790720000000002</v>
      </c>
      <c r="E475" s="2">
        <v>1</v>
      </c>
    </row>
    <row r="476" spans="1:5" ht="12.95" customHeight="1" x14ac:dyDescent="0.2">
      <c r="A476" s="7">
        <v>35900</v>
      </c>
      <c r="B476" s="8">
        <v>7.0465</v>
      </c>
      <c r="C476" s="2">
        <v>4.2891940000000002</v>
      </c>
      <c r="D476" s="2">
        <v>4.2891940000000002</v>
      </c>
      <c r="E476" s="2">
        <v>1</v>
      </c>
    </row>
    <row r="477" spans="1:5" ht="12.95" customHeight="1" x14ac:dyDescent="0.2">
      <c r="A477" s="7">
        <v>35901</v>
      </c>
      <c r="B477" s="8">
        <v>7.0477999999999996</v>
      </c>
      <c r="C477" s="2">
        <v>4.2931030000000003</v>
      </c>
      <c r="D477" s="2">
        <v>4.2931030000000003</v>
      </c>
      <c r="E477" s="2">
        <v>1</v>
      </c>
    </row>
    <row r="478" spans="1:5" ht="12.95" customHeight="1" x14ac:dyDescent="0.2">
      <c r="A478" s="7">
        <v>35902</v>
      </c>
      <c r="B478" s="8">
        <v>7.0568999999999997</v>
      </c>
      <c r="C478" s="2">
        <v>4.2788930000000001</v>
      </c>
      <c r="D478" s="2">
        <v>4.2788930000000001</v>
      </c>
      <c r="E478" s="2">
        <v>1</v>
      </c>
    </row>
    <row r="479" spans="1:5" ht="12.95" customHeight="1" x14ac:dyDescent="0.2">
      <c r="A479" s="7">
        <v>35903</v>
      </c>
      <c r="B479" s="8">
        <v>7.0617000000000001</v>
      </c>
      <c r="C479" s="2">
        <v>4.2808770000000003</v>
      </c>
      <c r="D479" s="2">
        <v>4.2808770000000003</v>
      </c>
      <c r="E479" s="2">
        <v>1</v>
      </c>
    </row>
    <row r="480" spans="1:5" ht="12.95" customHeight="1" x14ac:dyDescent="0.2">
      <c r="A480" s="7">
        <v>35904</v>
      </c>
      <c r="B480" s="8">
        <v>7.0617000000000001</v>
      </c>
      <c r="C480" s="2">
        <v>4.2808770000000003</v>
      </c>
      <c r="D480" s="2">
        <v>4.2808770000000003</v>
      </c>
      <c r="E480" s="2">
        <v>1</v>
      </c>
    </row>
    <row r="481" spans="1:5" ht="12.95" customHeight="1" x14ac:dyDescent="0.2">
      <c r="A481" s="7">
        <v>35905</v>
      </c>
      <c r="B481" s="8">
        <v>7.0617000000000001</v>
      </c>
      <c r="C481" s="2">
        <v>4.2808770000000003</v>
      </c>
      <c r="D481" s="2">
        <v>4.2808770000000003</v>
      </c>
      <c r="E481" s="2">
        <v>1</v>
      </c>
    </row>
    <row r="482" spans="1:5" ht="12.95" customHeight="1" x14ac:dyDescent="0.2">
      <c r="A482" s="7">
        <v>35906</v>
      </c>
      <c r="B482" s="8">
        <v>7.0568</v>
      </c>
      <c r="C482" s="2">
        <v>4.293641</v>
      </c>
      <c r="D482" s="2">
        <v>4.293641</v>
      </c>
      <c r="E482" s="2">
        <v>1</v>
      </c>
    </row>
    <row r="483" spans="1:5" ht="12.95" customHeight="1" x14ac:dyDescent="0.2">
      <c r="A483" s="7">
        <v>35907</v>
      </c>
      <c r="B483" s="8">
        <v>7.0570000000000004</v>
      </c>
      <c r="C483" s="2">
        <v>4.2909249999999997</v>
      </c>
      <c r="D483" s="2">
        <v>4.2909249999999997</v>
      </c>
      <c r="E483" s="2">
        <v>1</v>
      </c>
    </row>
    <row r="484" spans="1:5" ht="12.95" customHeight="1" x14ac:dyDescent="0.2">
      <c r="A484" s="7">
        <v>35908</v>
      </c>
      <c r="B484" s="8">
        <v>7.0545999999999998</v>
      </c>
      <c r="C484" s="2">
        <v>4.302797</v>
      </c>
      <c r="D484" s="2">
        <v>4.302797</v>
      </c>
      <c r="E484" s="2">
        <v>1</v>
      </c>
    </row>
    <row r="485" spans="1:5" ht="12.95" customHeight="1" x14ac:dyDescent="0.2">
      <c r="A485" s="7">
        <v>35909</v>
      </c>
      <c r="B485" s="8">
        <v>7.0541</v>
      </c>
      <c r="C485" s="2">
        <v>4.3136340000000004</v>
      </c>
      <c r="D485" s="2">
        <v>4.3136340000000004</v>
      </c>
      <c r="E485" s="2">
        <v>1</v>
      </c>
    </row>
    <row r="486" spans="1:5" ht="12.95" customHeight="1" x14ac:dyDescent="0.2">
      <c r="A486" s="7">
        <v>35910</v>
      </c>
      <c r="B486" s="8">
        <v>7.0570000000000004</v>
      </c>
      <c r="C486" s="2">
        <v>4.3043000000000005</v>
      </c>
      <c r="D486" s="2">
        <v>4.3043000000000005</v>
      </c>
      <c r="E486" s="2">
        <v>1</v>
      </c>
    </row>
    <row r="487" spans="1:5" ht="12.95" customHeight="1" x14ac:dyDescent="0.2">
      <c r="A487" s="7">
        <v>35911</v>
      </c>
      <c r="B487" s="8">
        <v>7.0570000000000004</v>
      </c>
      <c r="C487" s="2">
        <v>4.3043000000000005</v>
      </c>
      <c r="D487" s="2">
        <v>4.3043000000000005</v>
      </c>
      <c r="E487" s="2">
        <v>1</v>
      </c>
    </row>
    <row r="488" spans="1:5" ht="12.95" customHeight="1" x14ac:dyDescent="0.2">
      <c r="A488" s="7">
        <v>35912</v>
      </c>
      <c r="B488" s="8">
        <v>7.0570000000000004</v>
      </c>
      <c r="C488" s="2">
        <v>4.3043000000000005</v>
      </c>
      <c r="D488" s="2">
        <v>4.3043000000000005</v>
      </c>
      <c r="E488" s="2">
        <v>1</v>
      </c>
    </row>
    <row r="489" spans="1:5" ht="12.95" customHeight="1" x14ac:dyDescent="0.2">
      <c r="A489" s="7">
        <v>35913</v>
      </c>
      <c r="B489" s="8">
        <v>7.0586000000000002</v>
      </c>
      <c r="C489" s="2">
        <v>4.2867980000000001</v>
      </c>
      <c r="D489" s="2">
        <v>4.2867980000000001</v>
      </c>
      <c r="E489" s="2">
        <v>1</v>
      </c>
    </row>
    <row r="490" spans="1:5" ht="12.95" customHeight="1" x14ac:dyDescent="0.2">
      <c r="A490" s="7">
        <v>35914</v>
      </c>
      <c r="B490" s="8">
        <v>7.06</v>
      </c>
      <c r="C490" s="2">
        <v>4.29575</v>
      </c>
      <c r="D490" s="2">
        <v>4.29575</v>
      </c>
      <c r="E490" s="2">
        <v>1</v>
      </c>
    </row>
    <row r="491" spans="1:5" ht="12.95" customHeight="1" x14ac:dyDescent="0.2">
      <c r="A491" s="7">
        <v>35915</v>
      </c>
      <c r="B491" s="8">
        <v>7.0692000000000004</v>
      </c>
      <c r="C491" s="2">
        <v>4.2981060000000006</v>
      </c>
      <c r="D491" s="2">
        <v>4.2981060000000006</v>
      </c>
      <c r="E491" s="2">
        <v>1</v>
      </c>
    </row>
    <row r="492" spans="1:5" ht="12.95" customHeight="1" x14ac:dyDescent="0.2">
      <c r="A492" s="7">
        <v>35916</v>
      </c>
      <c r="B492" s="8">
        <v>7.0532000000000004</v>
      </c>
      <c r="C492" s="2">
        <v>4.278213</v>
      </c>
      <c r="D492" s="2">
        <v>4.278213</v>
      </c>
      <c r="E492" s="2">
        <v>1</v>
      </c>
    </row>
    <row r="493" spans="1:5" ht="12.95" customHeight="1" x14ac:dyDescent="0.2">
      <c r="A493" s="7">
        <v>35917</v>
      </c>
      <c r="B493" s="8">
        <v>7.0532000000000004</v>
      </c>
      <c r="C493" s="2">
        <v>4.278213</v>
      </c>
      <c r="D493" s="2">
        <v>4.278213</v>
      </c>
      <c r="E493" s="2">
        <v>1</v>
      </c>
    </row>
    <row r="494" spans="1:5" ht="12.95" customHeight="1" x14ac:dyDescent="0.2">
      <c r="A494" s="7">
        <v>35918</v>
      </c>
      <c r="B494" s="8">
        <v>7.0532000000000004</v>
      </c>
      <c r="C494" s="2">
        <v>4.278213</v>
      </c>
      <c r="D494" s="2">
        <v>4.278213</v>
      </c>
      <c r="E494" s="2">
        <v>1</v>
      </c>
    </row>
    <row r="495" spans="1:5" ht="12.95" customHeight="1" x14ac:dyDescent="0.2">
      <c r="A495" s="7">
        <v>35919</v>
      </c>
      <c r="B495" s="8">
        <v>7.0532000000000004</v>
      </c>
      <c r="C495" s="2">
        <v>4.278213</v>
      </c>
      <c r="D495" s="2">
        <v>4.278213</v>
      </c>
      <c r="E495" s="2">
        <v>1</v>
      </c>
    </row>
    <row r="496" spans="1:5" ht="12.95" customHeight="1" x14ac:dyDescent="0.2">
      <c r="A496" s="7">
        <v>35920</v>
      </c>
      <c r="B496" s="8">
        <v>7.0574000000000003</v>
      </c>
      <c r="C496" s="2">
        <v>4.278346</v>
      </c>
      <c r="D496" s="2">
        <v>4.278346</v>
      </c>
      <c r="E496" s="2">
        <v>1</v>
      </c>
    </row>
    <row r="497" spans="1:5" ht="12.95" customHeight="1" x14ac:dyDescent="0.2">
      <c r="A497" s="7">
        <v>35921</v>
      </c>
      <c r="B497" s="8">
        <v>7.0651999999999999</v>
      </c>
      <c r="C497" s="2">
        <v>4.2778150000000004</v>
      </c>
      <c r="D497" s="2">
        <v>4.2778150000000004</v>
      </c>
      <c r="E497" s="2">
        <v>1</v>
      </c>
    </row>
    <row r="498" spans="1:5" ht="12.95" customHeight="1" x14ac:dyDescent="0.2">
      <c r="A498" s="7">
        <v>35922</v>
      </c>
      <c r="B498" s="8">
        <v>7.077</v>
      </c>
      <c r="C498" s="2">
        <v>4.2888270000000004</v>
      </c>
      <c r="D498" s="2">
        <v>4.2888270000000004</v>
      </c>
      <c r="E498" s="2">
        <v>1</v>
      </c>
    </row>
    <row r="499" spans="1:5" ht="12.95" customHeight="1" x14ac:dyDescent="0.2">
      <c r="A499" s="7">
        <v>35923</v>
      </c>
      <c r="B499" s="8">
        <v>7.0763999999999996</v>
      </c>
      <c r="C499" s="2">
        <v>4.3187949999999997</v>
      </c>
      <c r="D499" s="2">
        <v>4.3187949999999997</v>
      </c>
      <c r="E499" s="2">
        <v>1</v>
      </c>
    </row>
    <row r="500" spans="1:5" ht="12.95" customHeight="1" x14ac:dyDescent="0.2">
      <c r="A500" s="7">
        <v>35924</v>
      </c>
      <c r="B500" s="8">
        <v>7.0753000000000004</v>
      </c>
      <c r="C500" s="2">
        <v>4.3112789999999999</v>
      </c>
      <c r="D500" s="2">
        <v>4.3112789999999999</v>
      </c>
      <c r="E500" s="2">
        <v>1</v>
      </c>
    </row>
    <row r="501" spans="1:5" ht="12.95" customHeight="1" x14ac:dyDescent="0.2">
      <c r="A501" s="7">
        <v>35925</v>
      </c>
      <c r="B501" s="8">
        <v>7.0753000000000004</v>
      </c>
      <c r="C501" s="2">
        <v>4.3112789999999999</v>
      </c>
      <c r="D501" s="2">
        <v>4.3112789999999999</v>
      </c>
      <c r="E501" s="2">
        <v>1</v>
      </c>
    </row>
    <row r="502" spans="1:5" ht="12.95" customHeight="1" x14ac:dyDescent="0.2">
      <c r="A502" s="7">
        <v>35926</v>
      </c>
      <c r="B502" s="8">
        <v>7.0753000000000004</v>
      </c>
      <c r="C502" s="2">
        <v>4.3112789999999999</v>
      </c>
      <c r="D502" s="2">
        <v>4.3112789999999999</v>
      </c>
      <c r="E502" s="2">
        <v>1</v>
      </c>
    </row>
    <row r="503" spans="1:5" ht="12.95" customHeight="1" x14ac:dyDescent="0.2">
      <c r="A503" s="7">
        <v>35927</v>
      </c>
      <c r="B503" s="8">
        <v>7.0777000000000001</v>
      </c>
      <c r="C503" s="2">
        <v>4.3080990000000003</v>
      </c>
      <c r="D503" s="2">
        <v>4.3080990000000003</v>
      </c>
      <c r="E503" s="2">
        <v>1</v>
      </c>
    </row>
    <row r="504" spans="1:5" ht="12.95" customHeight="1" x14ac:dyDescent="0.2">
      <c r="A504" s="7">
        <v>35928</v>
      </c>
      <c r="B504" s="8">
        <v>7.0871000000000004</v>
      </c>
      <c r="C504" s="2">
        <v>4.3101630000000002</v>
      </c>
      <c r="D504" s="2">
        <v>4.3101630000000002</v>
      </c>
      <c r="E504" s="2">
        <v>1</v>
      </c>
    </row>
    <row r="505" spans="1:5" ht="12.95" customHeight="1" x14ac:dyDescent="0.2">
      <c r="A505" s="7">
        <v>35929</v>
      </c>
      <c r="B505" s="8">
        <v>7.0970000000000004</v>
      </c>
      <c r="C505" s="2">
        <v>4.3323349999999996</v>
      </c>
      <c r="D505" s="2">
        <v>4.3323349999999996</v>
      </c>
      <c r="E505" s="2">
        <v>1</v>
      </c>
    </row>
    <row r="506" spans="1:5" ht="12.95" customHeight="1" x14ac:dyDescent="0.2">
      <c r="A506" s="7">
        <v>35930</v>
      </c>
      <c r="B506" s="8">
        <v>7.0887000000000002</v>
      </c>
      <c r="C506" s="2">
        <v>4.3329589999999998</v>
      </c>
      <c r="D506" s="2">
        <v>4.3329589999999998</v>
      </c>
      <c r="E506" s="2">
        <v>1</v>
      </c>
    </row>
    <row r="507" spans="1:5" ht="12.95" customHeight="1" x14ac:dyDescent="0.2">
      <c r="A507" s="7">
        <v>35931</v>
      </c>
      <c r="B507" s="8">
        <v>7.0957999999999997</v>
      </c>
      <c r="C507" s="2">
        <v>4.3352950000000003</v>
      </c>
      <c r="D507" s="2">
        <v>4.3352950000000003</v>
      </c>
      <c r="E507" s="2">
        <v>1</v>
      </c>
    </row>
    <row r="508" spans="1:5" ht="12.95" customHeight="1" x14ac:dyDescent="0.2">
      <c r="A508" s="7">
        <v>35932</v>
      </c>
      <c r="B508" s="8">
        <v>7.0957999999999997</v>
      </c>
      <c r="C508" s="2">
        <v>4.3352950000000003</v>
      </c>
      <c r="D508" s="2">
        <v>4.3352950000000003</v>
      </c>
      <c r="E508" s="2">
        <v>1</v>
      </c>
    </row>
    <row r="509" spans="1:5" ht="12.95" customHeight="1" x14ac:dyDescent="0.2">
      <c r="A509" s="7">
        <v>35933</v>
      </c>
      <c r="B509" s="8">
        <v>7.0957999999999997</v>
      </c>
      <c r="C509" s="2">
        <v>4.3352950000000003</v>
      </c>
      <c r="D509" s="2">
        <v>4.3352950000000003</v>
      </c>
      <c r="E509" s="2">
        <v>1</v>
      </c>
    </row>
    <row r="510" spans="1:5" ht="12.95" customHeight="1" x14ac:dyDescent="0.2">
      <c r="A510" s="7">
        <v>35934</v>
      </c>
      <c r="B510" s="8">
        <v>7.1040999999999999</v>
      </c>
      <c r="C510" s="2">
        <v>4.3286110000000004</v>
      </c>
      <c r="D510" s="2">
        <v>4.3286110000000004</v>
      </c>
      <c r="E510" s="2">
        <v>1</v>
      </c>
    </row>
    <row r="511" spans="1:5" ht="12.95" customHeight="1" x14ac:dyDescent="0.2">
      <c r="A511" s="7">
        <v>35935</v>
      </c>
      <c r="B511" s="8">
        <v>7.1041999999999996</v>
      </c>
      <c r="C511" s="2">
        <v>4.3396679999999996</v>
      </c>
      <c r="D511" s="2">
        <v>4.3396679999999996</v>
      </c>
      <c r="E511" s="2">
        <v>1</v>
      </c>
    </row>
    <row r="512" spans="1:5" ht="12.95" customHeight="1" x14ac:dyDescent="0.2">
      <c r="A512" s="7">
        <v>35936</v>
      </c>
      <c r="B512" s="8">
        <v>7.1074000000000002</v>
      </c>
      <c r="C512" s="2">
        <v>4.3433310000000001</v>
      </c>
      <c r="D512" s="2">
        <v>4.3433310000000001</v>
      </c>
      <c r="E512" s="2">
        <v>1</v>
      </c>
    </row>
    <row r="513" spans="1:5" ht="12.95" customHeight="1" x14ac:dyDescent="0.2">
      <c r="A513" s="7">
        <v>35937</v>
      </c>
      <c r="B513" s="8">
        <v>7.1032000000000002</v>
      </c>
      <c r="C513" s="2">
        <v>4.3324490000000004</v>
      </c>
      <c r="D513" s="2">
        <v>4.3324490000000004</v>
      </c>
      <c r="E513" s="2">
        <v>1</v>
      </c>
    </row>
    <row r="514" spans="1:5" ht="12.95" customHeight="1" x14ac:dyDescent="0.2">
      <c r="A514" s="7">
        <v>35938</v>
      </c>
      <c r="B514" s="8">
        <v>7.1013999999999999</v>
      </c>
      <c r="C514" s="2">
        <v>4.3358939999999997</v>
      </c>
      <c r="D514" s="2">
        <v>4.3358939999999997</v>
      </c>
      <c r="E514" s="2">
        <v>1</v>
      </c>
    </row>
    <row r="515" spans="1:5" ht="12.95" customHeight="1" x14ac:dyDescent="0.2">
      <c r="A515" s="7">
        <v>35939</v>
      </c>
      <c r="B515" s="8">
        <v>7.1013999999999999</v>
      </c>
      <c r="C515" s="2">
        <v>4.3358939999999997</v>
      </c>
      <c r="D515" s="2">
        <v>4.3358939999999997</v>
      </c>
      <c r="E515" s="2">
        <v>1</v>
      </c>
    </row>
    <row r="516" spans="1:5" ht="12.95" customHeight="1" x14ac:dyDescent="0.2">
      <c r="A516" s="7">
        <v>35940</v>
      </c>
      <c r="B516" s="8">
        <v>7.1013999999999999</v>
      </c>
      <c r="C516" s="2">
        <v>4.3358939999999997</v>
      </c>
      <c r="D516" s="2">
        <v>4.3358939999999997</v>
      </c>
      <c r="E516" s="2">
        <v>1</v>
      </c>
    </row>
    <row r="517" spans="1:5" ht="12.95" customHeight="1" x14ac:dyDescent="0.2">
      <c r="A517" s="7">
        <v>35941</v>
      </c>
      <c r="B517" s="8">
        <v>7.1154000000000002</v>
      </c>
      <c r="C517" s="2">
        <v>4.3434059999999999</v>
      </c>
      <c r="D517" s="2">
        <v>4.3434059999999999</v>
      </c>
      <c r="E517" s="2">
        <v>1</v>
      </c>
    </row>
    <row r="518" spans="1:5" ht="12.95" customHeight="1" x14ac:dyDescent="0.2">
      <c r="A518" s="7">
        <v>35942</v>
      </c>
      <c r="B518" s="8">
        <v>7.117</v>
      </c>
      <c r="C518" s="2">
        <v>4.3437619999999999</v>
      </c>
      <c r="D518" s="2">
        <v>4.3437619999999999</v>
      </c>
      <c r="E518" s="2">
        <v>1</v>
      </c>
    </row>
    <row r="519" spans="1:5" ht="12.95" customHeight="1" x14ac:dyDescent="0.2">
      <c r="A519" s="7">
        <v>35943</v>
      </c>
      <c r="B519" s="8">
        <v>7.1349</v>
      </c>
      <c r="C519" s="2">
        <v>4.3715479999999998</v>
      </c>
      <c r="D519" s="2">
        <v>4.3715479999999998</v>
      </c>
      <c r="E519" s="2">
        <v>1</v>
      </c>
    </row>
    <row r="520" spans="1:5" ht="12.95" customHeight="1" x14ac:dyDescent="0.2">
      <c r="A520" s="7">
        <v>35944</v>
      </c>
      <c r="B520" s="8">
        <v>7.1317000000000004</v>
      </c>
      <c r="C520" s="2">
        <v>4.3744829999999997</v>
      </c>
      <c r="D520" s="2">
        <v>4.3744829999999997</v>
      </c>
      <c r="E520" s="2">
        <v>1</v>
      </c>
    </row>
    <row r="521" spans="1:5" ht="12.95" customHeight="1" x14ac:dyDescent="0.2">
      <c r="A521" s="7">
        <v>35945</v>
      </c>
      <c r="B521" s="8">
        <v>7.1459999999999999</v>
      </c>
      <c r="C521" s="2">
        <v>4.362616</v>
      </c>
      <c r="D521" s="2">
        <v>4.362616</v>
      </c>
      <c r="E521" s="2">
        <v>1</v>
      </c>
    </row>
    <row r="522" spans="1:5" ht="12.95" customHeight="1" x14ac:dyDescent="0.2">
      <c r="A522" s="7">
        <v>35946</v>
      </c>
      <c r="B522" s="8">
        <v>7.1459999999999999</v>
      </c>
      <c r="C522" s="2">
        <v>4.362616</v>
      </c>
      <c r="D522" s="2">
        <v>4.362616</v>
      </c>
      <c r="E522" s="2">
        <v>1</v>
      </c>
    </row>
    <row r="523" spans="1:5" ht="12.95" customHeight="1" x14ac:dyDescent="0.2">
      <c r="A523" s="7">
        <v>35947</v>
      </c>
      <c r="B523" s="8">
        <v>7.1459999999999999</v>
      </c>
      <c r="C523" s="2">
        <v>4.362616</v>
      </c>
      <c r="D523" s="2">
        <v>4.362616</v>
      </c>
      <c r="E523" s="2">
        <v>1</v>
      </c>
    </row>
    <row r="524" spans="1:5" ht="12.95" customHeight="1" x14ac:dyDescent="0.2">
      <c r="A524" s="7">
        <v>35948</v>
      </c>
      <c r="B524" s="8">
        <v>7.1367000000000003</v>
      </c>
      <c r="C524" s="2">
        <v>4.3574789999999997</v>
      </c>
      <c r="D524" s="2">
        <v>4.3574789999999997</v>
      </c>
      <c r="E524" s="2">
        <v>1</v>
      </c>
    </row>
    <row r="525" spans="1:5" ht="12.95" customHeight="1" x14ac:dyDescent="0.2">
      <c r="A525" s="7">
        <v>35949</v>
      </c>
      <c r="B525" s="8">
        <v>7.1426999999999996</v>
      </c>
      <c r="C525" s="2">
        <v>4.3664389999999997</v>
      </c>
      <c r="D525" s="2">
        <v>4.3664389999999997</v>
      </c>
      <c r="E525" s="2">
        <v>1</v>
      </c>
    </row>
    <row r="526" spans="1:5" ht="12.95" customHeight="1" x14ac:dyDescent="0.2">
      <c r="A526" s="7">
        <v>35950</v>
      </c>
      <c r="B526" s="8">
        <v>7.1525999999999996</v>
      </c>
      <c r="C526" s="2">
        <v>4.3615760000000003</v>
      </c>
      <c r="D526" s="2">
        <v>4.3615760000000003</v>
      </c>
      <c r="E526" s="2">
        <v>1</v>
      </c>
    </row>
    <row r="527" spans="1:5" ht="12.95" customHeight="1" x14ac:dyDescent="0.2">
      <c r="A527" s="7">
        <v>35951</v>
      </c>
      <c r="B527" s="8">
        <v>7.1449999999999996</v>
      </c>
      <c r="C527" s="2">
        <v>4.3586150000000004</v>
      </c>
      <c r="D527" s="2">
        <v>4.3586150000000004</v>
      </c>
      <c r="E527" s="2">
        <v>1</v>
      </c>
    </row>
    <row r="528" spans="1:5" ht="12.95" customHeight="1" x14ac:dyDescent="0.2">
      <c r="A528" s="7">
        <v>35952</v>
      </c>
      <c r="B528" s="8">
        <v>7.1532999999999998</v>
      </c>
      <c r="C528" s="2">
        <v>4.367515</v>
      </c>
      <c r="D528" s="2">
        <v>4.367515</v>
      </c>
      <c r="E528" s="2">
        <v>1</v>
      </c>
    </row>
    <row r="529" spans="1:5" ht="12.95" customHeight="1" x14ac:dyDescent="0.2">
      <c r="A529" s="7">
        <v>35953</v>
      </c>
      <c r="B529" s="8">
        <v>7.1532999999999998</v>
      </c>
      <c r="C529" s="2">
        <v>4.367515</v>
      </c>
      <c r="D529" s="2">
        <v>4.367515</v>
      </c>
      <c r="E529" s="2">
        <v>1</v>
      </c>
    </row>
    <row r="530" spans="1:5" ht="12.95" customHeight="1" x14ac:dyDescent="0.2">
      <c r="A530" s="7">
        <v>35954</v>
      </c>
      <c r="B530" s="8">
        <v>7.1532999999999998</v>
      </c>
      <c r="C530" s="2">
        <v>4.367515</v>
      </c>
      <c r="D530" s="2">
        <v>4.367515</v>
      </c>
      <c r="E530" s="2">
        <v>1</v>
      </c>
    </row>
    <row r="531" spans="1:5" ht="12.95" customHeight="1" x14ac:dyDescent="0.2">
      <c r="A531" s="7">
        <v>35955</v>
      </c>
      <c r="B531" s="8">
        <v>7.1555999999999997</v>
      </c>
      <c r="C531" s="2">
        <v>4.3721639999999997</v>
      </c>
      <c r="D531" s="2">
        <v>4.3721639999999997</v>
      </c>
      <c r="E531" s="2">
        <v>1</v>
      </c>
    </row>
    <row r="532" spans="1:5" ht="12.95" customHeight="1" x14ac:dyDescent="0.2">
      <c r="A532" s="7">
        <v>35956</v>
      </c>
      <c r="B532" s="8">
        <v>7.1588000000000003</v>
      </c>
      <c r="C532" s="2">
        <v>4.380738</v>
      </c>
      <c r="D532" s="2">
        <v>4.380738</v>
      </c>
      <c r="E532" s="2">
        <v>1</v>
      </c>
    </row>
    <row r="533" spans="1:5" ht="12.95" customHeight="1" x14ac:dyDescent="0.2">
      <c r="A533" s="7">
        <v>35957</v>
      </c>
      <c r="B533" s="8">
        <v>7.157</v>
      </c>
      <c r="C533" s="2">
        <v>4.3886770000000004</v>
      </c>
      <c r="D533" s="2">
        <v>4.3886770000000004</v>
      </c>
      <c r="E533" s="2">
        <v>1</v>
      </c>
    </row>
    <row r="534" spans="1:5" ht="12.95" customHeight="1" x14ac:dyDescent="0.2">
      <c r="A534" s="7">
        <v>35958</v>
      </c>
      <c r="B534" s="8">
        <v>7.1669999999999998</v>
      </c>
      <c r="C534" s="2">
        <v>4.3944910000000004</v>
      </c>
      <c r="D534" s="2">
        <v>4.3944910000000004</v>
      </c>
      <c r="E534" s="2">
        <v>1</v>
      </c>
    </row>
    <row r="535" spans="1:5" ht="12.95" customHeight="1" x14ac:dyDescent="0.2">
      <c r="A535" s="7">
        <v>35959</v>
      </c>
      <c r="B535" s="8">
        <v>7.1658999999999997</v>
      </c>
      <c r="C535" s="2">
        <v>4.3929239999999998</v>
      </c>
      <c r="D535" s="2">
        <v>4.3929239999999998</v>
      </c>
      <c r="E535" s="2">
        <v>1</v>
      </c>
    </row>
    <row r="536" spans="1:5" ht="12.95" customHeight="1" x14ac:dyDescent="0.2">
      <c r="A536" s="7">
        <v>35960</v>
      </c>
      <c r="B536" s="8">
        <v>7.1658999999999997</v>
      </c>
      <c r="C536" s="2">
        <v>4.3929239999999998</v>
      </c>
      <c r="D536" s="2">
        <v>4.3929239999999998</v>
      </c>
      <c r="E536" s="2">
        <v>1</v>
      </c>
    </row>
    <row r="537" spans="1:5" ht="12.95" customHeight="1" x14ac:dyDescent="0.2">
      <c r="A537" s="7">
        <v>35961</v>
      </c>
      <c r="B537" s="8">
        <v>7.1658999999999997</v>
      </c>
      <c r="C537" s="2">
        <v>4.3929239999999998</v>
      </c>
      <c r="D537" s="2">
        <v>4.3929239999999998</v>
      </c>
      <c r="E537" s="2">
        <v>1</v>
      </c>
    </row>
    <row r="538" spans="1:5" ht="12.95" customHeight="1" x14ac:dyDescent="0.2">
      <c r="A538" s="7">
        <v>35962</v>
      </c>
      <c r="B538" s="8">
        <v>7.1733000000000002</v>
      </c>
      <c r="C538" s="2">
        <v>4.3775880000000003</v>
      </c>
      <c r="D538" s="2">
        <v>4.3775880000000003</v>
      </c>
      <c r="E538" s="2">
        <v>1</v>
      </c>
    </row>
    <row r="539" spans="1:5" ht="12.95" customHeight="1" x14ac:dyDescent="0.2">
      <c r="A539" s="7">
        <v>35963</v>
      </c>
      <c r="B539" s="8">
        <v>7.1731999999999996</v>
      </c>
      <c r="C539" s="2">
        <v>4.3623390000000004</v>
      </c>
      <c r="D539" s="2">
        <v>4.3623390000000004</v>
      </c>
      <c r="E539" s="2">
        <v>1</v>
      </c>
    </row>
    <row r="540" spans="1:5" ht="12.95" customHeight="1" x14ac:dyDescent="0.2">
      <c r="A540" s="7">
        <v>35964</v>
      </c>
      <c r="B540" s="8">
        <v>7.1749999999999998</v>
      </c>
      <c r="C540" s="2">
        <v>4.3641880000000004</v>
      </c>
      <c r="D540" s="2">
        <v>4.3641880000000004</v>
      </c>
      <c r="E540" s="2">
        <v>1</v>
      </c>
    </row>
    <row r="541" spans="1:5" ht="12.95" customHeight="1" x14ac:dyDescent="0.2">
      <c r="A541" s="7">
        <v>35965</v>
      </c>
      <c r="B541" s="8">
        <v>7.1959999999999997</v>
      </c>
      <c r="C541" s="2">
        <v>4.3550529999999998</v>
      </c>
      <c r="D541" s="2">
        <v>4.3550529999999998</v>
      </c>
      <c r="E541" s="2">
        <v>1</v>
      </c>
    </row>
    <row r="542" spans="1:5" ht="12.95" customHeight="1" x14ac:dyDescent="0.2">
      <c r="A542" s="7">
        <v>35966</v>
      </c>
      <c r="B542" s="8">
        <v>7.1939000000000002</v>
      </c>
      <c r="C542" s="2">
        <v>4.3554250000000003</v>
      </c>
      <c r="D542" s="2">
        <v>4.3554250000000003</v>
      </c>
      <c r="E542" s="2">
        <v>1</v>
      </c>
    </row>
    <row r="543" spans="1:5" ht="12.95" customHeight="1" x14ac:dyDescent="0.2">
      <c r="A543" s="7">
        <v>35967</v>
      </c>
      <c r="B543" s="8">
        <v>7.1939000000000002</v>
      </c>
      <c r="C543" s="2">
        <v>4.3554250000000003</v>
      </c>
      <c r="D543" s="2">
        <v>4.3554250000000003</v>
      </c>
      <c r="E543" s="2">
        <v>1</v>
      </c>
    </row>
    <row r="544" spans="1:5" ht="12.95" customHeight="1" x14ac:dyDescent="0.2">
      <c r="A544" s="7">
        <v>35968</v>
      </c>
      <c r="B544" s="8">
        <v>7.1939000000000002</v>
      </c>
      <c r="C544" s="2">
        <v>4.3554250000000003</v>
      </c>
      <c r="D544" s="2">
        <v>4.3554250000000003</v>
      </c>
      <c r="E544" s="2">
        <v>1</v>
      </c>
    </row>
    <row r="545" spans="1:5" ht="12.95" customHeight="1" x14ac:dyDescent="0.2">
      <c r="A545" s="7">
        <v>35969</v>
      </c>
      <c r="B545" s="8">
        <v>7.1939000000000002</v>
      </c>
      <c r="C545" s="2">
        <v>4.3554250000000003</v>
      </c>
      <c r="D545" s="2">
        <v>4.3554250000000003</v>
      </c>
      <c r="E545" s="2">
        <v>1</v>
      </c>
    </row>
    <row r="546" spans="1:5" ht="12.95" customHeight="1" x14ac:dyDescent="0.2">
      <c r="A546" s="7">
        <v>35970</v>
      </c>
      <c r="B546" s="8">
        <v>7.2133000000000003</v>
      </c>
      <c r="C546" s="2">
        <v>4.3667699999999998</v>
      </c>
      <c r="D546" s="2">
        <v>4.3667699999999998</v>
      </c>
      <c r="E546" s="2">
        <v>1</v>
      </c>
    </row>
    <row r="547" spans="1:5" ht="12.95" customHeight="1" x14ac:dyDescent="0.2">
      <c r="A547" s="7">
        <v>35971</v>
      </c>
      <c r="B547" s="8">
        <v>7.1897000000000002</v>
      </c>
      <c r="C547" s="2">
        <v>4.3512370000000002</v>
      </c>
      <c r="D547" s="2">
        <v>4.3512370000000002</v>
      </c>
      <c r="E547" s="2">
        <v>1</v>
      </c>
    </row>
    <row r="548" spans="1:5" ht="12.95" customHeight="1" x14ac:dyDescent="0.2">
      <c r="A548" s="7">
        <v>35972</v>
      </c>
      <c r="B548" s="8">
        <v>7.2058</v>
      </c>
      <c r="C548" s="2">
        <v>4.3391900000000003</v>
      </c>
      <c r="D548" s="2">
        <v>4.3391900000000003</v>
      </c>
      <c r="E548" s="2">
        <v>1</v>
      </c>
    </row>
    <row r="549" spans="1:5" ht="12.95" customHeight="1" x14ac:dyDescent="0.2">
      <c r="A549" s="7">
        <v>35973</v>
      </c>
      <c r="B549" s="8">
        <v>7.2026000000000003</v>
      </c>
      <c r="C549" s="2">
        <v>4.3260259999999997</v>
      </c>
      <c r="D549" s="2">
        <v>4.3260259999999997</v>
      </c>
      <c r="E549" s="2">
        <v>1</v>
      </c>
    </row>
    <row r="550" spans="1:5" ht="12.95" customHeight="1" x14ac:dyDescent="0.2">
      <c r="A550" s="7">
        <v>35974</v>
      </c>
      <c r="B550" s="8">
        <v>7.2026000000000003</v>
      </c>
      <c r="C550" s="2">
        <v>4.3260259999999997</v>
      </c>
      <c r="D550" s="2">
        <v>4.3260259999999997</v>
      </c>
      <c r="E550" s="2">
        <v>1</v>
      </c>
    </row>
    <row r="551" spans="1:5" ht="12.95" customHeight="1" x14ac:dyDescent="0.2">
      <c r="A551" s="7">
        <v>35975</v>
      </c>
      <c r="B551" s="8">
        <v>7.2026000000000003</v>
      </c>
      <c r="C551" s="2">
        <v>4.3260259999999997</v>
      </c>
      <c r="D551" s="2">
        <v>4.3260259999999997</v>
      </c>
      <c r="E551" s="2">
        <v>1</v>
      </c>
    </row>
    <row r="552" spans="1:5" ht="12.95" customHeight="1" x14ac:dyDescent="0.2">
      <c r="A552" s="7">
        <v>35976</v>
      </c>
      <c r="B552" s="8">
        <v>7.2038000000000002</v>
      </c>
      <c r="C552" s="2">
        <v>4.3240129999999999</v>
      </c>
      <c r="D552" s="2">
        <v>4.3240129999999999</v>
      </c>
      <c r="E552" s="2">
        <v>1</v>
      </c>
    </row>
    <row r="553" spans="1:5" ht="12.95" customHeight="1" x14ac:dyDescent="0.2">
      <c r="A553" s="7">
        <v>35977</v>
      </c>
      <c r="B553" s="8">
        <v>7.2003000000000004</v>
      </c>
      <c r="C553" s="2">
        <v>4.3130699999999997</v>
      </c>
      <c r="D553" s="2">
        <v>4.3130699999999997</v>
      </c>
      <c r="E553" s="2">
        <v>1</v>
      </c>
    </row>
    <row r="554" spans="1:5" ht="12.95" customHeight="1" x14ac:dyDescent="0.2">
      <c r="A554" s="7">
        <v>35978</v>
      </c>
      <c r="B554" s="8">
        <v>7.2087000000000003</v>
      </c>
      <c r="C554" s="2">
        <v>4.3293429999999997</v>
      </c>
      <c r="D554" s="2">
        <v>4.3293429999999997</v>
      </c>
      <c r="E554" s="2">
        <v>1</v>
      </c>
    </row>
    <row r="555" spans="1:5" ht="12.95" customHeight="1" x14ac:dyDescent="0.2">
      <c r="A555" s="7">
        <v>35979</v>
      </c>
      <c r="B555" s="8">
        <v>7.2137000000000002</v>
      </c>
      <c r="C555" s="2">
        <v>4.3378170000000003</v>
      </c>
      <c r="D555" s="2">
        <v>4.3378170000000003</v>
      </c>
      <c r="E555" s="2">
        <v>1</v>
      </c>
    </row>
    <row r="556" spans="1:5" ht="12.95" customHeight="1" x14ac:dyDescent="0.2">
      <c r="A556" s="7">
        <v>35980</v>
      </c>
      <c r="B556" s="8">
        <v>7.1974</v>
      </c>
      <c r="C556" s="2">
        <v>4.3218129999999997</v>
      </c>
      <c r="D556" s="2">
        <v>4.3218129999999997</v>
      </c>
      <c r="E556" s="2">
        <v>1</v>
      </c>
    </row>
    <row r="557" spans="1:5" ht="12.95" customHeight="1" x14ac:dyDescent="0.2">
      <c r="A557" s="7">
        <v>35981</v>
      </c>
      <c r="B557" s="8">
        <v>7.1974</v>
      </c>
      <c r="C557" s="2">
        <v>4.3218129999999997</v>
      </c>
      <c r="D557" s="2">
        <v>4.3218129999999997</v>
      </c>
      <c r="E557" s="2">
        <v>1</v>
      </c>
    </row>
    <row r="558" spans="1:5" ht="12.95" customHeight="1" x14ac:dyDescent="0.2">
      <c r="A558" s="7">
        <v>35982</v>
      </c>
      <c r="B558" s="8">
        <v>7.1989000000000001</v>
      </c>
      <c r="C558" s="2">
        <v>4.3268079999999998</v>
      </c>
      <c r="D558" s="2">
        <v>4.3268079999999998</v>
      </c>
      <c r="E558" s="2">
        <v>1</v>
      </c>
    </row>
    <row r="559" spans="1:5" ht="12.95" customHeight="1" x14ac:dyDescent="0.2">
      <c r="A559" s="7">
        <v>35983</v>
      </c>
      <c r="B559" s="8">
        <v>7.1989000000000001</v>
      </c>
      <c r="C559" s="2">
        <v>4.3268079999999998</v>
      </c>
      <c r="D559" s="2">
        <v>4.3268079999999998</v>
      </c>
      <c r="E559" s="2">
        <v>1</v>
      </c>
    </row>
    <row r="560" spans="1:5" ht="12.95" customHeight="1" x14ac:dyDescent="0.2">
      <c r="A560" s="7">
        <v>35984</v>
      </c>
      <c r="B560" s="8">
        <v>7.1897000000000002</v>
      </c>
      <c r="C560" s="2">
        <v>4.3318979999999998</v>
      </c>
      <c r="D560" s="2">
        <v>4.3318979999999998</v>
      </c>
      <c r="E560" s="2">
        <v>1</v>
      </c>
    </row>
    <row r="561" spans="1:5" ht="12.95" customHeight="1" x14ac:dyDescent="0.2">
      <c r="A561" s="7">
        <v>35985</v>
      </c>
      <c r="B561" s="8">
        <v>7.1946000000000003</v>
      </c>
      <c r="C561" s="2">
        <v>4.3248759999999997</v>
      </c>
      <c r="D561" s="2">
        <v>4.3248759999999997</v>
      </c>
      <c r="E561" s="2">
        <v>1</v>
      </c>
    </row>
    <row r="562" spans="1:5" ht="12.95" customHeight="1" x14ac:dyDescent="0.2">
      <c r="A562" s="7">
        <v>35986</v>
      </c>
      <c r="B562" s="8">
        <v>7.1963999999999997</v>
      </c>
      <c r="C562" s="2">
        <v>4.3133990000000004</v>
      </c>
      <c r="D562" s="2">
        <v>4.3133990000000004</v>
      </c>
      <c r="E562" s="2">
        <v>1</v>
      </c>
    </row>
    <row r="563" spans="1:5" ht="12.95" customHeight="1" x14ac:dyDescent="0.2">
      <c r="A563" s="7">
        <v>35987</v>
      </c>
      <c r="B563" s="8">
        <v>7.1954000000000002</v>
      </c>
      <c r="C563" s="2">
        <v>4.3073569999999997</v>
      </c>
      <c r="D563" s="2">
        <v>4.3073569999999997</v>
      </c>
      <c r="E563" s="2">
        <v>1</v>
      </c>
    </row>
    <row r="564" spans="1:5" ht="12.95" customHeight="1" x14ac:dyDescent="0.2">
      <c r="A564" s="7">
        <v>35988</v>
      </c>
      <c r="B564" s="8">
        <v>7.1954000000000002</v>
      </c>
      <c r="C564" s="2">
        <v>4.3073569999999997</v>
      </c>
      <c r="D564" s="2">
        <v>4.3073569999999997</v>
      </c>
      <c r="E564" s="2">
        <v>1</v>
      </c>
    </row>
    <row r="565" spans="1:5" ht="12.95" customHeight="1" x14ac:dyDescent="0.2">
      <c r="A565" s="7">
        <v>35989</v>
      </c>
      <c r="B565" s="8">
        <v>7.1954000000000002</v>
      </c>
      <c r="C565" s="2">
        <v>4.3073569999999997</v>
      </c>
      <c r="D565" s="2">
        <v>4.3073569999999997</v>
      </c>
      <c r="E565" s="2">
        <v>1</v>
      </c>
    </row>
    <row r="566" spans="1:5" ht="12.95" customHeight="1" x14ac:dyDescent="0.2">
      <c r="A566" s="7">
        <v>35990</v>
      </c>
      <c r="B566" s="8">
        <v>7.1833</v>
      </c>
      <c r="C566" s="2">
        <v>4.3011590000000002</v>
      </c>
      <c r="D566" s="2">
        <v>4.3011590000000002</v>
      </c>
      <c r="E566" s="2">
        <v>1</v>
      </c>
    </row>
    <row r="567" spans="1:5" ht="12.95" customHeight="1" x14ac:dyDescent="0.2">
      <c r="A567" s="7">
        <v>35991</v>
      </c>
      <c r="B567" s="8">
        <v>7.1712999999999996</v>
      </c>
      <c r="C567" s="2">
        <v>4.3056479999999997</v>
      </c>
      <c r="D567" s="2">
        <v>4.3056479999999997</v>
      </c>
      <c r="E567" s="2">
        <v>1</v>
      </c>
    </row>
    <row r="568" spans="1:5" ht="12.95" customHeight="1" x14ac:dyDescent="0.2">
      <c r="A568" s="7">
        <v>35992</v>
      </c>
      <c r="B568" s="8">
        <v>7.1905000000000001</v>
      </c>
      <c r="C568" s="2">
        <v>4.3256940000000004</v>
      </c>
      <c r="D568" s="2">
        <v>4.3256940000000004</v>
      </c>
      <c r="E568" s="2">
        <v>1</v>
      </c>
    </row>
    <row r="569" spans="1:5" ht="12.95" customHeight="1" x14ac:dyDescent="0.2">
      <c r="A569" s="7">
        <v>35993</v>
      </c>
      <c r="B569" s="8">
        <v>7.1726999999999999</v>
      </c>
      <c r="C569" s="2">
        <v>4.327985</v>
      </c>
      <c r="D569" s="2">
        <v>4.327985</v>
      </c>
      <c r="E569" s="2">
        <v>1</v>
      </c>
    </row>
    <row r="570" spans="1:5" ht="12.95" customHeight="1" x14ac:dyDescent="0.2">
      <c r="A570" s="7">
        <v>35994</v>
      </c>
      <c r="B570" s="8">
        <v>7.1791</v>
      </c>
      <c r="C570" s="2">
        <v>4.3131640000000004</v>
      </c>
      <c r="D570" s="2">
        <v>4.3131640000000004</v>
      </c>
      <c r="E570" s="2">
        <v>1</v>
      </c>
    </row>
    <row r="571" spans="1:5" ht="12.95" customHeight="1" x14ac:dyDescent="0.2">
      <c r="A571" s="7">
        <v>35995</v>
      </c>
      <c r="B571" s="8">
        <v>7.1791</v>
      </c>
      <c r="C571" s="2">
        <v>4.3131640000000004</v>
      </c>
      <c r="D571" s="2">
        <v>4.3131640000000004</v>
      </c>
      <c r="E571" s="2">
        <v>1</v>
      </c>
    </row>
    <row r="572" spans="1:5" ht="12.95" customHeight="1" x14ac:dyDescent="0.2">
      <c r="A572" s="7">
        <v>35996</v>
      </c>
      <c r="B572" s="8">
        <v>7.1791</v>
      </c>
      <c r="C572" s="2">
        <v>4.3131640000000004</v>
      </c>
      <c r="D572" s="2">
        <v>4.3131640000000004</v>
      </c>
      <c r="E572" s="2">
        <v>1</v>
      </c>
    </row>
    <row r="573" spans="1:5" ht="12.95" customHeight="1" x14ac:dyDescent="0.2">
      <c r="A573" s="7">
        <v>35997</v>
      </c>
      <c r="B573" s="8">
        <v>7.1626000000000003</v>
      </c>
      <c r="C573" s="2">
        <v>4.3117239999999999</v>
      </c>
      <c r="D573" s="2">
        <v>4.3117239999999999</v>
      </c>
      <c r="E573" s="2">
        <v>1</v>
      </c>
    </row>
    <row r="574" spans="1:5" ht="12.95" customHeight="1" x14ac:dyDescent="0.2">
      <c r="A574" s="7">
        <v>35998</v>
      </c>
      <c r="B574" s="8">
        <v>7.1649000000000003</v>
      </c>
      <c r="C574" s="2">
        <v>4.2964260000000003</v>
      </c>
      <c r="D574" s="2">
        <v>4.2964260000000003</v>
      </c>
      <c r="E574" s="2">
        <v>1</v>
      </c>
    </row>
    <row r="575" spans="1:5" ht="12.95" customHeight="1" x14ac:dyDescent="0.2">
      <c r="A575" s="7">
        <v>35999</v>
      </c>
      <c r="B575" s="8">
        <v>7.1612999999999998</v>
      </c>
      <c r="C575" s="2">
        <v>4.2993139999999999</v>
      </c>
      <c r="D575" s="2">
        <v>4.2993139999999999</v>
      </c>
      <c r="E575" s="2">
        <v>1</v>
      </c>
    </row>
    <row r="576" spans="1:5" ht="12.95" customHeight="1" x14ac:dyDescent="0.2">
      <c r="A576" s="7">
        <v>36000</v>
      </c>
      <c r="B576" s="8">
        <v>7.1722000000000001</v>
      </c>
      <c r="C576" s="2">
        <v>4.3021570000000002</v>
      </c>
      <c r="D576" s="2">
        <v>4.3021570000000002</v>
      </c>
      <c r="E576" s="2">
        <v>1</v>
      </c>
    </row>
    <row r="577" spans="1:5" ht="12.95" customHeight="1" x14ac:dyDescent="0.2">
      <c r="A577" s="7">
        <v>36001</v>
      </c>
      <c r="B577" s="8">
        <v>7.1654999999999998</v>
      </c>
      <c r="C577" s="2">
        <v>4.3188969999999998</v>
      </c>
      <c r="D577" s="2">
        <v>4.3188969999999998</v>
      </c>
      <c r="E577" s="2">
        <v>1</v>
      </c>
    </row>
    <row r="578" spans="1:5" ht="12.95" customHeight="1" x14ac:dyDescent="0.2">
      <c r="A578" s="7">
        <v>36002</v>
      </c>
      <c r="B578" s="8">
        <v>7.1654999999999998</v>
      </c>
      <c r="C578" s="2">
        <v>4.3188969999999998</v>
      </c>
      <c r="D578" s="2">
        <v>4.3188969999999998</v>
      </c>
      <c r="E578" s="2">
        <v>1</v>
      </c>
    </row>
    <row r="579" spans="1:5" ht="12.95" customHeight="1" x14ac:dyDescent="0.2">
      <c r="A579" s="7">
        <v>36003</v>
      </c>
      <c r="B579" s="8">
        <v>7.1654999999999998</v>
      </c>
      <c r="C579" s="2">
        <v>4.3188969999999998</v>
      </c>
      <c r="D579" s="2">
        <v>4.3188969999999998</v>
      </c>
      <c r="E579" s="2">
        <v>1</v>
      </c>
    </row>
    <row r="580" spans="1:5" ht="12.95" customHeight="1" x14ac:dyDescent="0.2">
      <c r="A580" s="7">
        <v>36004</v>
      </c>
      <c r="B580" s="8">
        <v>7.17</v>
      </c>
      <c r="C580" s="2">
        <v>4.3198759999999998</v>
      </c>
      <c r="D580" s="2">
        <v>4.3198759999999998</v>
      </c>
      <c r="E580" s="2">
        <v>1</v>
      </c>
    </row>
    <row r="581" spans="1:5" ht="12.95" customHeight="1" x14ac:dyDescent="0.2">
      <c r="A581" s="7">
        <v>36005</v>
      </c>
      <c r="B581" s="8">
        <v>7.1661999999999999</v>
      </c>
      <c r="C581" s="2">
        <v>4.3185469999999997</v>
      </c>
      <c r="D581" s="2">
        <v>4.3185469999999997</v>
      </c>
      <c r="E581" s="2">
        <v>1</v>
      </c>
    </row>
    <row r="582" spans="1:5" ht="12.95" customHeight="1" x14ac:dyDescent="0.2">
      <c r="A582" s="7">
        <v>36006</v>
      </c>
      <c r="B582" s="8">
        <v>7.1486999999999998</v>
      </c>
      <c r="C582" s="2">
        <v>4.3244910000000001</v>
      </c>
      <c r="D582" s="2">
        <v>4.3244910000000001</v>
      </c>
      <c r="E582" s="2">
        <v>1</v>
      </c>
    </row>
    <row r="583" spans="1:5" ht="12.95" customHeight="1" x14ac:dyDescent="0.2">
      <c r="A583" s="7">
        <v>36007</v>
      </c>
      <c r="B583" s="8">
        <v>7.1401000000000003</v>
      </c>
      <c r="C583" s="2">
        <v>4.3297859999999995</v>
      </c>
      <c r="D583" s="2">
        <v>4.3297859999999995</v>
      </c>
      <c r="E583" s="2">
        <v>1</v>
      </c>
    </row>
    <row r="584" spans="1:5" ht="12.95" customHeight="1" x14ac:dyDescent="0.2">
      <c r="A584" s="7">
        <v>36008</v>
      </c>
      <c r="B584" s="8">
        <v>7.1443000000000003</v>
      </c>
      <c r="C584" s="2">
        <v>4.3236059999999998</v>
      </c>
      <c r="D584" s="2">
        <v>4.3236059999999998</v>
      </c>
      <c r="E584" s="2">
        <v>1</v>
      </c>
    </row>
    <row r="585" spans="1:5" ht="12.95" customHeight="1" x14ac:dyDescent="0.2">
      <c r="A585" s="7">
        <v>36009</v>
      </c>
      <c r="B585" s="8">
        <v>7.1443000000000003</v>
      </c>
      <c r="C585" s="2">
        <v>4.3236059999999998</v>
      </c>
      <c r="D585" s="2">
        <v>4.3236059999999998</v>
      </c>
      <c r="E585" s="2">
        <v>1</v>
      </c>
    </row>
    <row r="586" spans="1:5" ht="12.95" customHeight="1" x14ac:dyDescent="0.2">
      <c r="A586" s="7">
        <v>36010</v>
      </c>
      <c r="B586" s="8">
        <v>7.1443000000000003</v>
      </c>
      <c r="C586" s="2">
        <v>4.3236059999999998</v>
      </c>
      <c r="D586" s="2">
        <v>4.3236059999999998</v>
      </c>
      <c r="E586" s="2">
        <v>1</v>
      </c>
    </row>
    <row r="587" spans="1:5" ht="12.95" customHeight="1" x14ac:dyDescent="0.2">
      <c r="A587" s="7">
        <v>36011</v>
      </c>
      <c r="B587" s="8">
        <v>7.1364000000000001</v>
      </c>
      <c r="C587" s="2">
        <v>4.3149519999999999</v>
      </c>
      <c r="D587" s="2">
        <v>4.3149519999999999</v>
      </c>
      <c r="E587" s="2">
        <v>1</v>
      </c>
    </row>
    <row r="588" spans="1:5" ht="12.95" customHeight="1" x14ac:dyDescent="0.2">
      <c r="A588" s="7">
        <v>36012</v>
      </c>
      <c r="B588" s="8">
        <v>7.1022999999999996</v>
      </c>
      <c r="C588" s="2">
        <v>4.28878</v>
      </c>
      <c r="D588" s="2">
        <v>4.28878</v>
      </c>
      <c r="E588" s="2">
        <v>1</v>
      </c>
    </row>
    <row r="589" spans="1:5" ht="12.95" customHeight="1" x14ac:dyDescent="0.2">
      <c r="A589" s="7">
        <v>36013</v>
      </c>
      <c r="B589" s="8">
        <v>7.1022999999999996</v>
      </c>
      <c r="C589" s="2">
        <v>4.28878</v>
      </c>
      <c r="D589" s="2">
        <v>4.28878</v>
      </c>
      <c r="E589" s="2">
        <v>1</v>
      </c>
    </row>
    <row r="590" spans="1:5" ht="12.95" customHeight="1" x14ac:dyDescent="0.2">
      <c r="A590" s="7">
        <v>36014</v>
      </c>
      <c r="B590" s="8">
        <v>7.1170999999999998</v>
      </c>
      <c r="C590" s="2">
        <v>4.2956439999999994</v>
      </c>
      <c r="D590" s="2">
        <v>4.2956439999999994</v>
      </c>
      <c r="E590" s="2">
        <v>1</v>
      </c>
    </row>
    <row r="591" spans="1:5" ht="12.95" customHeight="1" x14ac:dyDescent="0.2">
      <c r="A591" s="7">
        <v>36015</v>
      </c>
      <c r="B591" s="8">
        <v>7.1024000000000003</v>
      </c>
      <c r="C591" s="2">
        <v>4.2863350000000002</v>
      </c>
      <c r="D591" s="2">
        <v>4.2863350000000002</v>
      </c>
      <c r="E591" s="2">
        <v>1</v>
      </c>
    </row>
    <row r="592" spans="1:5" ht="12.95" customHeight="1" x14ac:dyDescent="0.2">
      <c r="A592" s="7">
        <v>36016</v>
      </c>
      <c r="B592" s="8">
        <v>7.1024000000000003</v>
      </c>
      <c r="C592" s="2">
        <v>4.2863350000000002</v>
      </c>
      <c r="D592" s="2">
        <v>4.2863350000000002</v>
      </c>
      <c r="E592" s="2">
        <v>1</v>
      </c>
    </row>
    <row r="593" spans="1:5" ht="12.95" customHeight="1" x14ac:dyDescent="0.2">
      <c r="A593" s="7">
        <v>36017</v>
      </c>
      <c r="B593" s="8">
        <v>7.1024000000000003</v>
      </c>
      <c r="C593" s="2">
        <v>4.2863350000000002</v>
      </c>
      <c r="D593" s="2">
        <v>4.2863350000000002</v>
      </c>
      <c r="E593" s="2">
        <v>1</v>
      </c>
    </row>
    <row r="594" spans="1:5" ht="12.95" customHeight="1" x14ac:dyDescent="0.2">
      <c r="A594" s="7">
        <v>36018</v>
      </c>
      <c r="B594" s="8">
        <v>7.1106999999999996</v>
      </c>
      <c r="C594" s="2">
        <v>4.2966480000000002</v>
      </c>
      <c r="D594" s="2">
        <v>4.2966480000000002</v>
      </c>
      <c r="E594" s="2">
        <v>1</v>
      </c>
    </row>
    <row r="595" spans="1:5" ht="12.95" customHeight="1" x14ac:dyDescent="0.2">
      <c r="A595" s="7">
        <v>36019</v>
      </c>
      <c r="B595" s="8">
        <v>7.0982000000000003</v>
      </c>
      <c r="C595" s="2">
        <v>4.3018609999999997</v>
      </c>
      <c r="D595" s="2">
        <v>4.3018609999999997</v>
      </c>
      <c r="E595" s="2">
        <v>1</v>
      </c>
    </row>
    <row r="596" spans="1:5" ht="12.95" customHeight="1" x14ac:dyDescent="0.2">
      <c r="A596" s="7">
        <v>36020</v>
      </c>
      <c r="B596" s="8">
        <v>7.0930999999999997</v>
      </c>
      <c r="C596" s="2">
        <v>4.2999770000000002</v>
      </c>
      <c r="D596" s="2">
        <v>4.2999770000000002</v>
      </c>
      <c r="E596" s="2">
        <v>1</v>
      </c>
    </row>
    <row r="597" spans="1:5" ht="12.95" customHeight="1" x14ac:dyDescent="0.2">
      <c r="A597" s="7">
        <v>36021</v>
      </c>
      <c r="B597" s="8">
        <v>7.1</v>
      </c>
      <c r="C597" s="2">
        <v>4.3236869999999996</v>
      </c>
      <c r="D597" s="2">
        <v>4.3236869999999996</v>
      </c>
      <c r="E597" s="2">
        <v>1</v>
      </c>
    </row>
    <row r="598" spans="1:5" ht="12.95" customHeight="1" x14ac:dyDescent="0.2">
      <c r="A598" s="7">
        <v>36022</v>
      </c>
      <c r="B598" s="8">
        <v>7.0877999999999997</v>
      </c>
      <c r="C598" s="2">
        <v>4.3154859999999999</v>
      </c>
      <c r="D598" s="2">
        <v>4.3154859999999999</v>
      </c>
      <c r="E598" s="2">
        <v>1</v>
      </c>
    </row>
    <row r="599" spans="1:5" ht="12.95" customHeight="1" x14ac:dyDescent="0.2">
      <c r="A599" s="7">
        <v>36023</v>
      </c>
      <c r="B599" s="8">
        <v>7.0877999999999997</v>
      </c>
      <c r="C599" s="2">
        <v>4.3154859999999999</v>
      </c>
      <c r="D599" s="2">
        <v>4.3154859999999999</v>
      </c>
      <c r="E599" s="2">
        <v>1</v>
      </c>
    </row>
    <row r="600" spans="1:5" ht="12.95" customHeight="1" x14ac:dyDescent="0.2">
      <c r="A600" s="7">
        <v>36024</v>
      </c>
      <c r="B600" s="8">
        <v>7.0877999999999997</v>
      </c>
      <c r="C600" s="2">
        <v>4.3154859999999999</v>
      </c>
      <c r="D600" s="2">
        <v>4.3154859999999999</v>
      </c>
      <c r="E600" s="2">
        <v>1</v>
      </c>
    </row>
    <row r="601" spans="1:5" ht="12.95" customHeight="1" x14ac:dyDescent="0.2">
      <c r="A601" s="7">
        <v>36025</v>
      </c>
      <c r="B601" s="8">
        <v>7.0867000000000004</v>
      </c>
      <c r="C601" s="2">
        <v>4.3065220000000002</v>
      </c>
      <c r="D601" s="2">
        <v>4.3065220000000002</v>
      </c>
      <c r="E601" s="2">
        <v>1</v>
      </c>
    </row>
    <row r="602" spans="1:5" ht="12.95" customHeight="1" x14ac:dyDescent="0.2">
      <c r="A602" s="7">
        <v>36026</v>
      </c>
      <c r="B602" s="8">
        <v>7.0643000000000002</v>
      </c>
      <c r="C602" s="2">
        <v>4.279566</v>
      </c>
      <c r="D602" s="2">
        <v>4.279566</v>
      </c>
      <c r="E602" s="2">
        <v>1</v>
      </c>
    </row>
    <row r="603" spans="1:5" ht="12.95" customHeight="1" x14ac:dyDescent="0.2">
      <c r="A603" s="7">
        <v>36027</v>
      </c>
      <c r="B603" s="8">
        <v>7.0751999999999997</v>
      </c>
      <c r="C603" s="2">
        <v>4.2856610000000002</v>
      </c>
      <c r="D603" s="2">
        <v>4.2856610000000002</v>
      </c>
      <c r="E603" s="2">
        <v>1</v>
      </c>
    </row>
    <row r="604" spans="1:5" ht="12.95" customHeight="1" x14ac:dyDescent="0.2">
      <c r="A604" s="7">
        <v>36028</v>
      </c>
      <c r="B604" s="8">
        <v>7.0831999999999997</v>
      </c>
      <c r="C604" s="2">
        <v>4.2860909999999999</v>
      </c>
      <c r="D604" s="2">
        <v>4.2860909999999999</v>
      </c>
      <c r="E604" s="2">
        <v>1</v>
      </c>
    </row>
    <row r="605" spans="1:5" ht="12.95" customHeight="1" x14ac:dyDescent="0.2">
      <c r="A605" s="7">
        <v>36029</v>
      </c>
      <c r="B605" s="8">
        <v>7.0780000000000003</v>
      </c>
      <c r="C605" s="2">
        <v>4.2949200000000003</v>
      </c>
      <c r="D605" s="2">
        <v>4.2949200000000003</v>
      </c>
      <c r="E605" s="2">
        <v>1</v>
      </c>
    </row>
    <row r="606" spans="1:5" ht="12.95" customHeight="1" x14ac:dyDescent="0.2">
      <c r="A606" s="7">
        <v>36030</v>
      </c>
      <c r="B606" s="8">
        <v>7.0780000000000003</v>
      </c>
      <c r="C606" s="2">
        <v>4.2949200000000003</v>
      </c>
      <c r="D606" s="2">
        <v>4.2949200000000003</v>
      </c>
      <c r="E606" s="2">
        <v>1</v>
      </c>
    </row>
    <row r="607" spans="1:5" ht="12.95" customHeight="1" x14ac:dyDescent="0.2">
      <c r="A607" s="7">
        <v>36031</v>
      </c>
      <c r="B607" s="8">
        <v>7.0780000000000003</v>
      </c>
      <c r="C607" s="2">
        <v>4.2949200000000003</v>
      </c>
      <c r="D607" s="2">
        <v>4.2949200000000003</v>
      </c>
      <c r="E607" s="2">
        <v>1</v>
      </c>
    </row>
    <row r="608" spans="1:5" ht="12.95" customHeight="1" x14ac:dyDescent="0.2">
      <c r="A608" s="7">
        <v>36032</v>
      </c>
      <c r="B608" s="8">
        <v>7.0900999999999996</v>
      </c>
      <c r="C608" s="2">
        <v>4.3099460000000001</v>
      </c>
      <c r="D608" s="2">
        <v>4.3099460000000001</v>
      </c>
      <c r="E608" s="2">
        <v>1</v>
      </c>
    </row>
    <row r="609" spans="1:5" ht="12.95" customHeight="1" x14ac:dyDescent="0.2">
      <c r="A609" s="7">
        <v>36033</v>
      </c>
      <c r="B609" s="8">
        <v>7.0860000000000003</v>
      </c>
      <c r="C609" s="2">
        <v>4.2935619999999997</v>
      </c>
      <c r="D609" s="2">
        <v>4.2935619999999997</v>
      </c>
      <c r="E609" s="2">
        <v>1</v>
      </c>
    </row>
    <row r="610" spans="1:5" ht="12.95" customHeight="1" x14ac:dyDescent="0.2">
      <c r="A610" s="7">
        <v>36034</v>
      </c>
      <c r="B610" s="8">
        <v>7.1047000000000002</v>
      </c>
      <c r="C610" s="2">
        <v>4.3252499999999996</v>
      </c>
      <c r="D610" s="2">
        <v>4.3252499999999996</v>
      </c>
      <c r="E610" s="2">
        <v>1</v>
      </c>
    </row>
    <row r="611" spans="1:5" ht="12.95" customHeight="1" x14ac:dyDescent="0.2">
      <c r="A611" s="7">
        <v>36035</v>
      </c>
      <c r="B611" s="8">
        <v>7.1121999999999996</v>
      </c>
      <c r="C611" s="2">
        <v>4.3349250000000001</v>
      </c>
      <c r="D611" s="2">
        <v>4.3349250000000001</v>
      </c>
      <c r="E611" s="2">
        <v>1</v>
      </c>
    </row>
    <row r="612" spans="1:5" ht="12.95" customHeight="1" x14ac:dyDescent="0.2">
      <c r="A612" s="7">
        <v>36036</v>
      </c>
      <c r="B612" s="8">
        <v>7.1108000000000002</v>
      </c>
      <c r="C612" s="2">
        <v>4.3685010000000002</v>
      </c>
      <c r="D612" s="2">
        <v>4.3685010000000002</v>
      </c>
      <c r="E612" s="2">
        <v>1</v>
      </c>
    </row>
    <row r="613" spans="1:5" ht="12.95" customHeight="1" x14ac:dyDescent="0.2">
      <c r="A613" s="7">
        <v>36037</v>
      </c>
      <c r="B613" s="8">
        <v>7.1108000000000002</v>
      </c>
      <c r="C613" s="2">
        <v>4.3685010000000002</v>
      </c>
      <c r="D613" s="2">
        <v>4.3685010000000002</v>
      </c>
      <c r="E613" s="2">
        <v>1</v>
      </c>
    </row>
    <row r="614" spans="1:5" ht="12.95" customHeight="1" x14ac:dyDescent="0.2">
      <c r="A614" s="7">
        <v>36038</v>
      </c>
      <c r="B614" s="8">
        <v>7.1108000000000002</v>
      </c>
      <c r="C614" s="2">
        <v>4.3685010000000002</v>
      </c>
      <c r="D614" s="2">
        <v>4.3685010000000002</v>
      </c>
      <c r="E614" s="2">
        <v>1</v>
      </c>
    </row>
    <row r="615" spans="1:5" ht="12.95" customHeight="1" x14ac:dyDescent="0.2">
      <c r="A615" s="7">
        <v>36039</v>
      </c>
      <c r="B615" s="8">
        <v>7.1139999999999999</v>
      </c>
      <c r="C615" s="2">
        <v>4.3881439999999996</v>
      </c>
      <c r="D615" s="2">
        <v>4.3881439999999996</v>
      </c>
      <c r="E615" s="2">
        <v>1</v>
      </c>
    </row>
    <row r="616" spans="1:5" ht="12.95" customHeight="1" x14ac:dyDescent="0.2">
      <c r="A616" s="7">
        <v>36040</v>
      </c>
      <c r="B616" s="8">
        <v>7.1032999999999999</v>
      </c>
      <c r="C616" s="2">
        <v>4.3831480000000003</v>
      </c>
      <c r="D616" s="2">
        <v>4.3831480000000003</v>
      </c>
      <c r="E616" s="2">
        <v>1</v>
      </c>
    </row>
    <row r="617" spans="1:5" ht="12.95" customHeight="1" x14ac:dyDescent="0.2">
      <c r="A617" s="7">
        <v>36041</v>
      </c>
      <c r="B617" s="8">
        <v>7.1276999999999999</v>
      </c>
      <c r="C617" s="2">
        <v>4.3909260000000003</v>
      </c>
      <c r="D617" s="2">
        <v>4.3909260000000003</v>
      </c>
      <c r="E617" s="2">
        <v>1</v>
      </c>
    </row>
    <row r="618" spans="1:5" ht="12.95" customHeight="1" x14ac:dyDescent="0.2">
      <c r="A618" s="7">
        <v>36042</v>
      </c>
      <c r="B618" s="8">
        <v>7.1368</v>
      </c>
      <c r="C618" s="2">
        <v>4.4065899999999996</v>
      </c>
      <c r="D618" s="2">
        <v>4.4065899999999996</v>
      </c>
      <c r="E618" s="2">
        <v>1</v>
      </c>
    </row>
    <row r="619" spans="1:5" ht="12.95" customHeight="1" x14ac:dyDescent="0.2">
      <c r="A619" s="7">
        <v>36043</v>
      </c>
      <c r="B619" s="8">
        <v>7.1475</v>
      </c>
      <c r="C619" s="2">
        <v>4.4128600000000002</v>
      </c>
      <c r="D619" s="2">
        <v>4.4128600000000002</v>
      </c>
      <c r="E619" s="2">
        <v>1</v>
      </c>
    </row>
    <row r="620" spans="1:5" ht="12.95" customHeight="1" x14ac:dyDescent="0.2">
      <c r="A620" s="7">
        <v>36044</v>
      </c>
      <c r="B620" s="8">
        <v>7.1475</v>
      </c>
      <c r="C620" s="2">
        <v>4.4128600000000002</v>
      </c>
      <c r="D620" s="2">
        <v>4.4128600000000002</v>
      </c>
      <c r="E620" s="2">
        <v>1</v>
      </c>
    </row>
    <row r="621" spans="1:5" ht="12.95" customHeight="1" x14ac:dyDescent="0.2">
      <c r="A621" s="7">
        <v>36045</v>
      </c>
      <c r="B621" s="8">
        <v>7.1475</v>
      </c>
      <c r="C621" s="2">
        <v>4.4128600000000002</v>
      </c>
      <c r="D621" s="2">
        <v>4.4128600000000002</v>
      </c>
      <c r="E621" s="2">
        <v>1</v>
      </c>
    </row>
    <row r="622" spans="1:5" ht="12.95" customHeight="1" x14ac:dyDescent="0.2">
      <c r="A622" s="7">
        <v>36046</v>
      </c>
      <c r="B622" s="8">
        <v>7.1436000000000002</v>
      </c>
      <c r="C622" s="2">
        <v>4.435727</v>
      </c>
      <c r="D622" s="2">
        <v>4.435727</v>
      </c>
      <c r="E622" s="2">
        <v>1</v>
      </c>
    </row>
    <row r="623" spans="1:5" ht="12.95" customHeight="1" x14ac:dyDescent="0.2">
      <c r="A623" s="7">
        <v>36047</v>
      </c>
      <c r="B623" s="8">
        <v>7.1383000000000001</v>
      </c>
      <c r="C623" s="2">
        <v>4.4392269999999998</v>
      </c>
      <c r="D623" s="2">
        <v>4.4392269999999998</v>
      </c>
      <c r="E623" s="2">
        <v>1</v>
      </c>
    </row>
    <row r="624" spans="1:5" ht="12.95" customHeight="1" x14ac:dyDescent="0.2">
      <c r="A624" s="7">
        <v>36048</v>
      </c>
      <c r="B624" s="8">
        <v>7.1589</v>
      </c>
      <c r="C624" s="2">
        <v>4.4400119999999994</v>
      </c>
      <c r="D624" s="2">
        <v>4.4400119999999994</v>
      </c>
      <c r="E624" s="2">
        <v>1</v>
      </c>
    </row>
    <row r="625" spans="1:5" ht="12.95" customHeight="1" x14ac:dyDescent="0.2">
      <c r="A625" s="7">
        <v>36049</v>
      </c>
      <c r="B625" s="8">
        <v>7.1345000000000001</v>
      </c>
      <c r="C625" s="2">
        <v>4.4285139999999998</v>
      </c>
      <c r="D625" s="2">
        <v>4.4285139999999998</v>
      </c>
      <c r="E625" s="2">
        <v>1</v>
      </c>
    </row>
    <row r="626" spans="1:5" ht="12.95" customHeight="1" x14ac:dyDescent="0.2">
      <c r="A626" s="7">
        <v>36050</v>
      </c>
      <c r="B626" s="8">
        <v>7.1540999999999997</v>
      </c>
      <c r="C626" s="2">
        <v>4.4373200000000006</v>
      </c>
      <c r="D626" s="2">
        <v>4.4373200000000006</v>
      </c>
      <c r="E626" s="2">
        <v>1</v>
      </c>
    </row>
    <row r="627" spans="1:5" ht="12.95" customHeight="1" x14ac:dyDescent="0.2">
      <c r="A627" s="7">
        <v>36051</v>
      </c>
      <c r="B627" s="8">
        <v>7.1540999999999997</v>
      </c>
      <c r="C627" s="2">
        <v>4.4373200000000006</v>
      </c>
      <c r="D627" s="2">
        <v>4.4373200000000006</v>
      </c>
      <c r="E627" s="2">
        <v>1</v>
      </c>
    </row>
    <row r="628" spans="1:5" ht="12.95" customHeight="1" x14ac:dyDescent="0.2">
      <c r="A628" s="7">
        <v>36052</v>
      </c>
      <c r="B628" s="8">
        <v>7.1540999999999997</v>
      </c>
      <c r="C628" s="2">
        <v>4.4373200000000006</v>
      </c>
      <c r="D628" s="2">
        <v>4.4373200000000006</v>
      </c>
      <c r="E628" s="2">
        <v>1</v>
      </c>
    </row>
    <row r="629" spans="1:5" ht="12.95" customHeight="1" x14ac:dyDescent="0.2">
      <c r="A629" s="7">
        <v>36053</v>
      </c>
      <c r="B629" s="8">
        <v>7.1529999999999996</v>
      </c>
      <c r="C629" s="2">
        <v>4.4268380000000001</v>
      </c>
      <c r="D629" s="2">
        <v>4.4268380000000001</v>
      </c>
      <c r="E629" s="2">
        <v>1</v>
      </c>
    </row>
    <row r="630" spans="1:5" ht="12.95" customHeight="1" x14ac:dyDescent="0.2">
      <c r="A630" s="7">
        <v>36054</v>
      </c>
      <c r="B630" s="8">
        <v>7.1562999999999999</v>
      </c>
      <c r="C630" s="2">
        <v>4.4168029999999998</v>
      </c>
      <c r="D630" s="2">
        <v>4.4168029999999998</v>
      </c>
      <c r="E630" s="2">
        <v>1</v>
      </c>
    </row>
    <row r="631" spans="1:5" ht="12.95" customHeight="1" x14ac:dyDescent="0.2">
      <c r="A631" s="7">
        <v>36055</v>
      </c>
      <c r="B631" s="8">
        <v>7.1684000000000001</v>
      </c>
      <c r="C631" s="2">
        <v>4.4248419999999999</v>
      </c>
      <c r="D631" s="2">
        <v>4.4248419999999999</v>
      </c>
      <c r="E631" s="2">
        <v>1</v>
      </c>
    </row>
    <row r="632" spans="1:5" ht="12.95" customHeight="1" x14ac:dyDescent="0.2">
      <c r="A632" s="7">
        <v>36056</v>
      </c>
      <c r="B632" s="8">
        <v>7.1741000000000001</v>
      </c>
      <c r="C632" s="2">
        <v>4.441058</v>
      </c>
      <c r="D632" s="2">
        <v>4.441058</v>
      </c>
      <c r="E632" s="2">
        <v>1</v>
      </c>
    </row>
    <row r="633" spans="1:5" ht="12.95" customHeight="1" x14ac:dyDescent="0.2">
      <c r="A633" s="7">
        <v>36057</v>
      </c>
      <c r="B633" s="8">
        <v>7.1776999999999997</v>
      </c>
      <c r="C633" s="2">
        <v>4.45106</v>
      </c>
      <c r="D633" s="2">
        <v>4.45106</v>
      </c>
      <c r="E633" s="2">
        <v>1</v>
      </c>
    </row>
    <row r="634" spans="1:5" ht="12.95" customHeight="1" x14ac:dyDescent="0.2">
      <c r="A634" s="7">
        <v>36058</v>
      </c>
      <c r="B634" s="8">
        <v>7.1776999999999997</v>
      </c>
      <c r="C634" s="2">
        <v>4.45106</v>
      </c>
      <c r="D634" s="2">
        <v>4.45106</v>
      </c>
      <c r="E634" s="2">
        <v>1</v>
      </c>
    </row>
    <row r="635" spans="1:5" ht="12.95" customHeight="1" x14ac:dyDescent="0.2">
      <c r="A635" s="7">
        <v>36059</v>
      </c>
      <c r="B635" s="8">
        <v>7.1776999999999997</v>
      </c>
      <c r="C635" s="2">
        <v>4.45106</v>
      </c>
      <c r="D635" s="2">
        <v>4.45106</v>
      </c>
      <c r="E635" s="2">
        <v>1</v>
      </c>
    </row>
    <row r="636" spans="1:5" ht="12.95" customHeight="1" x14ac:dyDescent="0.2">
      <c r="A636" s="7">
        <v>36060</v>
      </c>
      <c r="B636" s="8">
        <v>7.1891999999999996</v>
      </c>
      <c r="C636" s="2">
        <v>4.4611649999999994</v>
      </c>
      <c r="D636" s="2">
        <v>4.4611649999999994</v>
      </c>
      <c r="E636" s="2">
        <v>1</v>
      </c>
    </row>
    <row r="637" spans="1:5" ht="12.95" customHeight="1" x14ac:dyDescent="0.2">
      <c r="A637" s="7">
        <v>36061</v>
      </c>
      <c r="B637" s="8">
        <v>7.1843000000000004</v>
      </c>
      <c r="C637" s="2">
        <v>4.4447149999999995</v>
      </c>
      <c r="D637" s="2">
        <v>4.4447149999999995</v>
      </c>
      <c r="E637" s="2">
        <v>1</v>
      </c>
    </row>
    <row r="638" spans="1:5" ht="12.95" customHeight="1" x14ac:dyDescent="0.2">
      <c r="A638" s="7">
        <v>36062</v>
      </c>
      <c r="B638" s="8">
        <v>7.2030000000000003</v>
      </c>
      <c r="C638" s="2">
        <v>4.4332120000000002</v>
      </c>
      <c r="D638" s="2">
        <v>4.4332120000000002</v>
      </c>
      <c r="E638" s="2">
        <v>1</v>
      </c>
    </row>
    <row r="639" spans="1:5" ht="12.95" customHeight="1" x14ac:dyDescent="0.2">
      <c r="A639" s="7">
        <v>36063</v>
      </c>
      <c r="B639" s="8">
        <v>7.2148000000000003</v>
      </c>
      <c r="C639" s="2">
        <v>4.4395379999999998</v>
      </c>
      <c r="D639" s="2">
        <v>4.4395379999999998</v>
      </c>
      <c r="E639" s="2">
        <v>1</v>
      </c>
    </row>
    <row r="640" spans="1:5" ht="12.95" customHeight="1" x14ac:dyDescent="0.2">
      <c r="A640" s="7">
        <v>36064</v>
      </c>
      <c r="B640" s="8">
        <v>7.2245999999999997</v>
      </c>
      <c r="C640" s="2">
        <v>4.4524049999999997</v>
      </c>
      <c r="D640" s="2">
        <v>4.4524049999999997</v>
      </c>
      <c r="E640" s="2">
        <v>1</v>
      </c>
    </row>
    <row r="641" spans="1:5" ht="12.95" customHeight="1" x14ac:dyDescent="0.2">
      <c r="A641" s="7">
        <v>36065</v>
      </c>
      <c r="B641" s="8">
        <v>7.2245999999999997</v>
      </c>
      <c r="C641" s="2">
        <v>4.4524049999999997</v>
      </c>
      <c r="D641" s="2">
        <v>4.4524049999999997</v>
      </c>
      <c r="E641" s="2">
        <v>1</v>
      </c>
    </row>
    <row r="642" spans="1:5" ht="12.95" customHeight="1" x14ac:dyDescent="0.2">
      <c r="A642" s="7">
        <v>36066</v>
      </c>
      <c r="B642" s="8">
        <v>7.2245999999999997</v>
      </c>
      <c r="C642" s="2">
        <v>4.4524049999999997</v>
      </c>
      <c r="D642" s="2">
        <v>4.4524049999999997</v>
      </c>
      <c r="E642" s="2">
        <v>1</v>
      </c>
    </row>
    <row r="643" spans="1:5" ht="12.95" customHeight="1" x14ac:dyDescent="0.2">
      <c r="A643" s="7">
        <v>36067</v>
      </c>
      <c r="B643" s="8">
        <v>7.2403000000000004</v>
      </c>
      <c r="C643" s="2">
        <v>4.4669990000000004</v>
      </c>
      <c r="D643" s="2">
        <v>4.4669990000000004</v>
      </c>
      <c r="E643" s="2">
        <v>1</v>
      </c>
    </row>
    <row r="644" spans="1:5" ht="12.95" customHeight="1" x14ac:dyDescent="0.2">
      <c r="A644" s="7">
        <v>36068</v>
      </c>
      <c r="B644" s="8">
        <v>7.2468000000000004</v>
      </c>
      <c r="C644" s="2">
        <v>4.4515210000000005</v>
      </c>
      <c r="D644" s="2">
        <v>4.4515210000000005</v>
      </c>
      <c r="E644" s="2">
        <v>1</v>
      </c>
    </row>
    <row r="645" spans="1:5" ht="12.95" customHeight="1" x14ac:dyDescent="0.2">
      <c r="A645" s="7">
        <v>36069</v>
      </c>
      <c r="B645" s="8">
        <v>7.2537000000000003</v>
      </c>
      <c r="C645" s="2">
        <v>4.4547530000000002</v>
      </c>
      <c r="D645" s="2">
        <v>4.4547530000000002</v>
      </c>
      <c r="E645" s="2">
        <v>1</v>
      </c>
    </row>
    <row r="646" spans="1:5" ht="12.95" customHeight="1" x14ac:dyDescent="0.2">
      <c r="A646" s="7">
        <v>36070</v>
      </c>
      <c r="B646" s="8">
        <v>7.2656999999999998</v>
      </c>
      <c r="C646" s="2">
        <v>4.4777640000000005</v>
      </c>
      <c r="D646" s="2">
        <v>4.4777640000000005</v>
      </c>
      <c r="E646" s="2">
        <v>1</v>
      </c>
    </row>
    <row r="647" spans="1:5" ht="12.95" customHeight="1" x14ac:dyDescent="0.2">
      <c r="A647" s="7">
        <v>36071</v>
      </c>
      <c r="B647" s="8">
        <v>7.2567000000000004</v>
      </c>
      <c r="C647" s="2">
        <v>4.4878830000000001</v>
      </c>
      <c r="D647" s="2">
        <v>4.4878830000000001</v>
      </c>
      <c r="E647" s="2">
        <v>1</v>
      </c>
    </row>
    <row r="648" spans="1:5" ht="12.95" customHeight="1" x14ac:dyDescent="0.2">
      <c r="A648" s="7">
        <v>36072</v>
      </c>
      <c r="B648" s="8">
        <v>7.2567000000000004</v>
      </c>
      <c r="C648" s="2">
        <v>4.4878830000000001</v>
      </c>
      <c r="D648" s="2">
        <v>4.4878830000000001</v>
      </c>
      <c r="E648" s="2">
        <v>1</v>
      </c>
    </row>
    <row r="649" spans="1:5" ht="12.95" customHeight="1" x14ac:dyDescent="0.2">
      <c r="A649" s="7">
        <v>36073</v>
      </c>
      <c r="B649" s="8">
        <v>7.2567000000000004</v>
      </c>
      <c r="C649" s="2">
        <v>4.4878830000000001</v>
      </c>
      <c r="D649" s="2">
        <v>4.4878830000000001</v>
      </c>
      <c r="E649" s="2">
        <v>1</v>
      </c>
    </row>
    <row r="650" spans="1:5" ht="12.95" customHeight="1" x14ac:dyDescent="0.2">
      <c r="A650" s="7">
        <v>36074</v>
      </c>
      <c r="B650" s="8">
        <v>7.2857000000000003</v>
      </c>
      <c r="C650" s="2">
        <v>4.4787189999999999</v>
      </c>
      <c r="D650" s="2">
        <v>4.4787189999999999</v>
      </c>
      <c r="E650" s="2">
        <v>1</v>
      </c>
    </row>
    <row r="651" spans="1:5" ht="12.95" customHeight="1" x14ac:dyDescent="0.2">
      <c r="A651" s="7">
        <v>36075</v>
      </c>
      <c r="B651" s="8">
        <v>7.3003</v>
      </c>
      <c r="C651" s="2">
        <v>4.5006810000000002</v>
      </c>
      <c r="D651" s="2">
        <v>4.5006810000000002</v>
      </c>
      <c r="E651" s="2">
        <v>1</v>
      </c>
    </row>
    <row r="652" spans="1:5" ht="12.95" customHeight="1" x14ac:dyDescent="0.2">
      <c r="A652" s="7">
        <v>36076</v>
      </c>
      <c r="B652" s="8">
        <v>7.2835999999999999</v>
      </c>
      <c r="C652" s="2">
        <v>4.5098479999999999</v>
      </c>
      <c r="D652" s="2">
        <v>4.5098479999999999</v>
      </c>
      <c r="E652" s="2">
        <v>1</v>
      </c>
    </row>
    <row r="653" spans="1:5" ht="12.95" customHeight="1" x14ac:dyDescent="0.2">
      <c r="A653" s="7">
        <v>36077</v>
      </c>
      <c r="B653" s="8">
        <v>7.2927</v>
      </c>
      <c r="C653" s="2">
        <v>4.6042259999999997</v>
      </c>
      <c r="D653" s="2">
        <v>4.6042259999999997</v>
      </c>
      <c r="E653" s="2">
        <v>1</v>
      </c>
    </row>
    <row r="654" spans="1:5" ht="12.95" customHeight="1" x14ac:dyDescent="0.2">
      <c r="A654" s="7">
        <v>36078</v>
      </c>
      <c r="B654" s="8">
        <v>7.3376000000000001</v>
      </c>
      <c r="C654" s="2">
        <v>4.5781529999999995</v>
      </c>
      <c r="D654" s="2">
        <v>4.5781529999999995</v>
      </c>
      <c r="E654" s="2">
        <v>1</v>
      </c>
    </row>
    <row r="655" spans="1:5" ht="12.95" customHeight="1" x14ac:dyDescent="0.2">
      <c r="A655" s="7">
        <v>36079</v>
      </c>
      <c r="B655" s="8">
        <v>7.3376000000000001</v>
      </c>
      <c r="C655" s="2">
        <v>4.5781529999999995</v>
      </c>
      <c r="D655" s="2">
        <v>4.5781529999999995</v>
      </c>
      <c r="E655" s="2">
        <v>1</v>
      </c>
    </row>
    <row r="656" spans="1:5" ht="12.95" customHeight="1" x14ac:dyDescent="0.2">
      <c r="A656" s="7">
        <v>36080</v>
      </c>
      <c r="B656" s="8">
        <v>7.3376000000000001</v>
      </c>
      <c r="C656" s="2">
        <v>4.5781529999999995</v>
      </c>
      <c r="D656" s="2">
        <v>4.5781529999999995</v>
      </c>
      <c r="E656" s="2">
        <v>1</v>
      </c>
    </row>
    <row r="657" spans="1:5" ht="12.95" customHeight="1" x14ac:dyDescent="0.2">
      <c r="A657" s="7">
        <v>36081</v>
      </c>
      <c r="B657" s="8">
        <v>7.3705999999999996</v>
      </c>
      <c r="C657" s="2">
        <v>4.5897449999999997</v>
      </c>
      <c r="D657" s="2">
        <v>4.5897449999999997</v>
      </c>
      <c r="E657" s="2">
        <v>1</v>
      </c>
    </row>
    <row r="658" spans="1:5" ht="12.95" customHeight="1" x14ac:dyDescent="0.2">
      <c r="A658" s="7">
        <v>36082</v>
      </c>
      <c r="B658" s="8">
        <v>7.3308</v>
      </c>
      <c r="C658" s="2">
        <v>4.5802399999999999</v>
      </c>
      <c r="D658" s="2">
        <v>4.5802399999999999</v>
      </c>
      <c r="E658" s="2">
        <v>1</v>
      </c>
    </row>
    <row r="659" spans="1:5" ht="12.95" customHeight="1" x14ac:dyDescent="0.2">
      <c r="A659" s="7">
        <v>36083</v>
      </c>
      <c r="B659" s="8">
        <v>7.3141999999999996</v>
      </c>
      <c r="C659" s="2">
        <v>4.5846629999999999</v>
      </c>
      <c r="D659" s="2">
        <v>4.5846629999999999</v>
      </c>
      <c r="E659" s="2">
        <v>1</v>
      </c>
    </row>
    <row r="660" spans="1:5" ht="12.95" customHeight="1" x14ac:dyDescent="0.2">
      <c r="A660" s="7">
        <v>36084</v>
      </c>
      <c r="B660" s="8">
        <v>7.3132000000000001</v>
      </c>
      <c r="C660" s="2">
        <v>4.5604009999999997</v>
      </c>
      <c r="D660" s="2">
        <v>4.5604009999999997</v>
      </c>
      <c r="E660" s="2">
        <v>1</v>
      </c>
    </row>
    <row r="661" spans="1:5" ht="12.95" customHeight="1" x14ac:dyDescent="0.2">
      <c r="A661" s="7">
        <v>36085</v>
      </c>
      <c r="B661" s="8">
        <v>7.3262999999999998</v>
      </c>
      <c r="C661" s="2">
        <v>4.5768490000000002</v>
      </c>
      <c r="D661" s="2">
        <v>4.5768490000000002</v>
      </c>
      <c r="E661" s="2">
        <v>1</v>
      </c>
    </row>
    <row r="662" spans="1:5" ht="12.95" customHeight="1" x14ac:dyDescent="0.2">
      <c r="A662" s="7">
        <v>36086</v>
      </c>
      <c r="B662" s="8">
        <v>7.3262999999999998</v>
      </c>
      <c r="C662" s="2">
        <v>4.5768490000000002</v>
      </c>
      <c r="D662" s="2">
        <v>4.5768490000000002</v>
      </c>
      <c r="E662" s="2">
        <v>1</v>
      </c>
    </row>
    <row r="663" spans="1:5" ht="12.95" customHeight="1" x14ac:dyDescent="0.2">
      <c r="A663" s="7">
        <v>36087</v>
      </c>
      <c r="B663" s="8">
        <v>7.3262999999999998</v>
      </c>
      <c r="C663" s="2">
        <v>4.5768490000000002</v>
      </c>
      <c r="D663" s="2">
        <v>4.5768490000000002</v>
      </c>
      <c r="E663" s="2">
        <v>1</v>
      </c>
    </row>
    <row r="664" spans="1:5" ht="12.95" customHeight="1" x14ac:dyDescent="0.2">
      <c r="A664" s="7">
        <v>36088</v>
      </c>
      <c r="B664" s="8">
        <v>7.3311000000000002</v>
      </c>
      <c r="C664" s="2">
        <v>4.5771920000000001</v>
      </c>
      <c r="D664" s="2">
        <v>4.5771920000000001</v>
      </c>
      <c r="E664" s="2">
        <v>1</v>
      </c>
    </row>
    <row r="665" spans="1:5" ht="12.95" customHeight="1" x14ac:dyDescent="0.2">
      <c r="A665" s="7">
        <v>36089</v>
      </c>
      <c r="B665" s="8">
        <v>7.3288000000000002</v>
      </c>
      <c r="C665" s="2">
        <v>4.5710439999999997</v>
      </c>
      <c r="D665" s="2">
        <v>4.5710439999999997</v>
      </c>
      <c r="E665" s="2">
        <v>1</v>
      </c>
    </row>
    <row r="666" spans="1:5" ht="12.95" customHeight="1" x14ac:dyDescent="0.2">
      <c r="A666" s="7">
        <v>36090</v>
      </c>
      <c r="B666" s="8">
        <v>7.3362999999999996</v>
      </c>
      <c r="C666" s="2">
        <v>4.5377850000000004</v>
      </c>
      <c r="D666" s="2">
        <v>4.5377850000000004</v>
      </c>
      <c r="E666" s="2">
        <v>1</v>
      </c>
    </row>
    <row r="667" spans="1:5" ht="12.95" customHeight="1" x14ac:dyDescent="0.2">
      <c r="A667" s="7">
        <v>36091</v>
      </c>
      <c r="B667" s="8">
        <v>7.3437000000000001</v>
      </c>
      <c r="C667" s="2">
        <v>4.54718</v>
      </c>
      <c r="D667" s="2">
        <v>4.54718</v>
      </c>
      <c r="E667" s="2">
        <v>1</v>
      </c>
    </row>
    <row r="668" spans="1:5" ht="12.95" customHeight="1" x14ac:dyDescent="0.2">
      <c r="A668" s="7">
        <v>36092</v>
      </c>
      <c r="B668" s="8">
        <v>7.3391999999999999</v>
      </c>
      <c r="C668" s="2">
        <v>4.5641119999999997</v>
      </c>
      <c r="D668" s="2">
        <v>4.5641119999999997</v>
      </c>
      <c r="E668" s="2">
        <v>1</v>
      </c>
    </row>
    <row r="669" spans="1:5" ht="12.95" customHeight="1" x14ac:dyDescent="0.2">
      <c r="A669" s="7">
        <v>36093</v>
      </c>
      <c r="B669" s="8">
        <v>7.3391999999999999</v>
      </c>
      <c r="C669" s="2">
        <v>4.5641119999999997</v>
      </c>
      <c r="D669" s="2">
        <v>4.5641119999999997</v>
      </c>
      <c r="E669" s="2">
        <v>1</v>
      </c>
    </row>
    <row r="670" spans="1:5" ht="12.95" customHeight="1" x14ac:dyDescent="0.2">
      <c r="A670" s="7">
        <v>36094</v>
      </c>
      <c r="B670" s="8">
        <v>7.3391999999999999</v>
      </c>
      <c r="C670" s="2">
        <v>4.5641119999999997</v>
      </c>
      <c r="D670" s="2">
        <v>4.5641119999999997</v>
      </c>
      <c r="E670" s="2">
        <v>1</v>
      </c>
    </row>
    <row r="671" spans="1:5" ht="12.95" customHeight="1" x14ac:dyDescent="0.2">
      <c r="A671" s="7">
        <v>36095</v>
      </c>
      <c r="B671" s="8">
        <v>7.3273000000000001</v>
      </c>
      <c r="C671" s="2">
        <v>4.5640850000000004</v>
      </c>
      <c r="D671" s="2">
        <v>4.5640850000000004</v>
      </c>
      <c r="E671" s="2">
        <v>1</v>
      </c>
    </row>
    <row r="672" spans="1:5" ht="12.95" customHeight="1" x14ac:dyDescent="0.2">
      <c r="A672" s="7">
        <v>36096</v>
      </c>
      <c r="B672" s="8">
        <v>7.3391999999999999</v>
      </c>
      <c r="C672" s="2">
        <v>4.5683309999999997</v>
      </c>
      <c r="D672" s="2">
        <v>4.5683309999999997</v>
      </c>
      <c r="E672" s="2">
        <v>1</v>
      </c>
    </row>
    <row r="673" spans="1:5" ht="12.95" customHeight="1" x14ac:dyDescent="0.2">
      <c r="A673" s="7">
        <v>36097</v>
      </c>
      <c r="B673" s="8">
        <v>7.3385999999999996</v>
      </c>
      <c r="C673" s="2">
        <v>4.6016599999999999</v>
      </c>
      <c r="D673" s="2">
        <v>4.6016599999999999</v>
      </c>
      <c r="E673" s="2">
        <v>1</v>
      </c>
    </row>
    <row r="674" spans="1:5" ht="12.95" customHeight="1" x14ac:dyDescent="0.2">
      <c r="A674" s="7">
        <v>36098</v>
      </c>
      <c r="B674" s="8">
        <v>7.3456999999999999</v>
      </c>
      <c r="C674" s="2">
        <v>4.599005</v>
      </c>
      <c r="D674" s="2">
        <v>4.599005</v>
      </c>
      <c r="E674" s="2">
        <v>1</v>
      </c>
    </row>
    <row r="675" spans="1:5" ht="12.95" customHeight="1" x14ac:dyDescent="0.2">
      <c r="A675" s="7">
        <v>36099</v>
      </c>
      <c r="B675" s="8">
        <v>7.3390000000000004</v>
      </c>
      <c r="C675" s="2">
        <v>4.5885930000000004</v>
      </c>
      <c r="D675" s="2">
        <v>4.5885930000000004</v>
      </c>
      <c r="E675" s="2">
        <v>1</v>
      </c>
    </row>
    <row r="676" spans="1:5" ht="12.95" customHeight="1" x14ac:dyDescent="0.2">
      <c r="A676" s="7">
        <v>36100</v>
      </c>
      <c r="B676" s="8">
        <v>7.3390000000000004</v>
      </c>
      <c r="C676" s="2">
        <v>4.5885930000000004</v>
      </c>
      <c r="D676" s="2">
        <v>4.5885930000000004</v>
      </c>
      <c r="E676" s="2">
        <v>1</v>
      </c>
    </row>
    <row r="677" spans="1:5" ht="12.95" customHeight="1" x14ac:dyDescent="0.2">
      <c r="A677" s="7">
        <v>36101</v>
      </c>
      <c r="B677" s="8">
        <v>7.3390000000000004</v>
      </c>
      <c r="C677" s="2">
        <v>4.5885930000000004</v>
      </c>
      <c r="D677" s="2">
        <v>4.5885930000000004</v>
      </c>
      <c r="E677" s="2">
        <v>1</v>
      </c>
    </row>
    <row r="678" spans="1:5" ht="12.95" customHeight="1" x14ac:dyDescent="0.2">
      <c r="A678" s="7">
        <v>36102</v>
      </c>
      <c r="B678" s="8">
        <v>7.3285</v>
      </c>
      <c r="C678" s="2">
        <v>4.5709980000000003</v>
      </c>
      <c r="D678" s="2">
        <v>4.5709980000000003</v>
      </c>
      <c r="E678" s="2">
        <v>1</v>
      </c>
    </row>
    <row r="679" spans="1:5" ht="12.95" customHeight="1" x14ac:dyDescent="0.2">
      <c r="A679" s="7">
        <v>36103</v>
      </c>
      <c r="B679" s="8">
        <v>7.3231999999999999</v>
      </c>
      <c r="C679" s="2">
        <v>4.5750999999999999</v>
      </c>
      <c r="D679" s="2">
        <v>4.5750999999999999</v>
      </c>
      <c r="E679" s="2">
        <v>1</v>
      </c>
    </row>
    <row r="680" spans="1:5" ht="12.95" customHeight="1" x14ac:dyDescent="0.2">
      <c r="A680" s="7">
        <v>36104</v>
      </c>
      <c r="B680" s="8">
        <v>7.3148999999999997</v>
      </c>
      <c r="C680" s="2">
        <v>4.5535410000000001</v>
      </c>
      <c r="D680" s="2">
        <v>4.5535410000000001</v>
      </c>
      <c r="E680" s="2">
        <v>1</v>
      </c>
    </row>
    <row r="681" spans="1:5" ht="12.95" customHeight="1" x14ac:dyDescent="0.2">
      <c r="A681" s="7">
        <v>36105</v>
      </c>
      <c r="B681" s="8">
        <v>7.3217999999999996</v>
      </c>
      <c r="C681" s="2">
        <v>4.5542689999999997</v>
      </c>
      <c r="D681" s="2">
        <v>4.5542689999999997</v>
      </c>
      <c r="E681" s="2">
        <v>1</v>
      </c>
    </row>
    <row r="682" spans="1:5" ht="12.95" customHeight="1" x14ac:dyDescent="0.2">
      <c r="A682" s="7">
        <v>36106</v>
      </c>
      <c r="B682" s="8">
        <v>7.3250000000000002</v>
      </c>
      <c r="C682" s="2">
        <v>4.5351569999999999</v>
      </c>
      <c r="D682" s="2">
        <v>4.5351569999999999</v>
      </c>
      <c r="E682" s="2">
        <v>1</v>
      </c>
    </row>
    <row r="683" spans="1:5" ht="12.95" customHeight="1" x14ac:dyDescent="0.2">
      <c r="A683" s="7">
        <v>36107</v>
      </c>
      <c r="B683" s="8">
        <v>7.3250000000000002</v>
      </c>
      <c r="C683" s="2">
        <v>4.5351569999999999</v>
      </c>
      <c r="D683" s="2">
        <v>4.5351569999999999</v>
      </c>
      <c r="E683" s="2">
        <v>1</v>
      </c>
    </row>
    <row r="684" spans="1:5" ht="12.95" customHeight="1" x14ac:dyDescent="0.2">
      <c r="A684" s="7">
        <v>36108</v>
      </c>
      <c r="B684" s="8">
        <v>7.3250000000000002</v>
      </c>
      <c r="C684" s="2">
        <v>4.5351569999999999</v>
      </c>
      <c r="D684" s="2">
        <v>4.5351569999999999</v>
      </c>
      <c r="E684" s="2">
        <v>1</v>
      </c>
    </row>
    <row r="685" spans="1:5" ht="12.95" customHeight="1" x14ac:dyDescent="0.2">
      <c r="A685" s="7">
        <v>36109</v>
      </c>
      <c r="B685" s="8">
        <v>7.3407999999999998</v>
      </c>
      <c r="C685" s="2">
        <v>4.5202670000000005</v>
      </c>
      <c r="D685" s="2">
        <v>4.5202670000000005</v>
      </c>
      <c r="E685" s="2">
        <v>1</v>
      </c>
    </row>
    <row r="686" spans="1:5" ht="12.95" customHeight="1" x14ac:dyDescent="0.2">
      <c r="A686" s="7">
        <v>36110</v>
      </c>
      <c r="B686" s="8">
        <v>7.3353999999999999</v>
      </c>
      <c r="C686" s="2">
        <v>4.5172730000000003</v>
      </c>
      <c r="D686" s="2">
        <v>4.5172730000000003</v>
      </c>
      <c r="E686" s="2">
        <v>1</v>
      </c>
    </row>
    <row r="687" spans="1:5" ht="12.95" customHeight="1" x14ac:dyDescent="0.2">
      <c r="A687" s="7">
        <v>36111</v>
      </c>
      <c r="B687" s="8">
        <v>7.3335999999999997</v>
      </c>
      <c r="C687" s="2">
        <v>4.5287579999999998</v>
      </c>
      <c r="D687" s="2">
        <v>4.5287579999999998</v>
      </c>
      <c r="E687" s="2">
        <v>1</v>
      </c>
    </row>
    <row r="688" spans="1:5" ht="12.95" customHeight="1" x14ac:dyDescent="0.2">
      <c r="A688" s="7">
        <v>36112</v>
      </c>
      <c r="B688" s="8">
        <v>7.3342000000000001</v>
      </c>
      <c r="C688" s="2">
        <v>4.5256980000000002</v>
      </c>
      <c r="D688" s="2">
        <v>4.5256980000000002</v>
      </c>
      <c r="E688" s="2">
        <v>1</v>
      </c>
    </row>
    <row r="689" spans="1:5" ht="12.95" customHeight="1" x14ac:dyDescent="0.2">
      <c r="A689" s="7">
        <v>36113</v>
      </c>
      <c r="B689" s="8">
        <v>7.3395000000000001</v>
      </c>
      <c r="C689" s="2">
        <v>4.5333329999999998</v>
      </c>
      <c r="D689" s="2">
        <v>4.5333329999999998</v>
      </c>
      <c r="E689" s="2">
        <v>1</v>
      </c>
    </row>
    <row r="690" spans="1:5" ht="12.95" customHeight="1" x14ac:dyDescent="0.2">
      <c r="A690" s="7">
        <v>36114</v>
      </c>
      <c r="B690" s="8">
        <v>7.3395000000000001</v>
      </c>
      <c r="C690" s="2">
        <v>4.5333329999999998</v>
      </c>
      <c r="D690" s="2">
        <v>4.5333329999999998</v>
      </c>
      <c r="E690" s="2">
        <v>1</v>
      </c>
    </row>
    <row r="691" spans="1:5" ht="12.95" customHeight="1" x14ac:dyDescent="0.2">
      <c r="A691" s="7">
        <v>36115</v>
      </c>
      <c r="B691" s="8">
        <v>7.3395000000000001</v>
      </c>
      <c r="C691" s="2">
        <v>4.5333329999999998</v>
      </c>
      <c r="D691" s="2">
        <v>4.5333329999999998</v>
      </c>
      <c r="E691" s="2">
        <v>1</v>
      </c>
    </row>
    <row r="692" spans="1:5" ht="12.95" customHeight="1" x14ac:dyDescent="0.2">
      <c r="A692" s="7">
        <v>36116</v>
      </c>
      <c r="B692" s="8">
        <v>7.3486000000000002</v>
      </c>
      <c r="C692" s="2">
        <v>4.5348129999999998</v>
      </c>
      <c r="D692" s="2">
        <v>4.5348129999999998</v>
      </c>
      <c r="E692" s="2">
        <v>1</v>
      </c>
    </row>
    <row r="693" spans="1:5" ht="12.95" customHeight="1" x14ac:dyDescent="0.2">
      <c r="A693" s="7">
        <v>36117</v>
      </c>
      <c r="B693" s="8">
        <v>7.3437000000000001</v>
      </c>
      <c r="C693" s="2">
        <v>4.5347859999999995</v>
      </c>
      <c r="D693" s="2">
        <v>4.5347859999999995</v>
      </c>
      <c r="E693" s="2">
        <v>1</v>
      </c>
    </row>
    <row r="694" spans="1:5" ht="12.95" customHeight="1" x14ac:dyDescent="0.2">
      <c r="A694" s="7">
        <v>36118</v>
      </c>
      <c r="B694" s="8">
        <v>7.3513000000000002</v>
      </c>
      <c r="C694" s="2">
        <v>4.5445159999999998</v>
      </c>
      <c r="D694" s="2">
        <v>4.5445159999999998</v>
      </c>
      <c r="E694" s="2">
        <v>1</v>
      </c>
    </row>
    <row r="695" spans="1:5" ht="12.95" customHeight="1" x14ac:dyDescent="0.2">
      <c r="A695" s="7">
        <v>36119</v>
      </c>
      <c r="B695" s="8">
        <v>7.3442999999999996</v>
      </c>
      <c r="C695" s="2">
        <v>4.5481610000000003</v>
      </c>
      <c r="D695" s="2">
        <v>4.5481610000000003</v>
      </c>
      <c r="E695" s="2">
        <v>1</v>
      </c>
    </row>
    <row r="696" spans="1:5" ht="12.95" customHeight="1" x14ac:dyDescent="0.2">
      <c r="A696" s="7">
        <v>36120</v>
      </c>
      <c r="B696" s="8">
        <v>7.3483999999999998</v>
      </c>
      <c r="C696" s="2">
        <v>4.5419150000000004</v>
      </c>
      <c r="D696" s="2">
        <v>4.5419150000000004</v>
      </c>
      <c r="E696" s="2">
        <v>1</v>
      </c>
    </row>
    <row r="697" spans="1:5" ht="12.95" customHeight="1" x14ac:dyDescent="0.2">
      <c r="A697" s="7">
        <v>36121</v>
      </c>
      <c r="B697" s="8">
        <v>7.3483999999999998</v>
      </c>
      <c r="C697" s="2">
        <v>4.5419150000000004</v>
      </c>
      <c r="D697" s="2">
        <v>4.5419150000000004</v>
      </c>
      <c r="E697" s="2">
        <v>1</v>
      </c>
    </row>
    <row r="698" spans="1:5" ht="12.95" customHeight="1" x14ac:dyDescent="0.2">
      <c r="A698" s="7">
        <v>36122</v>
      </c>
      <c r="B698" s="8">
        <v>7.3483999999999998</v>
      </c>
      <c r="C698" s="2">
        <v>4.5419150000000004</v>
      </c>
      <c r="D698" s="2">
        <v>4.5419150000000004</v>
      </c>
      <c r="E698" s="2">
        <v>1</v>
      </c>
    </row>
    <row r="699" spans="1:5" ht="12.95" customHeight="1" x14ac:dyDescent="0.2">
      <c r="A699" s="7">
        <v>36123</v>
      </c>
      <c r="B699" s="8">
        <v>7.3403999999999998</v>
      </c>
      <c r="C699" s="2">
        <v>4.5314139999999998</v>
      </c>
      <c r="D699" s="2">
        <v>4.5314139999999998</v>
      </c>
      <c r="E699" s="2">
        <v>1</v>
      </c>
    </row>
    <row r="700" spans="1:5" ht="12.95" customHeight="1" x14ac:dyDescent="0.2">
      <c r="A700" s="7">
        <v>36124</v>
      </c>
      <c r="B700" s="8">
        <v>7.3437999999999999</v>
      </c>
      <c r="C700" s="2">
        <v>4.5207980000000001</v>
      </c>
      <c r="D700" s="2">
        <v>4.5207980000000001</v>
      </c>
      <c r="E700" s="2">
        <v>1</v>
      </c>
    </row>
    <row r="701" spans="1:5" ht="12.95" customHeight="1" x14ac:dyDescent="0.2">
      <c r="A701" s="7">
        <v>36125</v>
      </c>
      <c r="B701" s="8">
        <v>7.3525</v>
      </c>
      <c r="C701" s="2">
        <v>4.528689</v>
      </c>
      <c r="D701" s="2">
        <v>4.528689</v>
      </c>
      <c r="E701" s="2">
        <v>1</v>
      </c>
    </row>
    <row r="702" spans="1:5" ht="12.95" customHeight="1" x14ac:dyDescent="0.2">
      <c r="A702" s="7">
        <v>36126</v>
      </c>
      <c r="B702" s="8">
        <v>7.3411</v>
      </c>
      <c r="C702" s="2">
        <v>4.5184859999999993</v>
      </c>
      <c r="D702" s="2">
        <v>4.5184859999999993</v>
      </c>
      <c r="E702" s="2">
        <v>1</v>
      </c>
    </row>
    <row r="703" spans="1:5" ht="12.95" customHeight="1" x14ac:dyDescent="0.2">
      <c r="A703" s="7">
        <v>36127</v>
      </c>
      <c r="B703" s="8">
        <v>7.3390000000000004</v>
      </c>
      <c r="C703" s="2">
        <v>4.5317150000000002</v>
      </c>
      <c r="D703" s="2">
        <v>4.5317150000000002</v>
      </c>
      <c r="E703" s="2">
        <v>1</v>
      </c>
    </row>
    <row r="704" spans="1:5" ht="12.95" customHeight="1" x14ac:dyDescent="0.2">
      <c r="A704" s="7">
        <v>36128</v>
      </c>
      <c r="B704" s="8">
        <v>7.3390000000000004</v>
      </c>
      <c r="C704" s="2">
        <v>4.5317150000000002</v>
      </c>
      <c r="D704" s="2">
        <v>4.5317150000000002</v>
      </c>
      <c r="E704" s="2">
        <v>1</v>
      </c>
    </row>
    <row r="705" spans="1:5" ht="12.95" customHeight="1" x14ac:dyDescent="0.2">
      <c r="A705" s="7">
        <v>36129</v>
      </c>
      <c r="B705" s="8">
        <v>7.3390000000000004</v>
      </c>
      <c r="C705" s="2">
        <v>4.5317150000000002</v>
      </c>
      <c r="D705" s="2">
        <v>4.5317150000000002</v>
      </c>
      <c r="E705" s="2">
        <v>1</v>
      </c>
    </row>
    <row r="706" spans="1:5" ht="12.95" customHeight="1" x14ac:dyDescent="0.2">
      <c r="A706" s="7">
        <v>36130</v>
      </c>
      <c r="B706" s="8">
        <v>7.3399000000000001</v>
      </c>
      <c r="C706" s="2">
        <v>4.534097</v>
      </c>
      <c r="D706" s="2">
        <v>4.534097</v>
      </c>
      <c r="E706" s="2">
        <v>1</v>
      </c>
    </row>
    <row r="707" spans="1:5" ht="12.95" customHeight="1" x14ac:dyDescent="0.2">
      <c r="A707" s="7">
        <v>36131</v>
      </c>
      <c r="B707" s="8">
        <v>7.3234000000000004</v>
      </c>
      <c r="C707" s="2">
        <v>4.553833</v>
      </c>
      <c r="D707" s="2">
        <v>4.553833</v>
      </c>
      <c r="E707" s="2">
        <v>1</v>
      </c>
    </row>
    <row r="708" spans="1:5" ht="12.95" customHeight="1" x14ac:dyDescent="0.2">
      <c r="A708" s="7">
        <v>36132</v>
      </c>
      <c r="B708" s="8">
        <v>7.3137999999999996</v>
      </c>
      <c r="C708" s="2">
        <v>4.5582600000000006</v>
      </c>
      <c r="D708" s="2">
        <v>4.5582600000000006</v>
      </c>
      <c r="E708" s="2">
        <v>1</v>
      </c>
    </row>
    <row r="709" spans="1:5" ht="12.95" customHeight="1" x14ac:dyDescent="0.2">
      <c r="A709" s="7">
        <v>36133</v>
      </c>
      <c r="B709" s="8">
        <v>7.3247999999999998</v>
      </c>
      <c r="C709" s="2">
        <v>4.5779990000000002</v>
      </c>
      <c r="D709" s="2">
        <v>4.5779990000000002</v>
      </c>
      <c r="E709" s="2">
        <v>1</v>
      </c>
    </row>
    <row r="710" spans="1:5" ht="12.95" customHeight="1" x14ac:dyDescent="0.2">
      <c r="A710" s="7">
        <v>36134</v>
      </c>
      <c r="B710" s="8">
        <v>7.3319000000000001</v>
      </c>
      <c r="C710" s="2">
        <v>4.5732429999999997</v>
      </c>
      <c r="D710" s="2">
        <v>4.5732429999999997</v>
      </c>
      <c r="E710" s="2">
        <v>1</v>
      </c>
    </row>
    <row r="711" spans="1:5" ht="12.95" customHeight="1" x14ac:dyDescent="0.2">
      <c r="A711" s="7">
        <v>36135</v>
      </c>
      <c r="B711" s="8">
        <v>7.3319000000000001</v>
      </c>
      <c r="C711" s="2">
        <v>4.5732429999999997</v>
      </c>
      <c r="D711" s="2">
        <v>4.5732429999999997</v>
      </c>
      <c r="E711" s="2">
        <v>1</v>
      </c>
    </row>
    <row r="712" spans="1:5" ht="12.95" customHeight="1" x14ac:dyDescent="0.2">
      <c r="A712" s="7">
        <v>36136</v>
      </c>
      <c r="B712" s="8">
        <v>7.3319000000000001</v>
      </c>
      <c r="C712" s="2">
        <v>4.5732429999999997</v>
      </c>
      <c r="D712" s="2">
        <v>4.5732429999999997</v>
      </c>
      <c r="E712" s="2">
        <v>1</v>
      </c>
    </row>
    <row r="713" spans="1:5" ht="12.95" customHeight="1" x14ac:dyDescent="0.2">
      <c r="A713" s="7">
        <v>36137</v>
      </c>
      <c r="B713" s="8">
        <v>7.3315000000000001</v>
      </c>
      <c r="C713" s="2">
        <v>4.5695319999999997</v>
      </c>
      <c r="D713" s="2">
        <v>4.5695319999999997</v>
      </c>
      <c r="E713" s="2">
        <v>1</v>
      </c>
    </row>
    <row r="714" spans="1:5" ht="12.95" customHeight="1" x14ac:dyDescent="0.2">
      <c r="A714" s="7">
        <v>36138</v>
      </c>
      <c r="B714" s="8">
        <v>7.3219000000000003</v>
      </c>
      <c r="C714" s="2">
        <v>4.5734320000000004</v>
      </c>
      <c r="D714" s="2">
        <v>4.5734320000000004</v>
      </c>
      <c r="E714" s="2">
        <v>1</v>
      </c>
    </row>
    <row r="715" spans="1:5" ht="12.95" customHeight="1" x14ac:dyDescent="0.2">
      <c r="A715" s="7">
        <v>36139</v>
      </c>
      <c r="B715" s="8">
        <v>7.3315000000000001</v>
      </c>
      <c r="C715" s="2">
        <v>4.5835359999999996</v>
      </c>
      <c r="D715" s="2">
        <v>4.5835359999999996</v>
      </c>
      <c r="E715" s="2">
        <v>1</v>
      </c>
    </row>
    <row r="716" spans="1:5" ht="12.95" customHeight="1" x14ac:dyDescent="0.2">
      <c r="A716" s="7">
        <v>36140</v>
      </c>
      <c r="B716" s="8">
        <v>7.3357000000000001</v>
      </c>
      <c r="C716" s="2">
        <v>4.6000249999999996</v>
      </c>
      <c r="D716" s="2">
        <v>4.6000249999999996</v>
      </c>
      <c r="E716" s="2">
        <v>1</v>
      </c>
    </row>
    <row r="717" spans="1:5" ht="12.95" customHeight="1" x14ac:dyDescent="0.2">
      <c r="A717" s="7">
        <v>36141</v>
      </c>
      <c r="B717" s="8">
        <v>7.3334999999999999</v>
      </c>
      <c r="C717" s="2">
        <v>4.6365530000000001</v>
      </c>
      <c r="D717" s="2">
        <v>4.6365530000000001</v>
      </c>
      <c r="E717" s="2">
        <v>1</v>
      </c>
    </row>
    <row r="718" spans="1:5" ht="12.95" customHeight="1" x14ac:dyDescent="0.2">
      <c r="A718" s="7">
        <v>36142</v>
      </c>
      <c r="B718" s="8">
        <v>7.3334999999999999</v>
      </c>
      <c r="C718" s="2">
        <v>4.6365530000000001</v>
      </c>
      <c r="D718" s="2">
        <v>4.6365530000000001</v>
      </c>
      <c r="E718" s="2">
        <v>1</v>
      </c>
    </row>
    <row r="719" spans="1:5" ht="12.95" customHeight="1" x14ac:dyDescent="0.2">
      <c r="A719" s="7">
        <v>36143</v>
      </c>
      <c r="B719" s="8">
        <v>7.3334999999999999</v>
      </c>
      <c r="C719" s="2">
        <v>4.6365530000000001</v>
      </c>
      <c r="D719" s="2">
        <v>4.6365530000000001</v>
      </c>
      <c r="E719" s="2">
        <v>1</v>
      </c>
    </row>
    <row r="720" spans="1:5" ht="12.95" customHeight="1" x14ac:dyDescent="0.2">
      <c r="A720" s="7">
        <v>36144</v>
      </c>
      <c r="B720" s="8">
        <v>7.3391000000000002</v>
      </c>
      <c r="C720" s="2">
        <v>4.6355909999999998</v>
      </c>
      <c r="D720" s="2">
        <v>4.6355909999999998</v>
      </c>
      <c r="E720" s="2">
        <v>1</v>
      </c>
    </row>
    <row r="721" spans="1:5" ht="12.95" customHeight="1" x14ac:dyDescent="0.2">
      <c r="A721" s="7">
        <v>36145</v>
      </c>
      <c r="B721" s="8">
        <v>7.3406000000000002</v>
      </c>
      <c r="C721" s="2">
        <v>4.6296480000000004</v>
      </c>
      <c r="D721" s="2">
        <v>4.6296480000000004</v>
      </c>
      <c r="E721" s="2">
        <v>1</v>
      </c>
    </row>
    <row r="722" spans="1:5" ht="12.95" customHeight="1" x14ac:dyDescent="0.2">
      <c r="A722" s="7">
        <v>36146</v>
      </c>
      <c r="B722" s="8">
        <v>7.3403999999999998</v>
      </c>
      <c r="C722" s="2">
        <v>4.6333980000000006</v>
      </c>
      <c r="D722" s="2">
        <v>4.6333980000000006</v>
      </c>
      <c r="E722" s="2">
        <v>1</v>
      </c>
    </row>
    <row r="723" spans="1:5" ht="12.95" customHeight="1" x14ac:dyDescent="0.2">
      <c r="A723" s="7">
        <v>36147</v>
      </c>
      <c r="B723" s="8">
        <v>7.3464</v>
      </c>
      <c r="C723" s="2">
        <v>4.6326029999999996</v>
      </c>
      <c r="D723" s="2">
        <v>4.6326029999999996</v>
      </c>
      <c r="E723" s="2">
        <v>1</v>
      </c>
    </row>
    <row r="724" spans="1:5" ht="12.95" customHeight="1" x14ac:dyDescent="0.2">
      <c r="A724" s="7">
        <v>36148</v>
      </c>
      <c r="B724" s="8">
        <v>7.3452000000000002</v>
      </c>
      <c r="C724" s="2">
        <v>4.6142849999999997</v>
      </c>
      <c r="D724" s="2">
        <v>4.6142849999999997</v>
      </c>
      <c r="E724" s="2">
        <v>1</v>
      </c>
    </row>
    <row r="725" spans="1:5" ht="12.95" customHeight="1" x14ac:dyDescent="0.2">
      <c r="A725" s="7">
        <v>36149</v>
      </c>
      <c r="B725" s="8">
        <v>7.3452000000000002</v>
      </c>
      <c r="C725" s="2">
        <v>4.6142849999999997</v>
      </c>
      <c r="D725" s="2">
        <v>4.6142849999999997</v>
      </c>
      <c r="E725" s="2">
        <v>1</v>
      </c>
    </row>
    <row r="726" spans="1:5" ht="12.95" customHeight="1" x14ac:dyDescent="0.2">
      <c r="A726" s="7">
        <v>36150</v>
      </c>
      <c r="B726" s="8">
        <v>7.3452000000000002</v>
      </c>
      <c r="C726" s="2">
        <v>4.6142849999999997</v>
      </c>
      <c r="D726" s="2">
        <v>4.6142849999999997</v>
      </c>
      <c r="E726" s="2">
        <v>1</v>
      </c>
    </row>
    <row r="727" spans="1:5" ht="12.95" customHeight="1" x14ac:dyDescent="0.2">
      <c r="A727" s="7">
        <v>36151</v>
      </c>
      <c r="B727" s="8">
        <v>7.3394000000000004</v>
      </c>
      <c r="C727" s="2">
        <v>4.606465</v>
      </c>
      <c r="D727" s="2">
        <v>4.606465</v>
      </c>
      <c r="E727" s="2">
        <v>1</v>
      </c>
    </row>
    <row r="728" spans="1:5" ht="12.95" customHeight="1" x14ac:dyDescent="0.2">
      <c r="A728" s="7">
        <v>36152</v>
      </c>
      <c r="B728" s="8">
        <v>7.3440000000000003</v>
      </c>
      <c r="C728" s="2">
        <v>4.599945</v>
      </c>
      <c r="D728" s="2">
        <v>4.599945</v>
      </c>
      <c r="E728" s="2">
        <v>1</v>
      </c>
    </row>
    <row r="729" spans="1:5" ht="12.95" customHeight="1" x14ac:dyDescent="0.2">
      <c r="A729" s="7">
        <v>36153</v>
      </c>
      <c r="B729" s="8">
        <v>7.3422000000000001</v>
      </c>
      <c r="C729" s="2">
        <v>4.5844019999999999</v>
      </c>
      <c r="D729" s="2">
        <v>4.5844019999999999</v>
      </c>
      <c r="E729" s="2">
        <v>1</v>
      </c>
    </row>
    <row r="730" spans="1:5" ht="12.95" customHeight="1" x14ac:dyDescent="0.2">
      <c r="A730" s="7">
        <v>36154</v>
      </c>
      <c r="B730" s="8">
        <v>7.3441999999999998</v>
      </c>
      <c r="C730" s="2">
        <v>4.5849500000000001</v>
      </c>
      <c r="D730" s="2">
        <v>4.5849500000000001</v>
      </c>
      <c r="E730" s="2">
        <v>1</v>
      </c>
    </row>
    <row r="731" spans="1:5" ht="12.95" customHeight="1" x14ac:dyDescent="0.2">
      <c r="A731" s="7">
        <v>36155</v>
      </c>
      <c r="B731" s="8">
        <v>7.3441999999999998</v>
      </c>
      <c r="C731" s="2">
        <v>4.5849500000000001</v>
      </c>
      <c r="D731" s="2">
        <v>4.5849500000000001</v>
      </c>
      <c r="E731" s="2">
        <v>1</v>
      </c>
    </row>
    <row r="732" spans="1:5" ht="12.95" customHeight="1" x14ac:dyDescent="0.2">
      <c r="A732" s="7">
        <v>36156</v>
      </c>
      <c r="B732" s="8">
        <v>7.3441999999999998</v>
      </c>
      <c r="C732" s="2">
        <v>4.5849500000000001</v>
      </c>
      <c r="D732" s="2">
        <v>4.5849500000000001</v>
      </c>
      <c r="E732" s="2">
        <v>1</v>
      </c>
    </row>
    <row r="733" spans="1:5" ht="12.95" customHeight="1" x14ac:dyDescent="0.2">
      <c r="A733" s="7">
        <v>36157</v>
      </c>
      <c r="B733" s="8">
        <v>7.3441999999999998</v>
      </c>
      <c r="C733" s="2">
        <v>4.5849500000000001</v>
      </c>
      <c r="D733" s="2">
        <v>4.5849500000000001</v>
      </c>
      <c r="E733" s="2">
        <v>1</v>
      </c>
    </row>
    <row r="734" spans="1:5" ht="12.95" customHeight="1" x14ac:dyDescent="0.2">
      <c r="A734" s="7">
        <v>36158</v>
      </c>
      <c r="B734" s="8">
        <v>7.3517000000000001</v>
      </c>
      <c r="C734" s="2">
        <v>4.5805380000000007</v>
      </c>
      <c r="D734" s="2">
        <v>4.5805380000000007</v>
      </c>
      <c r="E734" s="2">
        <v>1</v>
      </c>
    </row>
    <row r="735" spans="1:5" ht="12.95" customHeight="1" x14ac:dyDescent="0.2">
      <c r="A735" s="7">
        <v>36159</v>
      </c>
      <c r="B735" s="8">
        <v>7.3456999999999999</v>
      </c>
      <c r="C735" s="2">
        <v>4.5888790000000004</v>
      </c>
      <c r="D735" s="2">
        <v>4.5888790000000004</v>
      </c>
      <c r="E735" s="2">
        <v>1</v>
      </c>
    </row>
    <row r="736" spans="1:5" ht="12.95" customHeight="1" x14ac:dyDescent="0.2">
      <c r="A736" s="7">
        <v>36160</v>
      </c>
      <c r="B736" s="8">
        <v>7.3291000000000004</v>
      </c>
      <c r="C736" s="2">
        <v>4.5675840000000001</v>
      </c>
      <c r="D736" s="2">
        <v>4.5675840000000001</v>
      </c>
      <c r="E736" s="2">
        <v>1</v>
      </c>
    </row>
    <row r="737" spans="1:5" ht="12.95" customHeight="1" x14ac:dyDescent="0.2">
      <c r="A737" s="7">
        <v>36161</v>
      </c>
      <c r="B737" s="8">
        <v>7.3098999999999998</v>
      </c>
      <c r="C737" s="2">
        <v>4.5465</v>
      </c>
      <c r="D737" s="2">
        <v>4.5465</v>
      </c>
      <c r="E737" s="2">
        <v>1</v>
      </c>
    </row>
    <row r="738" spans="1:5" ht="12.95" customHeight="1" x14ac:dyDescent="0.2">
      <c r="A738" s="7">
        <v>36162</v>
      </c>
      <c r="B738" s="8">
        <v>7.3098999999999998</v>
      </c>
      <c r="C738" s="2">
        <v>4.5465</v>
      </c>
      <c r="D738" s="2">
        <v>4.5465</v>
      </c>
      <c r="E738" s="2">
        <v>1</v>
      </c>
    </row>
    <row r="739" spans="1:5" ht="12.95" customHeight="1" x14ac:dyDescent="0.2">
      <c r="A739" s="7">
        <v>36163</v>
      </c>
      <c r="B739" s="8">
        <v>7.3098999999999998</v>
      </c>
      <c r="C739" s="2">
        <v>4.5465</v>
      </c>
      <c r="D739" s="2">
        <v>4.5465</v>
      </c>
      <c r="E739" s="2">
        <v>1</v>
      </c>
    </row>
    <row r="740" spans="1:5" ht="12.95" customHeight="1" x14ac:dyDescent="0.2">
      <c r="A740" s="7">
        <v>36164</v>
      </c>
      <c r="B740" s="8">
        <v>7.3098999999999998</v>
      </c>
      <c r="C740" s="2">
        <v>4.5465</v>
      </c>
      <c r="D740" s="2">
        <v>4.5465</v>
      </c>
      <c r="E740" s="2">
        <v>1</v>
      </c>
    </row>
    <row r="741" spans="1:5" ht="12.95" customHeight="1" x14ac:dyDescent="0.2">
      <c r="A741" s="7">
        <v>36165</v>
      </c>
      <c r="B741" s="8">
        <v>7.3217999999999996</v>
      </c>
      <c r="C741" s="2">
        <v>4.5412999999999997</v>
      </c>
      <c r="D741" s="2">
        <v>4.5412999999999997</v>
      </c>
      <c r="E741" s="2">
        <v>1</v>
      </c>
    </row>
    <row r="742" spans="1:5" ht="12.95" customHeight="1" x14ac:dyDescent="0.2">
      <c r="A742" s="7">
        <v>36166</v>
      </c>
      <c r="B742" s="8">
        <v>7.3198999999999996</v>
      </c>
      <c r="C742" s="2">
        <v>4.5370999999999997</v>
      </c>
      <c r="D742" s="2">
        <v>4.5370999999999997</v>
      </c>
      <c r="E742" s="2">
        <v>1</v>
      </c>
    </row>
    <row r="743" spans="1:5" ht="12.95" customHeight="1" x14ac:dyDescent="0.2">
      <c r="A743" s="7">
        <v>36167</v>
      </c>
      <c r="B743" s="8">
        <v>7.3198999999999996</v>
      </c>
      <c r="C743" s="2">
        <v>4.5370999999999997</v>
      </c>
      <c r="D743" s="2">
        <v>4.5370999999999997</v>
      </c>
      <c r="E743" s="2">
        <v>1</v>
      </c>
    </row>
    <row r="744" spans="1:5" ht="12.95" customHeight="1" x14ac:dyDescent="0.2">
      <c r="A744" s="7">
        <v>36168</v>
      </c>
      <c r="B744" s="8">
        <v>7.3257000000000003</v>
      </c>
      <c r="C744" s="2">
        <v>4.5286999999999997</v>
      </c>
      <c r="D744" s="2">
        <v>4.5286999999999997</v>
      </c>
      <c r="E744" s="2">
        <v>1</v>
      </c>
    </row>
    <row r="745" spans="1:5" ht="12.95" customHeight="1" x14ac:dyDescent="0.2">
      <c r="A745" s="7">
        <v>36169</v>
      </c>
      <c r="B745" s="8">
        <v>7.3296000000000001</v>
      </c>
      <c r="C745" s="2">
        <v>4.5435999999999996</v>
      </c>
      <c r="D745" s="2">
        <v>4.5435999999999996</v>
      </c>
      <c r="E745" s="2">
        <v>1</v>
      </c>
    </row>
    <row r="746" spans="1:5" ht="12.95" customHeight="1" x14ac:dyDescent="0.2">
      <c r="A746" s="7">
        <v>36170</v>
      </c>
      <c r="B746" s="8">
        <v>7.3296000000000001</v>
      </c>
      <c r="C746" s="2">
        <v>4.5435999999999996</v>
      </c>
      <c r="D746" s="2">
        <v>4.5435999999999996</v>
      </c>
      <c r="E746" s="2">
        <v>1</v>
      </c>
    </row>
    <row r="747" spans="1:5" ht="12.95" customHeight="1" x14ac:dyDescent="0.2">
      <c r="A747" s="7">
        <v>36171</v>
      </c>
      <c r="B747" s="8">
        <v>7.3296000000000001</v>
      </c>
      <c r="C747" s="2">
        <v>4.5435999999999996</v>
      </c>
      <c r="D747" s="2">
        <v>4.5435999999999996</v>
      </c>
      <c r="E747" s="2">
        <v>1</v>
      </c>
    </row>
    <row r="748" spans="1:5" ht="12.95" customHeight="1" x14ac:dyDescent="0.2">
      <c r="A748" s="7">
        <v>36172</v>
      </c>
      <c r="B748" s="8">
        <v>7.3262</v>
      </c>
      <c r="C748" s="2">
        <v>4.5486000000000004</v>
      </c>
      <c r="D748" s="2">
        <v>4.5486000000000004</v>
      </c>
      <c r="E748" s="2">
        <v>1</v>
      </c>
    </row>
    <row r="749" spans="1:5" ht="12.95" customHeight="1" x14ac:dyDescent="0.2">
      <c r="A749" s="7">
        <v>36173</v>
      </c>
      <c r="B749" s="8">
        <v>7.3315999999999999</v>
      </c>
      <c r="C749" s="2">
        <v>4.5690999999999997</v>
      </c>
      <c r="D749" s="2">
        <v>4.5690999999999997</v>
      </c>
      <c r="E749" s="2">
        <v>1</v>
      </c>
    </row>
    <row r="750" spans="1:5" ht="12.95" customHeight="1" x14ac:dyDescent="0.2">
      <c r="A750" s="7">
        <v>36174</v>
      </c>
      <c r="B750" s="8">
        <v>7.3303000000000003</v>
      </c>
      <c r="C750" s="2">
        <v>4.5864000000000003</v>
      </c>
      <c r="D750" s="2">
        <v>4.5864000000000003</v>
      </c>
      <c r="E750" s="2">
        <v>1</v>
      </c>
    </row>
    <row r="751" spans="1:5" ht="12.95" customHeight="1" x14ac:dyDescent="0.2">
      <c r="A751" s="7">
        <v>36175</v>
      </c>
      <c r="B751" s="8">
        <v>7.3342999999999998</v>
      </c>
      <c r="C751" s="2">
        <v>4.6113999999999997</v>
      </c>
      <c r="D751" s="2">
        <v>4.6113999999999997</v>
      </c>
      <c r="E751" s="2">
        <v>1</v>
      </c>
    </row>
    <row r="752" spans="1:5" ht="12.95" customHeight="1" x14ac:dyDescent="0.2">
      <c r="A752" s="7">
        <v>36176</v>
      </c>
      <c r="B752" s="8">
        <v>7.3459000000000003</v>
      </c>
      <c r="C752" s="2">
        <v>4.6283000000000003</v>
      </c>
      <c r="D752" s="2">
        <v>4.6283000000000003</v>
      </c>
      <c r="E752" s="2">
        <v>1</v>
      </c>
    </row>
    <row r="753" spans="1:5" ht="12.95" customHeight="1" x14ac:dyDescent="0.2">
      <c r="A753" s="7">
        <v>36177</v>
      </c>
      <c r="B753" s="8">
        <v>7.3459000000000003</v>
      </c>
      <c r="C753" s="2">
        <v>4.6283000000000003</v>
      </c>
      <c r="D753" s="2">
        <v>4.6283000000000003</v>
      </c>
      <c r="E753" s="2">
        <v>1</v>
      </c>
    </row>
    <row r="754" spans="1:5" ht="12.95" customHeight="1" x14ac:dyDescent="0.2">
      <c r="A754" s="7">
        <v>36178</v>
      </c>
      <c r="B754" s="8">
        <v>7.3459000000000003</v>
      </c>
      <c r="C754" s="2">
        <v>4.6283000000000003</v>
      </c>
      <c r="D754" s="2">
        <v>4.6283000000000003</v>
      </c>
      <c r="E754" s="2">
        <v>1</v>
      </c>
    </row>
    <row r="755" spans="1:5" ht="12.95" customHeight="1" x14ac:dyDescent="0.2">
      <c r="A755" s="7">
        <v>36179</v>
      </c>
      <c r="B755" s="8">
        <v>7.3361999999999998</v>
      </c>
      <c r="C755" s="2">
        <v>4.5841000000000003</v>
      </c>
      <c r="D755" s="2">
        <v>4.5841000000000003</v>
      </c>
      <c r="E755" s="2">
        <v>1</v>
      </c>
    </row>
    <row r="756" spans="1:5" ht="12.95" customHeight="1" x14ac:dyDescent="0.2">
      <c r="A756" s="7">
        <v>36180</v>
      </c>
      <c r="B756" s="8">
        <v>7.3438999999999997</v>
      </c>
      <c r="C756" s="2">
        <v>4.5979999999999999</v>
      </c>
      <c r="D756" s="2">
        <v>4.5979999999999999</v>
      </c>
      <c r="E756" s="2">
        <v>1</v>
      </c>
    </row>
    <row r="757" spans="1:5" ht="12.95" customHeight="1" x14ac:dyDescent="0.2">
      <c r="A757" s="7">
        <v>36181</v>
      </c>
      <c r="B757" s="8">
        <v>7.3489000000000004</v>
      </c>
      <c r="C757" s="2">
        <v>4.5913000000000004</v>
      </c>
      <c r="D757" s="2">
        <v>4.5913000000000004</v>
      </c>
      <c r="E757" s="2">
        <v>1</v>
      </c>
    </row>
    <row r="758" spans="1:5" ht="12.95" customHeight="1" x14ac:dyDescent="0.2">
      <c r="A758" s="7">
        <v>36182</v>
      </c>
      <c r="B758" s="8">
        <v>7.3509000000000002</v>
      </c>
      <c r="C758" s="2">
        <v>4.5884999999999998</v>
      </c>
      <c r="D758" s="2">
        <v>4.5884999999999998</v>
      </c>
      <c r="E758" s="2">
        <v>1</v>
      </c>
    </row>
    <row r="759" spans="1:5" ht="12.95" customHeight="1" x14ac:dyDescent="0.2">
      <c r="A759" s="7">
        <v>36183</v>
      </c>
      <c r="B759" s="8">
        <v>7.3525</v>
      </c>
      <c r="C759" s="2">
        <v>4.5960000000000001</v>
      </c>
      <c r="D759" s="2">
        <v>4.5960000000000001</v>
      </c>
      <c r="E759" s="2">
        <v>1</v>
      </c>
    </row>
    <row r="760" spans="1:5" ht="12.95" customHeight="1" x14ac:dyDescent="0.2">
      <c r="A760" s="7">
        <v>36184</v>
      </c>
      <c r="B760" s="8">
        <v>7.3525</v>
      </c>
      <c r="C760" s="2">
        <v>4.5960000000000001</v>
      </c>
      <c r="D760" s="2">
        <v>4.5960000000000001</v>
      </c>
      <c r="E760" s="2">
        <v>1</v>
      </c>
    </row>
    <row r="761" spans="1:5" ht="12.95" customHeight="1" x14ac:dyDescent="0.2">
      <c r="A761" s="7">
        <v>36185</v>
      </c>
      <c r="B761" s="8">
        <v>7.3525</v>
      </c>
      <c r="C761" s="2">
        <v>4.5960000000000001</v>
      </c>
      <c r="D761" s="2">
        <v>4.5960000000000001</v>
      </c>
      <c r="E761" s="2">
        <v>1</v>
      </c>
    </row>
    <row r="762" spans="1:5" ht="12.95" customHeight="1" x14ac:dyDescent="0.2">
      <c r="A762" s="7">
        <v>36186</v>
      </c>
      <c r="B762" s="8">
        <v>7.3609</v>
      </c>
      <c r="C762" s="2">
        <v>4.6157000000000004</v>
      </c>
      <c r="D762" s="2">
        <v>4.6157000000000004</v>
      </c>
      <c r="E762" s="2">
        <v>1</v>
      </c>
    </row>
    <row r="763" spans="1:5" ht="12.95" customHeight="1" x14ac:dyDescent="0.2">
      <c r="A763" s="7">
        <v>36187</v>
      </c>
      <c r="B763" s="8">
        <v>7.3621999999999996</v>
      </c>
      <c r="C763" s="2">
        <v>4.5923999999999996</v>
      </c>
      <c r="D763" s="2">
        <v>4.5923999999999996</v>
      </c>
      <c r="E763" s="2">
        <v>1</v>
      </c>
    </row>
    <row r="764" spans="1:5" ht="12.95" customHeight="1" x14ac:dyDescent="0.2">
      <c r="A764" s="7">
        <v>36188</v>
      </c>
      <c r="B764" s="8">
        <v>7.3714000000000004</v>
      </c>
      <c r="C764" s="2">
        <v>4.5839999999999996</v>
      </c>
      <c r="D764" s="2">
        <v>4.5839999999999996</v>
      </c>
      <c r="E764" s="2">
        <v>1</v>
      </c>
    </row>
    <row r="765" spans="1:5" ht="12.95" customHeight="1" x14ac:dyDescent="0.2">
      <c r="A765" s="7">
        <v>36189</v>
      </c>
      <c r="B765" s="8">
        <v>7.3731</v>
      </c>
      <c r="C765" s="2">
        <v>4.5739999999999998</v>
      </c>
      <c r="D765" s="2">
        <v>4.5739999999999998</v>
      </c>
      <c r="E765" s="2">
        <v>1</v>
      </c>
    </row>
    <row r="766" spans="1:5" ht="12.95" customHeight="1" x14ac:dyDescent="0.2">
      <c r="A766" s="7">
        <v>36190</v>
      </c>
      <c r="B766" s="8">
        <v>7.3871390000000003</v>
      </c>
      <c r="C766" s="2">
        <v>4.5818110000000001</v>
      </c>
      <c r="D766" s="2">
        <v>4.5818110000000001</v>
      </c>
      <c r="E766" s="2">
        <v>1</v>
      </c>
    </row>
    <row r="767" spans="1:5" ht="12.95" customHeight="1" x14ac:dyDescent="0.2">
      <c r="A767" s="7">
        <v>36191</v>
      </c>
      <c r="B767" s="8">
        <v>7.3871390000000003</v>
      </c>
      <c r="C767" s="2">
        <v>4.5818110000000001</v>
      </c>
      <c r="D767" s="2">
        <v>4.5818110000000001</v>
      </c>
      <c r="E767" s="2">
        <v>1</v>
      </c>
    </row>
    <row r="768" spans="1:5" ht="12.95" customHeight="1" x14ac:dyDescent="0.2">
      <c r="A768" s="7">
        <v>36192</v>
      </c>
      <c r="B768" s="8">
        <v>7.3871390000000003</v>
      </c>
      <c r="C768" s="2">
        <v>4.5818110000000001</v>
      </c>
      <c r="D768" s="2">
        <v>4.5818110000000001</v>
      </c>
      <c r="E768" s="2">
        <v>1</v>
      </c>
    </row>
    <row r="769" spans="1:5" ht="12.95" customHeight="1" x14ac:dyDescent="0.2">
      <c r="A769" s="7">
        <v>36193</v>
      </c>
      <c r="B769" s="8">
        <v>7.3956</v>
      </c>
      <c r="C769" s="2">
        <v>4.6006</v>
      </c>
      <c r="D769" s="2">
        <v>4.6006</v>
      </c>
      <c r="E769" s="2">
        <v>1</v>
      </c>
    </row>
    <row r="770" spans="1:5" ht="12.95" customHeight="1" x14ac:dyDescent="0.2">
      <c r="A770" s="7">
        <v>36194</v>
      </c>
      <c r="B770" s="8">
        <v>7.4044999999999996</v>
      </c>
      <c r="C770" s="2">
        <v>4.6218000000000004</v>
      </c>
      <c r="D770" s="2">
        <v>4.6218000000000004</v>
      </c>
      <c r="E770" s="2">
        <v>1</v>
      </c>
    </row>
    <row r="771" spans="1:5" ht="12.95" customHeight="1" x14ac:dyDescent="0.2">
      <c r="A771" s="7">
        <v>36195</v>
      </c>
      <c r="B771" s="8">
        <v>7.4184999999999999</v>
      </c>
      <c r="C771" s="2">
        <v>4.6475</v>
      </c>
      <c r="D771" s="2">
        <v>4.6475</v>
      </c>
      <c r="E771" s="2">
        <v>1</v>
      </c>
    </row>
    <row r="772" spans="1:5" ht="12.95" customHeight="1" x14ac:dyDescent="0.2">
      <c r="A772" s="7">
        <v>36196</v>
      </c>
      <c r="B772" s="8">
        <v>7.4226000000000001</v>
      </c>
      <c r="C772" s="2">
        <v>4.6357999999999997</v>
      </c>
      <c r="D772" s="2">
        <v>4.6357999999999997</v>
      </c>
      <c r="E772" s="2">
        <v>1</v>
      </c>
    </row>
    <row r="773" spans="1:5" ht="12.95" customHeight="1" x14ac:dyDescent="0.2">
      <c r="A773" s="7">
        <v>36197</v>
      </c>
      <c r="B773" s="8">
        <v>7.4420000000000002</v>
      </c>
      <c r="C773" s="2">
        <v>4.6580000000000004</v>
      </c>
      <c r="D773" s="2">
        <v>4.6580000000000004</v>
      </c>
      <c r="E773" s="2">
        <v>1</v>
      </c>
    </row>
    <row r="774" spans="1:5" ht="12.95" customHeight="1" x14ac:dyDescent="0.2">
      <c r="A774" s="7">
        <v>36198</v>
      </c>
      <c r="B774" s="8">
        <v>7.4420000000000002</v>
      </c>
      <c r="C774" s="2">
        <v>4.6580000000000004</v>
      </c>
      <c r="D774" s="2">
        <v>4.6580000000000004</v>
      </c>
      <c r="E774" s="2">
        <v>1</v>
      </c>
    </row>
    <row r="775" spans="1:5" ht="12.95" customHeight="1" x14ac:dyDescent="0.2">
      <c r="A775" s="7">
        <v>36199</v>
      </c>
      <c r="B775" s="8">
        <v>7.4420000000000002</v>
      </c>
      <c r="C775" s="2">
        <v>4.6580000000000004</v>
      </c>
      <c r="D775" s="2">
        <v>4.6580000000000004</v>
      </c>
      <c r="E775" s="2">
        <v>1</v>
      </c>
    </row>
    <row r="776" spans="1:5" ht="12.95" customHeight="1" x14ac:dyDescent="0.2">
      <c r="A776" s="7">
        <v>36200</v>
      </c>
      <c r="B776" s="8">
        <v>7.4404000000000003</v>
      </c>
      <c r="C776" s="2">
        <v>4.6398999999999999</v>
      </c>
      <c r="D776" s="2">
        <v>4.6398999999999999</v>
      </c>
      <c r="E776" s="2">
        <v>1</v>
      </c>
    </row>
    <row r="777" spans="1:5" ht="12.95" customHeight="1" x14ac:dyDescent="0.2">
      <c r="A777" s="7">
        <v>36201</v>
      </c>
      <c r="B777" s="8">
        <v>7.4631999999999996</v>
      </c>
      <c r="C777" s="2">
        <v>4.6608000000000001</v>
      </c>
      <c r="D777" s="2">
        <v>4.6608000000000001</v>
      </c>
      <c r="E777" s="2">
        <v>1</v>
      </c>
    </row>
    <row r="778" spans="1:5" ht="12.95" customHeight="1" x14ac:dyDescent="0.2">
      <c r="A778" s="7">
        <v>36202</v>
      </c>
      <c r="B778" s="8">
        <v>7.4602000000000004</v>
      </c>
      <c r="C778" s="2">
        <v>4.6742999999999997</v>
      </c>
      <c r="D778" s="2">
        <v>4.6742999999999997</v>
      </c>
      <c r="E778" s="2">
        <v>1</v>
      </c>
    </row>
    <row r="779" spans="1:5" ht="12.95" customHeight="1" x14ac:dyDescent="0.2">
      <c r="A779" s="7">
        <v>36203</v>
      </c>
      <c r="B779" s="8">
        <v>7.4794</v>
      </c>
      <c r="C779" s="2">
        <v>4.6874000000000002</v>
      </c>
      <c r="D779" s="2">
        <v>4.6874000000000002</v>
      </c>
      <c r="E779" s="2">
        <v>1</v>
      </c>
    </row>
    <row r="780" spans="1:5" ht="12.95" customHeight="1" x14ac:dyDescent="0.2">
      <c r="A780" s="7">
        <v>36204</v>
      </c>
      <c r="B780" s="8">
        <v>7.4783999999999997</v>
      </c>
      <c r="C780" s="2">
        <v>4.6757999999999997</v>
      </c>
      <c r="D780" s="2">
        <v>4.6757999999999997</v>
      </c>
      <c r="E780" s="2">
        <v>1</v>
      </c>
    </row>
    <row r="781" spans="1:5" ht="12.95" customHeight="1" x14ac:dyDescent="0.2">
      <c r="A781" s="7">
        <v>36205</v>
      </c>
      <c r="B781" s="8">
        <v>7.4783999999999997</v>
      </c>
      <c r="C781" s="2">
        <v>4.6757999999999997</v>
      </c>
      <c r="D781" s="2">
        <v>4.6757999999999997</v>
      </c>
      <c r="E781" s="2">
        <v>1</v>
      </c>
    </row>
    <row r="782" spans="1:5" ht="12.95" customHeight="1" x14ac:dyDescent="0.2">
      <c r="A782" s="7">
        <v>36206</v>
      </c>
      <c r="B782" s="8">
        <v>7.4783999999999997</v>
      </c>
      <c r="C782" s="2">
        <v>4.6757999999999997</v>
      </c>
      <c r="D782" s="2">
        <v>4.6757999999999997</v>
      </c>
      <c r="E782" s="2">
        <v>1</v>
      </c>
    </row>
    <row r="783" spans="1:5" ht="12.95" customHeight="1" x14ac:dyDescent="0.2">
      <c r="A783" s="7">
        <v>36207</v>
      </c>
      <c r="B783" s="8">
        <v>7.4935</v>
      </c>
      <c r="C783" s="2">
        <v>4.6970000000000001</v>
      </c>
      <c r="D783" s="2">
        <v>4.6970000000000001</v>
      </c>
      <c r="E783" s="2">
        <v>1</v>
      </c>
    </row>
    <row r="784" spans="1:5" ht="12.95" customHeight="1" x14ac:dyDescent="0.2">
      <c r="A784" s="7">
        <v>36208</v>
      </c>
      <c r="B784" s="8">
        <v>7.4928999999999997</v>
      </c>
      <c r="C784" s="2">
        <v>4.6898</v>
      </c>
      <c r="D784" s="2">
        <v>4.6898</v>
      </c>
      <c r="E784" s="2">
        <v>1</v>
      </c>
    </row>
    <row r="785" spans="1:5" ht="12.95" customHeight="1" x14ac:dyDescent="0.2">
      <c r="A785" s="7">
        <v>36209</v>
      </c>
      <c r="B785" s="8">
        <v>7.5049999999999999</v>
      </c>
      <c r="C785" s="2">
        <v>4.7007000000000003</v>
      </c>
      <c r="D785" s="2">
        <v>4.7007000000000003</v>
      </c>
      <c r="E785" s="2">
        <v>1</v>
      </c>
    </row>
    <row r="786" spans="1:5" ht="12.95" customHeight="1" x14ac:dyDescent="0.2">
      <c r="A786" s="7">
        <v>36210</v>
      </c>
      <c r="B786" s="8">
        <v>7.5129000000000001</v>
      </c>
      <c r="C786" s="2">
        <v>4.7023000000000001</v>
      </c>
      <c r="D786" s="2">
        <v>4.7023000000000001</v>
      </c>
      <c r="E786" s="2">
        <v>1</v>
      </c>
    </row>
    <row r="787" spans="1:5" ht="12.95" customHeight="1" x14ac:dyDescent="0.2">
      <c r="A787" s="7">
        <v>36211</v>
      </c>
      <c r="B787" s="8">
        <v>7.5220000000000002</v>
      </c>
      <c r="C787" s="2">
        <v>4.7058999999999997</v>
      </c>
      <c r="D787" s="2">
        <v>4.7058999999999997</v>
      </c>
      <c r="E787" s="2">
        <v>1</v>
      </c>
    </row>
    <row r="788" spans="1:5" ht="12.95" customHeight="1" x14ac:dyDescent="0.2">
      <c r="A788" s="7">
        <v>36212</v>
      </c>
      <c r="B788" s="8">
        <v>7.5220000000000002</v>
      </c>
      <c r="C788" s="2">
        <v>4.7058999999999997</v>
      </c>
      <c r="D788" s="2">
        <v>4.7058999999999997</v>
      </c>
      <c r="E788" s="2">
        <v>1</v>
      </c>
    </row>
    <row r="789" spans="1:5" ht="12.95" customHeight="1" x14ac:dyDescent="0.2">
      <c r="A789" s="7">
        <v>36213</v>
      </c>
      <c r="B789" s="8">
        <v>7.5220000000000002</v>
      </c>
      <c r="C789" s="2">
        <v>4.7058999999999997</v>
      </c>
      <c r="D789" s="2">
        <v>4.7058999999999997</v>
      </c>
      <c r="E789" s="2">
        <v>1</v>
      </c>
    </row>
    <row r="790" spans="1:5" ht="12.95" customHeight="1" x14ac:dyDescent="0.2">
      <c r="A790" s="7">
        <v>36214</v>
      </c>
      <c r="B790" s="8">
        <v>7.5327000000000002</v>
      </c>
      <c r="C790" s="2">
        <v>4.7125000000000004</v>
      </c>
      <c r="D790" s="2">
        <v>4.7125000000000004</v>
      </c>
      <c r="E790" s="2">
        <v>1</v>
      </c>
    </row>
    <row r="791" spans="1:5" ht="12.95" customHeight="1" x14ac:dyDescent="0.2">
      <c r="A791" s="7">
        <v>36215</v>
      </c>
      <c r="B791" s="8">
        <v>7.5430999999999999</v>
      </c>
      <c r="C791" s="2">
        <v>4.7262000000000004</v>
      </c>
      <c r="D791" s="2">
        <v>4.7262000000000004</v>
      </c>
      <c r="E791" s="2">
        <v>1</v>
      </c>
    </row>
    <row r="792" spans="1:5" ht="12.95" customHeight="1" x14ac:dyDescent="0.2">
      <c r="A792" s="7">
        <v>36216</v>
      </c>
      <c r="B792" s="8">
        <v>7.5460000000000003</v>
      </c>
      <c r="C792" s="2">
        <v>4.7415000000000003</v>
      </c>
      <c r="D792" s="2">
        <v>4.7415000000000003</v>
      </c>
      <c r="E792" s="2">
        <v>1</v>
      </c>
    </row>
    <row r="793" spans="1:5" ht="12.95" customHeight="1" x14ac:dyDescent="0.2">
      <c r="A793" s="7">
        <v>36217</v>
      </c>
      <c r="B793" s="8">
        <v>7.5580999999999996</v>
      </c>
      <c r="C793" s="2">
        <v>4.7548000000000004</v>
      </c>
      <c r="D793" s="2">
        <v>4.7548000000000004</v>
      </c>
      <c r="E793" s="2">
        <v>1</v>
      </c>
    </row>
    <row r="794" spans="1:5" ht="12.95" customHeight="1" x14ac:dyDescent="0.2">
      <c r="A794" s="7">
        <v>36218</v>
      </c>
      <c r="B794" s="8">
        <v>7.5674479999999997</v>
      </c>
      <c r="C794" s="2">
        <v>4.7691650000000001</v>
      </c>
      <c r="D794" s="2">
        <v>4.7691650000000001</v>
      </c>
      <c r="E794" s="2">
        <v>1</v>
      </c>
    </row>
    <row r="795" spans="1:5" ht="12.95" customHeight="1" x14ac:dyDescent="0.2">
      <c r="A795" s="7">
        <v>36219</v>
      </c>
      <c r="B795" s="8">
        <v>7.5674479999999997</v>
      </c>
      <c r="C795" s="2">
        <v>4.7691650000000001</v>
      </c>
      <c r="D795" s="2">
        <v>4.7691650000000001</v>
      </c>
      <c r="E795" s="2">
        <v>1</v>
      </c>
    </row>
    <row r="796" spans="1:5" ht="12.95" customHeight="1" x14ac:dyDescent="0.2">
      <c r="A796" s="7">
        <v>36220</v>
      </c>
      <c r="B796" s="8">
        <v>7.5674479999999997</v>
      </c>
      <c r="C796" s="2">
        <v>4.7691650000000001</v>
      </c>
      <c r="D796" s="2">
        <v>4.7691650000000001</v>
      </c>
      <c r="E796" s="2">
        <v>1</v>
      </c>
    </row>
    <row r="797" spans="1:5" ht="12.95" customHeight="1" x14ac:dyDescent="0.2">
      <c r="A797" s="7">
        <v>36221</v>
      </c>
      <c r="B797" s="8">
        <v>7.5834000000000001</v>
      </c>
      <c r="C797" s="2">
        <v>4.7613000000000003</v>
      </c>
      <c r="D797" s="2">
        <v>4.7613000000000003</v>
      </c>
      <c r="E797" s="2">
        <v>1</v>
      </c>
    </row>
    <row r="798" spans="1:5" ht="12.95" customHeight="1" x14ac:dyDescent="0.2">
      <c r="A798" s="7">
        <v>36222</v>
      </c>
      <c r="B798" s="8">
        <v>7.5837000000000003</v>
      </c>
      <c r="C798" s="2">
        <v>4.7679999999999998</v>
      </c>
      <c r="D798" s="2">
        <v>4.7679999999999998</v>
      </c>
      <c r="E798" s="2">
        <v>1</v>
      </c>
    </row>
    <row r="799" spans="1:5" ht="12.95" customHeight="1" x14ac:dyDescent="0.2">
      <c r="A799" s="7">
        <v>36223</v>
      </c>
      <c r="B799" s="8">
        <v>7.5902000000000003</v>
      </c>
      <c r="C799" s="2">
        <v>4.7754000000000003</v>
      </c>
      <c r="D799" s="2">
        <v>4.7754000000000003</v>
      </c>
      <c r="E799" s="2">
        <v>1</v>
      </c>
    </row>
    <row r="800" spans="1:5" ht="12.95" customHeight="1" x14ac:dyDescent="0.2">
      <c r="A800" s="7">
        <v>36224</v>
      </c>
      <c r="B800" s="8">
        <v>7.5968999999999998</v>
      </c>
      <c r="C800" s="2">
        <v>4.7843999999999998</v>
      </c>
      <c r="D800" s="2">
        <v>4.7843999999999998</v>
      </c>
      <c r="E800" s="2">
        <v>1</v>
      </c>
    </row>
    <row r="801" spans="1:5" ht="12.95" customHeight="1" x14ac:dyDescent="0.2">
      <c r="A801" s="7">
        <v>36225</v>
      </c>
      <c r="B801" s="8">
        <v>7.5960000000000001</v>
      </c>
      <c r="C801" s="2">
        <v>4.7769000000000004</v>
      </c>
      <c r="D801" s="2">
        <v>4.7769000000000004</v>
      </c>
      <c r="E801" s="2">
        <v>1</v>
      </c>
    </row>
    <row r="802" spans="1:5" ht="12.95" customHeight="1" x14ac:dyDescent="0.2">
      <c r="A802" s="7">
        <v>36226</v>
      </c>
      <c r="B802" s="8">
        <v>7.5960000000000001</v>
      </c>
      <c r="C802" s="2">
        <v>4.7769000000000004</v>
      </c>
      <c r="D802" s="2">
        <v>4.7769000000000004</v>
      </c>
      <c r="E802" s="2">
        <v>1</v>
      </c>
    </row>
    <row r="803" spans="1:5" ht="12.95" customHeight="1" x14ac:dyDescent="0.2">
      <c r="A803" s="7">
        <v>36227</v>
      </c>
      <c r="B803" s="8">
        <v>7.5960000000000001</v>
      </c>
      <c r="C803" s="2">
        <v>4.7769000000000004</v>
      </c>
      <c r="D803" s="2">
        <v>4.7769000000000004</v>
      </c>
      <c r="E803" s="2">
        <v>1</v>
      </c>
    </row>
    <row r="804" spans="1:5" ht="12.95" customHeight="1" x14ac:dyDescent="0.2">
      <c r="A804" s="7">
        <v>36228</v>
      </c>
      <c r="B804" s="8">
        <v>7.6014999999999997</v>
      </c>
      <c r="C804" s="2">
        <v>4.7778</v>
      </c>
      <c r="D804" s="2">
        <v>4.7778</v>
      </c>
      <c r="E804" s="2">
        <v>1</v>
      </c>
    </row>
    <row r="805" spans="1:5" ht="12.95" customHeight="1" x14ac:dyDescent="0.2">
      <c r="A805" s="7">
        <v>36229</v>
      </c>
      <c r="B805" s="8">
        <v>7.6002000000000001</v>
      </c>
      <c r="C805" s="2">
        <v>4.7716000000000003</v>
      </c>
      <c r="D805" s="2">
        <v>4.7716000000000003</v>
      </c>
      <c r="E805" s="2">
        <v>1</v>
      </c>
    </row>
    <row r="806" spans="1:5" ht="12.95" customHeight="1" x14ac:dyDescent="0.2">
      <c r="A806" s="7">
        <v>36230</v>
      </c>
      <c r="B806" s="8">
        <v>7.6043000000000003</v>
      </c>
      <c r="C806" s="2">
        <v>4.7530999999999999</v>
      </c>
      <c r="D806" s="2">
        <v>4.7530999999999999</v>
      </c>
      <c r="E806" s="2">
        <v>1</v>
      </c>
    </row>
    <row r="807" spans="1:5" ht="12.95" customHeight="1" x14ac:dyDescent="0.2">
      <c r="A807" s="7">
        <v>36231</v>
      </c>
      <c r="B807" s="8">
        <v>7.6062000000000003</v>
      </c>
      <c r="C807" s="2">
        <v>4.7645</v>
      </c>
      <c r="D807" s="2">
        <v>4.7645</v>
      </c>
      <c r="E807" s="2">
        <v>1</v>
      </c>
    </row>
    <row r="808" spans="1:5" ht="12.95" customHeight="1" x14ac:dyDescent="0.2">
      <c r="A808" s="7">
        <v>36232</v>
      </c>
      <c r="B808" s="8">
        <v>7.5983000000000001</v>
      </c>
      <c r="C808" s="2">
        <v>4.7534999999999998</v>
      </c>
      <c r="D808" s="2">
        <v>4.7534999999999998</v>
      </c>
      <c r="E808" s="2">
        <v>1</v>
      </c>
    </row>
    <row r="809" spans="1:5" ht="12.95" customHeight="1" x14ac:dyDescent="0.2">
      <c r="A809" s="7">
        <v>36233</v>
      </c>
      <c r="B809" s="8">
        <v>7.5983000000000001</v>
      </c>
      <c r="C809" s="2">
        <v>4.7534999999999998</v>
      </c>
      <c r="D809" s="2">
        <v>4.7534999999999998</v>
      </c>
      <c r="E809" s="2">
        <v>1</v>
      </c>
    </row>
    <row r="810" spans="1:5" ht="12.95" customHeight="1" x14ac:dyDescent="0.2">
      <c r="A810" s="7">
        <v>36234</v>
      </c>
      <c r="B810" s="8">
        <v>7.5983000000000001</v>
      </c>
      <c r="C810" s="2">
        <v>4.7534999999999998</v>
      </c>
      <c r="D810" s="2">
        <v>4.7534999999999998</v>
      </c>
      <c r="E810" s="2">
        <v>1</v>
      </c>
    </row>
    <row r="811" spans="1:5" ht="12.95" customHeight="1" x14ac:dyDescent="0.2">
      <c r="A811" s="7">
        <v>36235</v>
      </c>
      <c r="B811" s="8">
        <v>7.609</v>
      </c>
      <c r="C811" s="2">
        <v>4.7557</v>
      </c>
      <c r="D811" s="2">
        <v>4.7557</v>
      </c>
      <c r="E811" s="2">
        <v>1</v>
      </c>
    </row>
    <row r="812" spans="1:5" ht="12.95" customHeight="1" x14ac:dyDescent="0.2">
      <c r="A812" s="7">
        <v>36236</v>
      </c>
      <c r="B812" s="8">
        <v>7.6012000000000004</v>
      </c>
      <c r="C812" s="2">
        <v>4.7561</v>
      </c>
      <c r="D812" s="2">
        <v>4.7561</v>
      </c>
      <c r="E812" s="2">
        <v>1</v>
      </c>
    </row>
    <row r="813" spans="1:5" ht="12.95" customHeight="1" x14ac:dyDescent="0.2">
      <c r="A813" s="7">
        <v>36237</v>
      </c>
      <c r="B813" s="8">
        <v>7.6070000000000002</v>
      </c>
      <c r="C813" s="2">
        <v>4.7603999999999997</v>
      </c>
      <c r="D813" s="2">
        <v>4.7603999999999997</v>
      </c>
      <c r="E813" s="2">
        <v>1</v>
      </c>
    </row>
    <row r="814" spans="1:5" ht="12.95" customHeight="1" x14ac:dyDescent="0.2">
      <c r="A814" s="7">
        <v>36238</v>
      </c>
      <c r="B814" s="8">
        <v>7.601</v>
      </c>
      <c r="C814" s="2">
        <v>4.7615999999999996</v>
      </c>
      <c r="D814" s="2">
        <v>4.7615999999999996</v>
      </c>
      <c r="E814" s="2">
        <v>1</v>
      </c>
    </row>
    <row r="815" spans="1:5" ht="12.95" customHeight="1" x14ac:dyDescent="0.2">
      <c r="A815" s="7">
        <v>36239</v>
      </c>
      <c r="B815" s="8">
        <v>7.6021999999999998</v>
      </c>
      <c r="C815" s="2">
        <v>4.7630999999999997</v>
      </c>
      <c r="D815" s="2">
        <v>4.7630999999999997</v>
      </c>
      <c r="E815" s="2">
        <v>1</v>
      </c>
    </row>
    <row r="816" spans="1:5" ht="12.95" customHeight="1" x14ac:dyDescent="0.2">
      <c r="A816" s="7">
        <v>36240</v>
      </c>
      <c r="B816" s="8">
        <v>7.6021999999999998</v>
      </c>
      <c r="C816" s="2">
        <v>4.7630999999999997</v>
      </c>
      <c r="D816" s="2">
        <v>4.7630999999999997</v>
      </c>
      <c r="E816" s="2">
        <v>1</v>
      </c>
    </row>
    <row r="817" spans="1:5" ht="12.95" customHeight="1" x14ac:dyDescent="0.2">
      <c r="A817" s="7">
        <v>36241</v>
      </c>
      <c r="B817" s="8">
        <v>7.6021999999999998</v>
      </c>
      <c r="C817" s="2">
        <v>4.7630999999999997</v>
      </c>
      <c r="D817" s="2">
        <v>4.7630999999999997</v>
      </c>
      <c r="E817" s="2">
        <v>1</v>
      </c>
    </row>
    <row r="818" spans="1:5" ht="12.95" customHeight="1" x14ac:dyDescent="0.2">
      <c r="A818" s="7">
        <v>36242</v>
      </c>
      <c r="B818" s="8">
        <v>7.6101000000000001</v>
      </c>
      <c r="C818" s="2">
        <v>4.7702</v>
      </c>
      <c r="D818" s="2">
        <v>4.7702</v>
      </c>
      <c r="E818" s="2">
        <v>1</v>
      </c>
    </row>
    <row r="819" spans="1:5" ht="12.95" customHeight="1" x14ac:dyDescent="0.2">
      <c r="A819" s="7">
        <v>36243</v>
      </c>
      <c r="B819" s="8">
        <v>7.6078000000000001</v>
      </c>
      <c r="C819" s="2">
        <v>4.7729999999999997</v>
      </c>
      <c r="D819" s="2">
        <v>4.7729999999999997</v>
      </c>
      <c r="E819" s="2">
        <v>1</v>
      </c>
    </row>
    <row r="820" spans="1:5" ht="12.95" customHeight="1" x14ac:dyDescent="0.2">
      <c r="A820" s="7">
        <v>36244</v>
      </c>
      <c r="B820" s="8">
        <v>7.6035000000000004</v>
      </c>
      <c r="C820" s="2">
        <v>4.7789999999999999</v>
      </c>
      <c r="D820" s="2">
        <v>4.7789999999999999</v>
      </c>
      <c r="E820" s="2">
        <v>1</v>
      </c>
    </row>
    <row r="821" spans="1:5" ht="12.95" customHeight="1" x14ac:dyDescent="0.2">
      <c r="A821" s="7">
        <v>36245</v>
      </c>
      <c r="B821" s="8">
        <v>7.6018999999999997</v>
      </c>
      <c r="C821" s="2">
        <v>4.7737999999999996</v>
      </c>
      <c r="D821" s="2">
        <v>4.7737999999999996</v>
      </c>
      <c r="E821" s="2">
        <v>1</v>
      </c>
    </row>
    <row r="822" spans="1:5" ht="12.95" customHeight="1" x14ac:dyDescent="0.2">
      <c r="A822" s="7">
        <v>36246</v>
      </c>
      <c r="B822" s="8">
        <v>7.6064999999999996</v>
      </c>
      <c r="C822" s="2">
        <v>4.7690000000000001</v>
      </c>
      <c r="D822" s="2">
        <v>4.7690000000000001</v>
      </c>
      <c r="E822" s="2">
        <v>1</v>
      </c>
    </row>
    <row r="823" spans="1:5" ht="12.95" customHeight="1" x14ac:dyDescent="0.2">
      <c r="A823" s="7">
        <v>36247</v>
      </c>
      <c r="B823" s="8">
        <v>7.6064999999999996</v>
      </c>
      <c r="C823" s="2">
        <v>4.7690000000000001</v>
      </c>
      <c r="D823" s="2">
        <v>4.7690000000000001</v>
      </c>
      <c r="E823" s="2">
        <v>1</v>
      </c>
    </row>
    <row r="824" spans="1:5" ht="12.95" customHeight="1" x14ac:dyDescent="0.2">
      <c r="A824" s="7">
        <v>36248</v>
      </c>
      <c r="B824" s="8">
        <v>7.6064999999999996</v>
      </c>
      <c r="C824" s="2">
        <v>4.7690000000000001</v>
      </c>
      <c r="D824" s="2">
        <v>4.7690000000000001</v>
      </c>
      <c r="E824" s="2">
        <v>1</v>
      </c>
    </row>
    <row r="825" spans="1:5" ht="12.95" customHeight="1" x14ac:dyDescent="0.2">
      <c r="A825" s="7">
        <v>36249</v>
      </c>
      <c r="B825" s="8">
        <v>7.6043000000000003</v>
      </c>
      <c r="C825" s="2">
        <v>4.7683999999999997</v>
      </c>
      <c r="D825" s="2">
        <v>4.7683999999999997</v>
      </c>
      <c r="E825" s="2">
        <v>1</v>
      </c>
    </row>
    <row r="826" spans="1:5" ht="12.95" customHeight="1" x14ac:dyDescent="0.2">
      <c r="A826" s="7">
        <v>36250</v>
      </c>
      <c r="B826" s="8">
        <v>7.5965999999999996</v>
      </c>
      <c r="C826" s="2">
        <v>4.7679999999999998</v>
      </c>
      <c r="D826" s="2">
        <v>4.7679999999999998</v>
      </c>
      <c r="E826" s="2">
        <v>1</v>
      </c>
    </row>
    <row r="827" spans="1:5" ht="12.95" customHeight="1" x14ac:dyDescent="0.2">
      <c r="A827" s="7">
        <v>36251</v>
      </c>
      <c r="B827" s="8">
        <v>7.6087999999999996</v>
      </c>
      <c r="C827" s="2">
        <v>4.7656000000000001</v>
      </c>
      <c r="D827" s="2">
        <v>4.7656000000000001</v>
      </c>
      <c r="E827" s="2">
        <v>1</v>
      </c>
    </row>
    <row r="828" spans="1:5" ht="12.95" customHeight="1" x14ac:dyDescent="0.2">
      <c r="A828" s="7">
        <v>36252</v>
      </c>
      <c r="B828" s="8">
        <v>7.5946999999999996</v>
      </c>
      <c r="C828" s="2">
        <v>4.7611999999999997</v>
      </c>
      <c r="D828" s="2">
        <v>4.7611999999999997</v>
      </c>
      <c r="E828" s="2">
        <v>1</v>
      </c>
    </row>
    <row r="829" spans="1:5" ht="12.95" customHeight="1" x14ac:dyDescent="0.2">
      <c r="A829" s="7">
        <v>36253</v>
      </c>
      <c r="B829" s="8">
        <v>7.5975999999999999</v>
      </c>
      <c r="C829" s="2">
        <v>4.7591999999999999</v>
      </c>
      <c r="D829" s="2">
        <v>4.7591999999999999</v>
      </c>
      <c r="E829" s="2">
        <v>1</v>
      </c>
    </row>
    <row r="830" spans="1:5" ht="12.95" customHeight="1" x14ac:dyDescent="0.2">
      <c r="A830" s="7">
        <v>36254</v>
      </c>
      <c r="B830" s="8">
        <v>7.5975999999999999</v>
      </c>
      <c r="C830" s="2">
        <v>4.7591999999999999</v>
      </c>
      <c r="D830" s="2">
        <v>4.7591999999999999</v>
      </c>
      <c r="E830" s="2">
        <v>1</v>
      </c>
    </row>
    <row r="831" spans="1:5" ht="12.95" customHeight="1" x14ac:dyDescent="0.2">
      <c r="A831" s="7">
        <v>36255</v>
      </c>
      <c r="B831" s="8">
        <v>7.5975999999999999</v>
      </c>
      <c r="C831" s="2">
        <v>4.7591999999999999</v>
      </c>
      <c r="D831" s="2">
        <v>4.7591999999999999</v>
      </c>
      <c r="E831" s="2">
        <v>1</v>
      </c>
    </row>
    <row r="832" spans="1:5" ht="12.95" customHeight="1" x14ac:dyDescent="0.2">
      <c r="A832" s="7">
        <v>36256</v>
      </c>
      <c r="B832" s="8">
        <v>7.5975999999999999</v>
      </c>
      <c r="C832" s="2">
        <v>4.7591999999999999</v>
      </c>
      <c r="D832" s="2">
        <v>4.7591999999999999</v>
      </c>
      <c r="E832" s="2">
        <v>1</v>
      </c>
    </row>
    <row r="833" spans="1:5" ht="12.95" customHeight="1" x14ac:dyDescent="0.2">
      <c r="A833" s="7">
        <v>36257</v>
      </c>
      <c r="B833" s="8">
        <v>7.5989000000000004</v>
      </c>
      <c r="C833" s="2">
        <v>4.7676999999999996</v>
      </c>
      <c r="D833" s="2">
        <v>4.7676999999999996</v>
      </c>
      <c r="E833" s="2">
        <v>1</v>
      </c>
    </row>
    <row r="834" spans="1:5" ht="12.95" customHeight="1" x14ac:dyDescent="0.2">
      <c r="A834" s="7">
        <v>36258</v>
      </c>
      <c r="B834" s="8">
        <v>7.5964</v>
      </c>
      <c r="C834" s="2">
        <v>4.7619999999999996</v>
      </c>
      <c r="D834" s="2">
        <v>4.7619999999999996</v>
      </c>
      <c r="E834" s="2">
        <v>1</v>
      </c>
    </row>
    <row r="835" spans="1:5" ht="12.95" customHeight="1" x14ac:dyDescent="0.2">
      <c r="A835" s="7">
        <v>36259</v>
      </c>
      <c r="B835" s="8">
        <v>7.5997000000000003</v>
      </c>
      <c r="C835" s="2">
        <v>4.7652000000000001</v>
      </c>
      <c r="D835" s="2">
        <v>4.7652000000000001</v>
      </c>
      <c r="E835" s="2">
        <v>1</v>
      </c>
    </row>
    <row r="836" spans="1:5" ht="12.95" customHeight="1" x14ac:dyDescent="0.2">
      <c r="A836" s="7">
        <v>36260</v>
      </c>
      <c r="B836" s="8">
        <v>7.5956000000000001</v>
      </c>
      <c r="C836" s="2">
        <v>4.7599</v>
      </c>
      <c r="D836" s="2">
        <v>4.7599</v>
      </c>
      <c r="E836" s="2">
        <v>1</v>
      </c>
    </row>
    <row r="837" spans="1:5" ht="12.95" customHeight="1" x14ac:dyDescent="0.2">
      <c r="A837" s="7">
        <v>36261</v>
      </c>
      <c r="B837" s="8">
        <v>7.5956000000000001</v>
      </c>
      <c r="C837" s="2">
        <v>4.7599</v>
      </c>
      <c r="D837" s="2">
        <v>4.7599</v>
      </c>
      <c r="E837" s="2">
        <v>1</v>
      </c>
    </row>
    <row r="838" spans="1:5" ht="12.95" customHeight="1" x14ac:dyDescent="0.2">
      <c r="A838" s="7">
        <v>36262</v>
      </c>
      <c r="B838" s="8">
        <v>7.5956000000000001</v>
      </c>
      <c r="C838" s="2">
        <v>4.7599</v>
      </c>
      <c r="D838" s="2">
        <v>4.7599</v>
      </c>
      <c r="E838" s="2">
        <v>1</v>
      </c>
    </row>
    <row r="839" spans="1:5" ht="12.95" customHeight="1" x14ac:dyDescent="0.2">
      <c r="A839" s="7">
        <v>36263</v>
      </c>
      <c r="B839" s="8">
        <v>7.5976999999999997</v>
      </c>
      <c r="C839" s="2">
        <v>4.7469999999999999</v>
      </c>
      <c r="D839" s="2">
        <v>4.7469999999999999</v>
      </c>
      <c r="E839" s="2">
        <v>1</v>
      </c>
    </row>
    <row r="840" spans="1:5" ht="12.95" customHeight="1" x14ac:dyDescent="0.2">
      <c r="A840" s="7">
        <v>36264</v>
      </c>
      <c r="B840" s="8">
        <v>7.5951000000000004</v>
      </c>
      <c r="C840" s="2">
        <v>4.7344999999999997</v>
      </c>
      <c r="D840" s="2">
        <v>4.7344999999999997</v>
      </c>
      <c r="E840" s="2">
        <v>1</v>
      </c>
    </row>
    <row r="841" spans="1:5" ht="12.95" customHeight="1" x14ac:dyDescent="0.2">
      <c r="A841" s="7">
        <v>36265</v>
      </c>
      <c r="B841" s="8">
        <v>7.6029</v>
      </c>
      <c r="C841" s="2">
        <v>4.7382999999999997</v>
      </c>
      <c r="D841" s="2">
        <v>4.7382999999999997</v>
      </c>
      <c r="E841" s="2">
        <v>1</v>
      </c>
    </row>
    <row r="842" spans="1:5" ht="12.95" customHeight="1" x14ac:dyDescent="0.2">
      <c r="A842" s="7">
        <v>36266</v>
      </c>
      <c r="B842" s="8">
        <v>7.6013999999999999</v>
      </c>
      <c r="C842" s="2">
        <v>4.7439999999999998</v>
      </c>
      <c r="D842" s="2">
        <v>4.7439999999999998</v>
      </c>
      <c r="E842" s="2">
        <v>1</v>
      </c>
    </row>
    <row r="843" spans="1:5" ht="12.95" customHeight="1" x14ac:dyDescent="0.2">
      <c r="A843" s="7">
        <v>36267</v>
      </c>
      <c r="B843" s="8">
        <v>7.6025999999999998</v>
      </c>
      <c r="C843" s="2">
        <v>4.7449000000000003</v>
      </c>
      <c r="D843" s="2">
        <v>4.7449000000000003</v>
      </c>
      <c r="E843" s="2">
        <v>1</v>
      </c>
    </row>
    <row r="844" spans="1:5" ht="12.95" customHeight="1" x14ac:dyDescent="0.2">
      <c r="A844" s="7">
        <v>36268</v>
      </c>
      <c r="B844" s="8">
        <v>7.6025999999999998</v>
      </c>
      <c r="C844" s="2">
        <v>4.7449000000000003</v>
      </c>
      <c r="D844" s="2">
        <v>4.7449000000000003</v>
      </c>
      <c r="E844" s="2">
        <v>1</v>
      </c>
    </row>
    <row r="845" spans="1:5" ht="12.95" customHeight="1" x14ac:dyDescent="0.2">
      <c r="A845" s="7">
        <v>36269</v>
      </c>
      <c r="B845" s="8">
        <v>7.6025999999999998</v>
      </c>
      <c r="C845" s="2">
        <v>4.7449000000000003</v>
      </c>
      <c r="D845" s="2">
        <v>4.7449000000000003</v>
      </c>
      <c r="E845" s="2">
        <v>1</v>
      </c>
    </row>
    <row r="846" spans="1:5" ht="12.95" customHeight="1" x14ac:dyDescent="0.2">
      <c r="A846" s="7">
        <v>36270</v>
      </c>
      <c r="B846" s="8">
        <v>7.6033999999999997</v>
      </c>
      <c r="C846" s="2">
        <v>4.7496</v>
      </c>
      <c r="D846" s="2">
        <v>4.7496</v>
      </c>
      <c r="E846" s="2">
        <v>1</v>
      </c>
    </row>
    <row r="847" spans="1:5" ht="12.95" customHeight="1" x14ac:dyDescent="0.2">
      <c r="A847" s="7">
        <v>36271</v>
      </c>
      <c r="B847" s="8">
        <v>7.5956999999999999</v>
      </c>
      <c r="C847" s="2">
        <v>4.74</v>
      </c>
      <c r="D847" s="2">
        <v>4.74</v>
      </c>
      <c r="E847" s="2">
        <v>1</v>
      </c>
    </row>
    <row r="848" spans="1:5" ht="12.95" customHeight="1" x14ac:dyDescent="0.2">
      <c r="A848" s="7">
        <v>36272</v>
      </c>
      <c r="B848" s="8">
        <v>7.5951000000000004</v>
      </c>
      <c r="C848" s="2">
        <v>4.7468000000000004</v>
      </c>
      <c r="D848" s="2">
        <v>4.7468000000000004</v>
      </c>
      <c r="E848" s="2">
        <v>1</v>
      </c>
    </row>
    <row r="849" spans="1:5" ht="12.95" customHeight="1" x14ac:dyDescent="0.2">
      <c r="A849" s="7">
        <v>36273</v>
      </c>
      <c r="B849" s="8">
        <v>7.5990000000000002</v>
      </c>
      <c r="C849" s="2">
        <v>4.7462</v>
      </c>
      <c r="D849" s="2">
        <v>4.7462</v>
      </c>
      <c r="E849" s="2">
        <v>1</v>
      </c>
    </row>
    <row r="850" spans="1:5" ht="12.95" customHeight="1" x14ac:dyDescent="0.2">
      <c r="A850" s="7">
        <v>36274</v>
      </c>
      <c r="B850" s="8">
        <v>7.593</v>
      </c>
      <c r="C850" s="2">
        <v>4.7443999999999997</v>
      </c>
      <c r="D850" s="2">
        <v>4.7443999999999997</v>
      </c>
      <c r="E850" s="2">
        <v>1</v>
      </c>
    </row>
    <row r="851" spans="1:5" ht="12.95" customHeight="1" x14ac:dyDescent="0.2">
      <c r="A851" s="7">
        <v>36275</v>
      </c>
      <c r="B851" s="8">
        <v>7.593</v>
      </c>
      <c r="C851" s="2">
        <v>4.7443999999999997</v>
      </c>
      <c r="D851" s="2">
        <v>4.7443999999999997</v>
      </c>
      <c r="E851" s="2">
        <v>1</v>
      </c>
    </row>
    <row r="852" spans="1:5" ht="12.95" customHeight="1" x14ac:dyDescent="0.2">
      <c r="A852" s="7">
        <v>36276</v>
      </c>
      <c r="B852" s="8">
        <v>7.593</v>
      </c>
      <c r="C852" s="2">
        <v>4.7443999999999997</v>
      </c>
      <c r="D852" s="2">
        <v>4.7443999999999997</v>
      </c>
      <c r="E852" s="2">
        <v>1</v>
      </c>
    </row>
    <row r="853" spans="1:5" ht="12.95" customHeight="1" x14ac:dyDescent="0.2">
      <c r="A853" s="7">
        <v>36277</v>
      </c>
      <c r="B853" s="8">
        <v>7.6002999999999998</v>
      </c>
      <c r="C853" s="2">
        <v>4.7460000000000004</v>
      </c>
      <c r="D853" s="2">
        <v>4.7460000000000004</v>
      </c>
      <c r="E853" s="2">
        <v>1</v>
      </c>
    </row>
    <row r="854" spans="1:5" ht="12.95" customHeight="1" x14ac:dyDescent="0.2">
      <c r="A854" s="7">
        <v>36278</v>
      </c>
      <c r="B854" s="8">
        <v>7.5914000000000001</v>
      </c>
      <c r="C854" s="2">
        <v>4.7359999999999998</v>
      </c>
      <c r="D854" s="2">
        <v>4.7359999999999998</v>
      </c>
      <c r="E854" s="2">
        <v>1</v>
      </c>
    </row>
    <row r="855" spans="1:5" ht="12.95" customHeight="1" x14ac:dyDescent="0.2">
      <c r="A855" s="7">
        <v>36279</v>
      </c>
      <c r="B855" s="8">
        <v>7.5959000000000003</v>
      </c>
      <c r="C855" s="2">
        <v>4.7274000000000003</v>
      </c>
      <c r="D855" s="2">
        <v>4.7274000000000003</v>
      </c>
      <c r="E855" s="2">
        <v>1</v>
      </c>
    </row>
    <row r="856" spans="1:5" ht="12.95" customHeight="1" x14ac:dyDescent="0.2">
      <c r="A856" s="7">
        <v>36280</v>
      </c>
      <c r="B856" s="8">
        <v>7.5911119999999999</v>
      </c>
      <c r="C856" s="2">
        <v>4.7221149999999996</v>
      </c>
      <c r="D856" s="2">
        <v>4.7221149999999996</v>
      </c>
      <c r="E856" s="2">
        <v>1</v>
      </c>
    </row>
    <row r="857" spans="1:5" ht="12.95" customHeight="1" x14ac:dyDescent="0.2">
      <c r="A857" s="7">
        <v>36281</v>
      </c>
      <c r="B857" s="8">
        <v>7.5960999999999999</v>
      </c>
      <c r="C857" s="2">
        <v>4.7126000000000001</v>
      </c>
      <c r="D857" s="2">
        <v>4.7126000000000001</v>
      </c>
      <c r="E857" s="2">
        <v>1</v>
      </c>
    </row>
    <row r="858" spans="1:5" ht="12.95" customHeight="1" x14ac:dyDescent="0.2">
      <c r="A858" s="7">
        <v>36282</v>
      </c>
      <c r="B858" s="8">
        <v>7.5960999999999999</v>
      </c>
      <c r="C858" s="2">
        <v>4.7126000000000001</v>
      </c>
      <c r="D858" s="2">
        <v>4.7126000000000001</v>
      </c>
      <c r="E858" s="2">
        <v>1</v>
      </c>
    </row>
    <row r="859" spans="1:5" ht="12.95" customHeight="1" x14ac:dyDescent="0.2">
      <c r="A859" s="7">
        <v>36283</v>
      </c>
      <c r="B859" s="8">
        <v>7.5960999999999999</v>
      </c>
      <c r="C859" s="2">
        <v>4.7126000000000001</v>
      </c>
      <c r="D859" s="2">
        <v>4.7126000000000001</v>
      </c>
      <c r="E859" s="2">
        <v>1</v>
      </c>
    </row>
    <row r="860" spans="1:5" ht="12.95" customHeight="1" x14ac:dyDescent="0.2">
      <c r="A860" s="7">
        <v>36284</v>
      </c>
      <c r="B860" s="8">
        <v>7.5933999999999999</v>
      </c>
      <c r="C860" s="2">
        <v>4.7163000000000004</v>
      </c>
      <c r="D860" s="2">
        <v>4.7163000000000004</v>
      </c>
      <c r="E860" s="2">
        <v>1</v>
      </c>
    </row>
    <row r="861" spans="1:5" ht="12.95" customHeight="1" x14ac:dyDescent="0.2">
      <c r="A861" s="7">
        <v>36285</v>
      </c>
      <c r="B861" s="8">
        <v>7.5922999999999998</v>
      </c>
      <c r="C861" s="2">
        <v>4.7172999999999998</v>
      </c>
      <c r="D861" s="2">
        <v>4.7172999999999998</v>
      </c>
      <c r="E861" s="2">
        <v>1</v>
      </c>
    </row>
    <row r="862" spans="1:5" ht="12.95" customHeight="1" x14ac:dyDescent="0.2">
      <c r="A862" s="7">
        <v>36286</v>
      </c>
      <c r="B862" s="8">
        <v>7.5932000000000004</v>
      </c>
      <c r="C862" s="2">
        <v>4.7321999999999997</v>
      </c>
      <c r="D862" s="2">
        <v>4.7321999999999997</v>
      </c>
      <c r="E862" s="2">
        <v>1</v>
      </c>
    </row>
    <row r="863" spans="1:5" ht="12.95" customHeight="1" x14ac:dyDescent="0.2">
      <c r="A863" s="7">
        <v>36287</v>
      </c>
      <c r="B863" s="8">
        <v>7.5915999999999997</v>
      </c>
      <c r="C863" s="2">
        <v>4.7211999999999996</v>
      </c>
      <c r="D863" s="2">
        <v>4.7211999999999996</v>
      </c>
      <c r="E863" s="2">
        <v>1</v>
      </c>
    </row>
    <row r="864" spans="1:5" ht="12.95" customHeight="1" x14ac:dyDescent="0.2">
      <c r="A864" s="7">
        <v>36288</v>
      </c>
      <c r="B864" s="8">
        <v>7.5877999999999997</v>
      </c>
      <c r="C864" s="2">
        <v>4.7230999999999996</v>
      </c>
      <c r="D864" s="2">
        <v>4.7230999999999996</v>
      </c>
      <c r="E864" s="2">
        <v>1</v>
      </c>
    </row>
    <row r="865" spans="1:5" ht="12.95" customHeight="1" x14ac:dyDescent="0.2">
      <c r="A865" s="7">
        <v>36289</v>
      </c>
      <c r="B865" s="8">
        <v>7.5877999999999997</v>
      </c>
      <c r="C865" s="2">
        <v>4.7230999999999996</v>
      </c>
      <c r="D865" s="2">
        <v>4.7230999999999996</v>
      </c>
      <c r="E865" s="2">
        <v>1</v>
      </c>
    </row>
    <row r="866" spans="1:5" ht="12.95" customHeight="1" x14ac:dyDescent="0.2">
      <c r="A866" s="7">
        <v>36290</v>
      </c>
      <c r="B866" s="8">
        <v>7.5877999999999997</v>
      </c>
      <c r="C866" s="2">
        <v>4.7230999999999996</v>
      </c>
      <c r="D866" s="2">
        <v>4.7230999999999996</v>
      </c>
      <c r="E866" s="2">
        <v>1</v>
      </c>
    </row>
    <row r="867" spans="1:5" ht="12.95" customHeight="1" x14ac:dyDescent="0.2">
      <c r="A867" s="7">
        <v>36291</v>
      </c>
      <c r="B867" s="8">
        <v>7.5952999999999999</v>
      </c>
      <c r="C867" s="2">
        <v>4.7248000000000001</v>
      </c>
      <c r="D867" s="2">
        <v>4.7248000000000001</v>
      </c>
      <c r="E867" s="2">
        <v>1</v>
      </c>
    </row>
    <row r="868" spans="1:5" ht="12.95" customHeight="1" x14ac:dyDescent="0.2">
      <c r="A868" s="7">
        <v>36292</v>
      </c>
      <c r="B868" s="8">
        <v>7.5925000000000002</v>
      </c>
      <c r="C868" s="2">
        <v>4.7201000000000004</v>
      </c>
      <c r="D868" s="2">
        <v>4.7201000000000004</v>
      </c>
      <c r="E868" s="2">
        <v>1</v>
      </c>
    </row>
    <row r="869" spans="1:5" ht="12.95" customHeight="1" x14ac:dyDescent="0.2">
      <c r="A869" s="7">
        <v>36293</v>
      </c>
      <c r="B869" s="8">
        <v>7.5925000000000002</v>
      </c>
      <c r="C869" s="2">
        <v>4.7264999999999997</v>
      </c>
      <c r="D869" s="2">
        <v>4.7264999999999997</v>
      </c>
      <c r="E869" s="2">
        <v>1</v>
      </c>
    </row>
    <row r="870" spans="1:5" ht="12.95" customHeight="1" x14ac:dyDescent="0.2">
      <c r="A870" s="7">
        <v>36294</v>
      </c>
      <c r="B870" s="8">
        <v>7.5919999999999996</v>
      </c>
      <c r="C870" s="2">
        <v>4.7432999999999996</v>
      </c>
      <c r="D870" s="2">
        <v>4.7432999999999996</v>
      </c>
      <c r="E870" s="2">
        <v>1</v>
      </c>
    </row>
    <row r="871" spans="1:5" ht="12.95" customHeight="1" x14ac:dyDescent="0.2">
      <c r="A871" s="7">
        <v>36295</v>
      </c>
      <c r="B871" s="8">
        <v>7.5892999999999997</v>
      </c>
      <c r="C871" s="2">
        <v>4.74</v>
      </c>
      <c r="D871" s="2">
        <v>4.74</v>
      </c>
      <c r="E871" s="2">
        <v>1</v>
      </c>
    </row>
    <row r="872" spans="1:5" ht="12.95" customHeight="1" x14ac:dyDescent="0.2">
      <c r="A872" s="7">
        <v>36296</v>
      </c>
      <c r="B872" s="8">
        <v>7.5892999999999997</v>
      </c>
      <c r="C872" s="2">
        <v>4.74</v>
      </c>
      <c r="D872" s="2">
        <v>4.74</v>
      </c>
      <c r="E872" s="2">
        <v>1</v>
      </c>
    </row>
    <row r="873" spans="1:5" ht="12.95" customHeight="1" x14ac:dyDescent="0.2">
      <c r="A873" s="7">
        <v>36297</v>
      </c>
      <c r="B873" s="8">
        <v>7.5892999999999997</v>
      </c>
      <c r="C873" s="2">
        <v>4.74</v>
      </c>
      <c r="D873" s="2">
        <v>4.74</v>
      </c>
      <c r="E873" s="2">
        <v>1</v>
      </c>
    </row>
    <row r="874" spans="1:5" ht="12.95" customHeight="1" x14ac:dyDescent="0.2">
      <c r="A874" s="7">
        <v>36298</v>
      </c>
      <c r="B874" s="8">
        <v>7.5911</v>
      </c>
      <c r="C874" s="2">
        <v>4.7403000000000004</v>
      </c>
      <c r="D874" s="2">
        <v>4.7403000000000004</v>
      </c>
      <c r="E874" s="2">
        <v>1</v>
      </c>
    </row>
    <row r="875" spans="1:5" ht="12.95" customHeight="1" x14ac:dyDescent="0.2">
      <c r="A875" s="7">
        <v>36299</v>
      </c>
      <c r="B875" s="8">
        <v>7.5879000000000003</v>
      </c>
      <c r="C875" s="2">
        <v>4.7342000000000004</v>
      </c>
      <c r="D875" s="2">
        <v>4.7342000000000004</v>
      </c>
      <c r="E875" s="2">
        <v>1</v>
      </c>
    </row>
    <row r="876" spans="1:5" ht="12.95" customHeight="1" x14ac:dyDescent="0.2">
      <c r="A876" s="7">
        <v>36300</v>
      </c>
      <c r="B876" s="8">
        <v>7.5903999999999998</v>
      </c>
      <c r="C876" s="2">
        <v>4.7407000000000004</v>
      </c>
      <c r="D876" s="2">
        <v>4.7407000000000004</v>
      </c>
      <c r="E876" s="2">
        <v>1</v>
      </c>
    </row>
    <row r="877" spans="1:5" ht="12.95" customHeight="1" x14ac:dyDescent="0.2">
      <c r="A877" s="7">
        <v>36301</v>
      </c>
      <c r="B877" s="8">
        <v>7.5937000000000001</v>
      </c>
      <c r="C877" s="2">
        <v>4.7416</v>
      </c>
      <c r="D877" s="2">
        <v>4.7416</v>
      </c>
      <c r="E877" s="2">
        <v>1</v>
      </c>
    </row>
    <row r="878" spans="1:5" ht="12.95" customHeight="1" x14ac:dyDescent="0.2">
      <c r="A878" s="7">
        <v>36302</v>
      </c>
      <c r="B878" s="8">
        <v>7.5895999999999999</v>
      </c>
      <c r="C878" s="2">
        <v>4.7370999999999999</v>
      </c>
      <c r="D878" s="2">
        <v>4.7370999999999999</v>
      </c>
      <c r="E878" s="2">
        <v>1</v>
      </c>
    </row>
    <row r="879" spans="1:5" ht="12.95" customHeight="1" x14ac:dyDescent="0.2">
      <c r="A879" s="7">
        <v>36303</v>
      </c>
      <c r="B879" s="8">
        <v>7.5895999999999999</v>
      </c>
      <c r="C879" s="2">
        <v>4.7370999999999999</v>
      </c>
      <c r="D879" s="2">
        <v>4.7370999999999999</v>
      </c>
      <c r="E879" s="2">
        <v>1</v>
      </c>
    </row>
    <row r="880" spans="1:5" ht="12.95" customHeight="1" x14ac:dyDescent="0.2">
      <c r="A880" s="7">
        <v>36304</v>
      </c>
      <c r="B880" s="8">
        <v>7.5895999999999999</v>
      </c>
      <c r="C880" s="2">
        <v>4.7370999999999999</v>
      </c>
      <c r="D880" s="2">
        <v>4.7370999999999999</v>
      </c>
      <c r="E880" s="2">
        <v>1</v>
      </c>
    </row>
    <row r="881" spans="1:5" ht="12.95" customHeight="1" x14ac:dyDescent="0.2">
      <c r="A881" s="7">
        <v>36305</v>
      </c>
      <c r="B881" s="8">
        <v>7.5929000000000002</v>
      </c>
      <c r="C881" s="2">
        <v>4.7411000000000003</v>
      </c>
      <c r="D881" s="2">
        <v>4.7411000000000003</v>
      </c>
      <c r="E881" s="2">
        <v>1</v>
      </c>
    </row>
    <row r="882" spans="1:5" ht="12.95" customHeight="1" x14ac:dyDescent="0.2">
      <c r="A882" s="7">
        <v>36306</v>
      </c>
      <c r="B882" s="8">
        <v>7.5909000000000004</v>
      </c>
      <c r="C882" s="2">
        <v>4.7538999999999998</v>
      </c>
      <c r="D882" s="2">
        <v>4.7538999999999998</v>
      </c>
      <c r="E882" s="2">
        <v>1</v>
      </c>
    </row>
    <row r="883" spans="1:5" ht="12.95" customHeight="1" x14ac:dyDescent="0.2">
      <c r="A883" s="7">
        <v>36307</v>
      </c>
      <c r="B883" s="8">
        <v>7.5869</v>
      </c>
      <c r="C883" s="2">
        <v>4.7615999999999996</v>
      </c>
      <c r="D883" s="2">
        <v>4.7615999999999996</v>
      </c>
      <c r="E883" s="2">
        <v>1</v>
      </c>
    </row>
    <row r="884" spans="1:5" ht="12.95" customHeight="1" x14ac:dyDescent="0.2">
      <c r="A884" s="7">
        <v>36308</v>
      </c>
      <c r="B884" s="8">
        <v>7.5868000000000002</v>
      </c>
      <c r="C884" s="2">
        <v>4.7615999999999996</v>
      </c>
      <c r="D884" s="2">
        <v>4.7615999999999996</v>
      </c>
      <c r="E884" s="2">
        <v>1</v>
      </c>
    </row>
    <row r="885" spans="1:5" ht="12.95" customHeight="1" x14ac:dyDescent="0.2">
      <c r="A885" s="7">
        <v>36309</v>
      </c>
      <c r="B885" s="8">
        <v>7.5918609999999997</v>
      </c>
      <c r="C885" s="2">
        <v>4.7756800000000004</v>
      </c>
      <c r="D885" s="2">
        <v>4.7756800000000004</v>
      </c>
      <c r="E885" s="2">
        <v>1</v>
      </c>
    </row>
    <row r="886" spans="1:5" ht="12.95" customHeight="1" x14ac:dyDescent="0.2">
      <c r="A886" s="7">
        <v>36310</v>
      </c>
      <c r="B886" s="8">
        <v>7.5918609999999997</v>
      </c>
      <c r="C886" s="2">
        <v>4.7756800000000004</v>
      </c>
      <c r="D886" s="2">
        <v>4.7756800000000004</v>
      </c>
      <c r="E886" s="2">
        <v>1</v>
      </c>
    </row>
    <row r="887" spans="1:5" ht="12.95" customHeight="1" x14ac:dyDescent="0.2">
      <c r="A887" s="7">
        <v>36311</v>
      </c>
      <c r="B887" s="8">
        <v>7.5918609999999997</v>
      </c>
      <c r="C887" s="2">
        <v>4.7756800000000004</v>
      </c>
      <c r="D887" s="2">
        <v>4.7756800000000004</v>
      </c>
      <c r="E887" s="2">
        <v>1</v>
      </c>
    </row>
    <row r="888" spans="1:5" ht="12.95" customHeight="1" x14ac:dyDescent="0.2">
      <c r="A888" s="7">
        <v>36312</v>
      </c>
      <c r="B888" s="8">
        <v>7.5865999999999998</v>
      </c>
      <c r="C888" s="2">
        <v>4.7637999999999998</v>
      </c>
      <c r="D888" s="2">
        <v>4.7637999999999998</v>
      </c>
      <c r="E888" s="2">
        <v>1</v>
      </c>
    </row>
    <row r="889" spans="1:5" ht="12.95" customHeight="1" x14ac:dyDescent="0.2">
      <c r="A889" s="7">
        <v>36313</v>
      </c>
      <c r="B889" s="8">
        <v>7.5904999999999996</v>
      </c>
      <c r="C889" s="2">
        <v>4.7675999999999998</v>
      </c>
      <c r="D889" s="2">
        <v>4.7675999999999998</v>
      </c>
      <c r="E889" s="2">
        <v>1</v>
      </c>
    </row>
    <row r="890" spans="1:5" ht="12.95" customHeight="1" x14ac:dyDescent="0.2">
      <c r="A890" s="7">
        <v>36314</v>
      </c>
      <c r="B890" s="8">
        <v>7.5933000000000002</v>
      </c>
      <c r="C890" s="2">
        <v>4.7758000000000003</v>
      </c>
      <c r="D890" s="2">
        <v>4.7758000000000003</v>
      </c>
      <c r="E890" s="2">
        <v>1</v>
      </c>
    </row>
    <row r="891" spans="1:5" ht="12.95" customHeight="1" x14ac:dyDescent="0.2">
      <c r="A891" s="7">
        <v>36315</v>
      </c>
      <c r="B891" s="8">
        <v>7.5890000000000004</v>
      </c>
      <c r="C891" s="2">
        <v>4.7672999999999996</v>
      </c>
      <c r="D891" s="2">
        <v>4.7672999999999996</v>
      </c>
      <c r="E891" s="2">
        <v>1</v>
      </c>
    </row>
    <row r="892" spans="1:5" ht="12.95" customHeight="1" x14ac:dyDescent="0.2">
      <c r="A892" s="7">
        <v>36316</v>
      </c>
      <c r="B892" s="8">
        <v>7.5933999999999999</v>
      </c>
      <c r="C892" s="2">
        <v>4.7862999999999998</v>
      </c>
      <c r="D892" s="2">
        <v>4.7862999999999998</v>
      </c>
      <c r="E892" s="2">
        <v>1</v>
      </c>
    </row>
    <row r="893" spans="1:5" ht="12.95" customHeight="1" x14ac:dyDescent="0.2">
      <c r="A893" s="7">
        <v>36317</v>
      </c>
      <c r="B893" s="8">
        <v>7.5933999999999999</v>
      </c>
      <c r="C893" s="2">
        <v>4.7862999999999998</v>
      </c>
      <c r="D893" s="2">
        <v>4.7862999999999998</v>
      </c>
      <c r="E893" s="2">
        <v>1</v>
      </c>
    </row>
    <row r="894" spans="1:5" ht="12.95" customHeight="1" x14ac:dyDescent="0.2">
      <c r="A894" s="7">
        <v>36318</v>
      </c>
      <c r="B894" s="8">
        <v>7.5933999999999999</v>
      </c>
      <c r="C894" s="2">
        <v>4.7862999999999998</v>
      </c>
      <c r="D894" s="2">
        <v>4.7862999999999998</v>
      </c>
      <c r="E894" s="2">
        <v>1</v>
      </c>
    </row>
    <row r="895" spans="1:5" ht="12.95" customHeight="1" x14ac:dyDescent="0.2">
      <c r="A895" s="7">
        <v>36319</v>
      </c>
      <c r="B895" s="8">
        <v>7.5929000000000002</v>
      </c>
      <c r="C895" s="2">
        <v>4.7881999999999998</v>
      </c>
      <c r="D895" s="2">
        <v>4.7881999999999998</v>
      </c>
      <c r="E895" s="2">
        <v>1</v>
      </c>
    </row>
    <row r="896" spans="1:5" ht="12.95" customHeight="1" x14ac:dyDescent="0.2">
      <c r="A896" s="7">
        <v>36320</v>
      </c>
      <c r="B896" s="8">
        <v>7.5926</v>
      </c>
      <c r="C896" s="2">
        <v>4.7751999999999999</v>
      </c>
      <c r="D896" s="2">
        <v>4.7751999999999999</v>
      </c>
      <c r="E896" s="2">
        <v>1</v>
      </c>
    </row>
    <row r="897" spans="1:5" ht="12.95" customHeight="1" x14ac:dyDescent="0.2">
      <c r="A897" s="7">
        <v>36321</v>
      </c>
      <c r="B897" s="8">
        <v>7.5956000000000001</v>
      </c>
      <c r="C897" s="2">
        <v>4.7702</v>
      </c>
      <c r="D897" s="2">
        <v>4.7702</v>
      </c>
      <c r="E897" s="2">
        <v>1</v>
      </c>
    </row>
    <row r="898" spans="1:5" ht="12.95" customHeight="1" x14ac:dyDescent="0.2">
      <c r="A898" s="7">
        <v>36322</v>
      </c>
      <c r="B898" s="8">
        <v>7.5956000000000001</v>
      </c>
      <c r="C898" s="2">
        <v>4.7662000000000004</v>
      </c>
      <c r="D898" s="2">
        <v>4.7662000000000004</v>
      </c>
      <c r="E898" s="2">
        <v>1</v>
      </c>
    </row>
    <row r="899" spans="1:5" ht="12.95" customHeight="1" x14ac:dyDescent="0.2">
      <c r="A899" s="7">
        <v>36323</v>
      </c>
      <c r="B899" s="8">
        <v>7.6002999999999998</v>
      </c>
      <c r="C899" s="2">
        <v>4.7556000000000003</v>
      </c>
      <c r="D899" s="2">
        <v>4.7556000000000003</v>
      </c>
      <c r="E899" s="2">
        <v>1</v>
      </c>
    </row>
    <row r="900" spans="1:5" ht="12.95" customHeight="1" x14ac:dyDescent="0.2">
      <c r="A900" s="7">
        <v>36324</v>
      </c>
      <c r="B900" s="8">
        <v>7.6002999999999998</v>
      </c>
      <c r="C900" s="2">
        <v>4.7556000000000003</v>
      </c>
      <c r="D900" s="2">
        <v>4.7556000000000003</v>
      </c>
      <c r="E900" s="2">
        <v>1</v>
      </c>
    </row>
    <row r="901" spans="1:5" ht="12.95" customHeight="1" x14ac:dyDescent="0.2">
      <c r="A901" s="7">
        <v>36325</v>
      </c>
      <c r="B901" s="8">
        <v>7.6002999999999998</v>
      </c>
      <c r="C901" s="2">
        <v>4.7556000000000003</v>
      </c>
      <c r="D901" s="2">
        <v>4.7556000000000003</v>
      </c>
      <c r="E901" s="2">
        <v>1</v>
      </c>
    </row>
    <row r="902" spans="1:5" ht="12.95" customHeight="1" x14ac:dyDescent="0.2">
      <c r="A902" s="7">
        <v>36326</v>
      </c>
      <c r="B902" s="8">
        <v>7.5995999999999997</v>
      </c>
      <c r="C902" s="2">
        <v>4.7671999999999999</v>
      </c>
      <c r="D902" s="2">
        <v>4.7671999999999999</v>
      </c>
      <c r="E902" s="2">
        <v>1</v>
      </c>
    </row>
    <row r="903" spans="1:5" ht="12.95" customHeight="1" x14ac:dyDescent="0.2">
      <c r="A903" s="7">
        <v>36327</v>
      </c>
      <c r="B903" s="8">
        <v>7.5968</v>
      </c>
      <c r="C903" s="2">
        <v>4.7697000000000003</v>
      </c>
      <c r="D903" s="2">
        <v>4.7697000000000003</v>
      </c>
      <c r="E903" s="2">
        <v>1</v>
      </c>
    </row>
    <row r="904" spans="1:5" ht="12.95" customHeight="1" x14ac:dyDescent="0.2">
      <c r="A904" s="7">
        <v>36328</v>
      </c>
      <c r="B904" s="8">
        <v>7.6003999999999996</v>
      </c>
      <c r="C904" s="2">
        <v>4.7686000000000002</v>
      </c>
      <c r="D904" s="2">
        <v>4.7686000000000002</v>
      </c>
      <c r="E904" s="2">
        <v>1</v>
      </c>
    </row>
    <row r="905" spans="1:5" ht="12.95" customHeight="1" x14ac:dyDescent="0.2">
      <c r="A905" s="7">
        <v>36329</v>
      </c>
      <c r="B905" s="8">
        <v>7.5903</v>
      </c>
      <c r="C905" s="2">
        <v>4.7538999999999998</v>
      </c>
      <c r="D905" s="2">
        <v>4.7538999999999998</v>
      </c>
      <c r="E905" s="2">
        <v>1</v>
      </c>
    </row>
    <row r="906" spans="1:5" ht="12.95" customHeight="1" x14ac:dyDescent="0.2">
      <c r="A906" s="7">
        <v>36330</v>
      </c>
      <c r="B906" s="8">
        <v>7.5983999999999998</v>
      </c>
      <c r="C906" s="2">
        <v>4.7670000000000003</v>
      </c>
      <c r="D906" s="2">
        <v>4.7670000000000003</v>
      </c>
      <c r="E906" s="2">
        <v>1</v>
      </c>
    </row>
    <row r="907" spans="1:5" ht="12.95" customHeight="1" x14ac:dyDescent="0.2">
      <c r="A907" s="7">
        <v>36331</v>
      </c>
      <c r="B907" s="8">
        <v>7.5983999999999998</v>
      </c>
      <c r="C907" s="2">
        <v>4.7670000000000003</v>
      </c>
      <c r="D907" s="2">
        <v>4.7670000000000003</v>
      </c>
      <c r="E907" s="2">
        <v>1</v>
      </c>
    </row>
    <row r="908" spans="1:5" ht="12.95" customHeight="1" x14ac:dyDescent="0.2">
      <c r="A908" s="7">
        <v>36332</v>
      </c>
      <c r="B908" s="8">
        <v>7.5983999999999998</v>
      </c>
      <c r="C908" s="2">
        <v>4.7670000000000003</v>
      </c>
      <c r="D908" s="2">
        <v>4.7670000000000003</v>
      </c>
      <c r="E908" s="2">
        <v>1</v>
      </c>
    </row>
    <row r="909" spans="1:5" ht="12.95" customHeight="1" x14ac:dyDescent="0.2">
      <c r="A909" s="7">
        <v>36333</v>
      </c>
      <c r="B909" s="8">
        <v>7.5955019999999998</v>
      </c>
      <c r="C909" s="2">
        <v>4.7532880000000004</v>
      </c>
      <c r="D909" s="2">
        <v>4.7532880000000004</v>
      </c>
      <c r="E909" s="2">
        <v>1</v>
      </c>
    </row>
    <row r="910" spans="1:5" ht="12.95" customHeight="1" x14ac:dyDescent="0.2">
      <c r="A910" s="7">
        <v>36334</v>
      </c>
      <c r="B910" s="8">
        <v>7.5968</v>
      </c>
      <c r="C910" s="2">
        <v>4.7606000000000002</v>
      </c>
      <c r="D910" s="2">
        <v>4.7606000000000002</v>
      </c>
      <c r="E910" s="2">
        <v>1</v>
      </c>
    </row>
    <row r="911" spans="1:5" ht="12.95" customHeight="1" x14ac:dyDescent="0.2">
      <c r="A911" s="7">
        <v>36335</v>
      </c>
      <c r="B911" s="8">
        <v>7.5968</v>
      </c>
      <c r="C911" s="2">
        <v>4.7606000000000002</v>
      </c>
      <c r="D911" s="2">
        <v>4.7606000000000002</v>
      </c>
      <c r="E911" s="2">
        <v>1</v>
      </c>
    </row>
    <row r="912" spans="1:5" ht="12.95" customHeight="1" x14ac:dyDescent="0.2">
      <c r="A912" s="7">
        <v>36336</v>
      </c>
      <c r="B912" s="8">
        <v>7.5956000000000001</v>
      </c>
      <c r="C912" s="2">
        <v>4.7560000000000002</v>
      </c>
      <c r="D912" s="2">
        <v>4.7560000000000002</v>
      </c>
      <c r="E912" s="2">
        <v>1</v>
      </c>
    </row>
    <row r="913" spans="1:5" ht="12.95" customHeight="1" x14ac:dyDescent="0.2">
      <c r="A913" s="7">
        <v>36337</v>
      </c>
      <c r="B913" s="8">
        <v>7.5946999999999996</v>
      </c>
      <c r="C913" s="2">
        <v>4.7511999999999999</v>
      </c>
      <c r="D913" s="2">
        <v>4.7511999999999999</v>
      </c>
      <c r="E913" s="2">
        <v>1</v>
      </c>
    </row>
    <row r="914" spans="1:5" ht="12.95" customHeight="1" x14ac:dyDescent="0.2">
      <c r="A914" s="7">
        <v>36338</v>
      </c>
      <c r="B914" s="8">
        <v>7.5946999999999996</v>
      </c>
      <c r="C914" s="2">
        <v>4.7511999999999999</v>
      </c>
      <c r="D914" s="2">
        <v>4.7511999999999999</v>
      </c>
      <c r="E914" s="2">
        <v>1</v>
      </c>
    </row>
    <row r="915" spans="1:5" ht="12.95" customHeight="1" x14ac:dyDescent="0.2">
      <c r="A915" s="7">
        <v>36339</v>
      </c>
      <c r="B915" s="8">
        <v>7.5946999999999996</v>
      </c>
      <c r="C915" s="2">
        <v>4.7511999999999999</v>
      </c>
      <c r="D915" s="2">
        <v>4.7511999999999999</v>
      </c>
      <c r="E915" s="2">
        <v>1</v>
      </c>
    </row>
    <row r="916" spans="1:5" ht="12.95" customHeight="1" x14ac:dyDescent="0.2">
      <c r="A916" s="7">
        <v>36340</v>
      </c>
      <c r="B916" s="8">
        <v>7.5964</v>
      </c>
      <c r="C916" s="2">
        <v>4.7545000000000002</v>
      </c>
      <c r="D916" s="2">
        <v>4.7545000000000002</v>
      </c>
      <c r="E916" s="2">
        <v>1</v>
      </c>
    </row>
    <row r="917" spans="1:5" ht="12.95" customHeight="1" x14ac:dyDescent="0.2">
      <c r="A917" s="7">
        <v>36341</v>
      </c>
      <c r="B917" s="8">
        <v>7.5965999999999996</v>
      </c>
      <c r="C917" s="2">
        <v>4.7523</v>
      </c>
      <c r="D917" s="2">
        <v>4.7523</v>
      </c>
      <c r="E917" s="2">
        <v>1</v>
      </c>
    </row>
    <row r="918" spans="1:5" ht="12.95" customHeight="1" x14ac:dyDescent="0.2">
      <c r="A918" s="7">
        <v>36342</v>
      </c>
      <c r="B918" s="8">
        <v>7.5956000000000001</v>
      </c>
      <c r="C918" s="2">
        <v>4.7401999999999997</v>
      </c>
      <c r="D918" s="2">
        <v>4.7401999999999997</v>
      </c>
      <c r="E918" s="2">
        <v>1</v>
      </c>
    </row>
    <row r="919" spans="1:5" ht="12.95" customHeight="1" x14ac:dyDescent="0.2">
      <c r="A919" s="7">
        <v>36343</v>
      </c>
      <c r="B919" s="8">
        <v>7.6017000000000001</v>
      </c>
      <c r="C919" s="2">
        <v>4.7412000000000001</v>
      </c>
      <c r="D919" s="2">
        <v>4.7412000000000001</v>
      </c>
      <c r="E919" s="2">
        <v>1</v>
      </c>
    </row>
    <row r="920" spans="1:5" ht="12.95" customHeight="1" x14ac:dyDescent="0.2">
      <c r="A920" s="7">
        <v>36344</v>
      </c>
      <c r="B920" s="8">
        <v>7.5915999999999997</v>
      </c>
      <c r="C920" s="2">
        <v>4.7329999999999997</v>
      </c>
      <c r="D920" s="2">
        <v>4.7329999999999997</v>
      </c>
      <c r="E920" s="2">
        <v>1</v>
      </c>
    </row>
    <row r="921" spans="1:5" ht="12.95" customHeight="1" x14ac:dyDescent="0.2">
      <c r="A921" s="7">
        <v>36345</v>
      </c>
      <c r="B921" s="8">
        <v>7.5915999999999997</v>
      </c>
      <c r="C921" s="2">
        <v>4.7329999999999997</v>
      </c>
      <c r="D921" s="2">
        <v>4.7329999999999997</v>
      </c>
      <c r="E921" s="2">
        <v>1</v>
      </c>
    </row>
    <row r="922" spans="1:5" ht="12.95" customHeight="1" x14ac:dyDescent="0.2">
      <c r="A922" s="7">
        <v>36346</v>
      </c>
      <c r="B922" s="8">
        <v>7.5915999999999997</v>
      </c>
      <c r="C922" s="2">
        <v>4.7329999999999997</v>
      </c>
      <c r="D922" s="2">
        <v>4.7329999999999997</v>
      </c>
      <c r="E922" s="2">
        <v>1</v>
      </c>
    </row>
    <row r="923" spans="1:5" ht="12.95" customHeight="1" x14ac:dyDescent="0.2">
      <c r="A923" s="7">
        <v>36347</v>
      </c>
      <c r="B923" s="8">
        <v>7.6047000000000002</v>
      </c>
      <c r="C923" s="2">
        <v>4.7385999999999999</v>
      </c>
      <c r="D923" s="2">
        <v>4.7385999999999999</v>
      </c>
      <c r="E923" s="2">
        <v>1</v>
      </c>
    </row>
    <row r="924" spans="1:5" ht="12.95" customHeight="1" x14ac:dyDescent="0.2">
      <c r="A924" s="7">
        <v>36348</v>
      </c>
      <c r="B924" s="8">
        <v>7.5894000000000004</v>
      </c>
      <c r="C924" s="2">
        <v>4.7362000000000002</v>
      </c>
      <c r="D924" s="2">
        <v>4.7362000000000002</v>
      </c>
      <c r="E924" s="2">
        <v>1</v>
      </c>
    </row>
    <row r="925" spans="1:5" ht="12.95" customHeight="1" x14ac:dyDescent="0.2">
      <c r="A925" s="7">
        <v>36349</v>
      </c>
      <c r="B925" s="8">
        <v>7.5921000000000003</v>
      </c>
      <c r="C925" s="2">
        <v>4.7358000000000002</v>
      </c>
      <c r="D925" s="2">
        <v>4.7358000000000002</v>
      </c>
      <c r="E925" s="2">
        <v>1</v>
      </c>
    </row>
    <row r="926" spans="1:5" ht="12.95" customHeight="1" x14ac:dyDescent="0.2">
      <c r="A926" s="7">
        <v>36350</v>
      </c>
      <c r="B926" s="8">
        <v>7.5913000000000004</v>
      </c>
      <c r="C926" s="2">
        <v>4.7356999999999996</v>
      </c>
      <c r="D926" s="2">
        <v>4.7356999999999996</v>
      </c>
      <c r="E926" s="2">
        <v>1</v>
      </c>
    </row>
    <row r="927" spans="1:5" ht="12.95" customHeight="1" x14ac:dyDescent="0.2">
      <c r="A927" s="7">
        <v>36351</v>
      </c>
      <c r="B927" s="8">
        <v>7.5993000000000004</v>
      </c>
      <c r="C927" s="2">
        <v>4.7319000000000004</v>
      </c>
      <c r="D927" s="2">
        <v>4.7319000000000004</v>
      </c>
      <c r="E927" s="2">
        <v>1</v>
      </c>
    </row>
    <row r="928" spans="1:5" ht="12.95" customHeight="1" x14ac:dyDescent="0.2">
      <c r="A928" s="7">
        <v>36352</v>
      </c>
      <c r="B928" s="8">
        <v>7.5993000000000004</v>
      </c>
      <c r="C928" s="2">
        <v>4.7319000000000004</v>
      </c>
      <c r="D928" s="2">
        <v>4.7319000000000004</v>
      </c>
      <c r="E928" s="2">
        <v>1</v>
      </c>
    </row>
    <row r="929" spans="1:5" ht="12.95" customHeight="1" x14ac:dyDescent="0.2">
      <c r="A929" s="7">
        <v>36353</v>
      </c>
      <c r="B929" s="8">
        <v>7.5993000000000004</v>
      </c>
      <c r="C929" s="2">
        <v>4.7319000000000004</v>
      </c>
      <c r="D929" s="2">
        <v>4.7319000000000004</v>
      </c>
      <c r="E929" s="2">
        <v>1</v>
      </c>
    </row>
    <row r="930" spans="1:5" ht="12.95" customHeight="1" x14ac:dyDescent="0.2">
      <c r="A930" s="7">
        <v>36354</v>
      </c>
      <c r="B930" s="8">
        <v>7.5936000000000003</v>
      </c>
      <c r="C930" s="2">
        <v>4.7267000000000001</v>
      </c>
      <c r="D930" s="2">
        <v>4.7267000000000001</v>
      </c>
      <c r="E930" s="2">
        <v>1</v>
      </c>
    </row>
    <row r="931" spans="1:5" ht="12.95" customHeight="1" x14ac:dyDescent="0.2">
      <c r="A931" s="7">
        <v>36355</v>
      </c>
      <c r="B931" s="8">
        <v>7.5964999999999998</v>
      </c>
      <c r="C931" s="2">
        <v>4.7373000000000003</v>
      </c>
      <c r="D931" s="2">
        <v>4.7373000000000003</v>
      </c>
      <c r="E931" s="2">
        <v>1</v>
      </c>
    </row>
    <row r="932" spans="1:5" ht="12.95" customHeight="1" x14ac:dyDescent="0.2">
      <c r="A932" s="7">
        <v>36356</v>
      </c>
      <c r="B932" s="8">
        <v>7.5957999999999997</v>
      </c>
      <c r="C932" s="2">
        <v>4.7347999999999999</v>
      </c>
      <c r="D932" s="2">
        <v>4.7347999999999999</v>
      </c>
      <c r="E932" s="2">
        <v>1</v>
      </c>
    </row>
    <row r="933" spans="1:5" ht="12.95" customHeight="1" x14ac:dyDescent="0.2">
      <c r="A933" s="7">
        <v>36357</v>
      </c>
      <c r="B933" s="8">
        <v>7.5925000000000002</v>
      </c>
      <c r="C933" s="2">
        <v>4.7329999999999997</v>
      </c>
      <c r="D933" s="2">
        <v>4.7329999999999997</v>
      </c>
      <c r="E933" s="2">
        <v>1</v>
      </c>
    </row>
    <row r="934" spans="1:5" ht="12.95" customHeight="1" x14ac:dyDescent="0.2">
      <c r="A934" s="7">
        <v>36358</v>
      </c>
      <c r="B934" s="8">
        <v>7.5948000000000002</v>
      </c>
      <c r="C934" s="2">
        <v>4.7321999999999997</v>
      </c>
      <c r="D934" s="2">
        <v>4.7321999999999997</v>
      </c>
      <c r="E934" s="2">
        <v>1</v>
      </c>
    </row>
    <row r="935" spans="1:5" ht="12.95" customHeight="1" x14ac:dyDescent="0.2">
      <c r="A935" s="7">
        <v>36359</v>
      </c>
      <c r="B935" s="8">
        <v>7.5948000000000002</v>
      </c>
      <c r="C935" s="2">
        <v>4.7321999999999997</v>
      </c>
      <c r="D935" s="2">
        <v>4.7321999999999997</v>
      </c>
      <c r="E935" s="2">
        <v>1</v>
      </c>
    </row>
    <row r="936" spans="1:5" ht="12.95" customHeight="1" x14ac:dyDescent="0.2">
      <c r="A936" s="7">
        <v>36360</v>
      </c>
      <c r="B936" s="8">
        <v>7.5948000000000002</v>
      </c>
      <c r="C936" s="2">
        <v>4.7321999999999997</v>
      </c>
      <c r="D936" s="2">
        <v>4.7321999999999997</v>
      </c>
      <c r="E936" s="2">
        <v>1</v>
      </c>
    </row>
    <row r="937" spans="1:5" ht="12.95" customHeight="1" x14ac:dyDescent="0.2">
      <c r="A937" s="7">
        <v>36361</v>
      </c>
      <c r="B937" s="8">
        <v>7.5900999999999996</v>
      </c>
      <c r="C937" s="2">
        <v>4.7290999999999999</v>
      </c>
      <c r="D937" s="2">
        <v>4.7290999999999999</v>
      </c>
      <c r="E937" s="2">
        <v>1</v>
      </c>
    </row>
    <row r="938" spans="1:5" ht="12.95" customHeight="1" x14ac:dyDescent="0.2">
      <c r="A938" s="7">
        <v>36362</v>
      </c>
      <c r="B938" s="8">
        <v>7.5867000000000004</v>
      </c>
      <c r="C938" s="2">
        <v>4.7328999999999999</v>
      </c>
      <c r="D938" s="2">
        <v>4.7328999999999999</v>
      </c>
      <c r="E938" s="2">
        <v>1</v>
      </c>
    </row>
    <row r="939" spans="1:5" ht="12.95" customHeight="1" x14ac:dyDescent="0.2">
      <c r="A939" s="7">
        <v>36363</v>
      </c>
      <c r="B939" s="8">
        <v>7.5955000000000004</v>
      </c>
      <c r="C939" s="2">
        <v>4.7325999999999997</v>
      </c>
      <c r="D939" s="2">
        <v>4.7325999999999997</v>
      </c>
      <c r="E939" s="2">
        <v>1</v>
      </c>
    </row>
    <row r="940" spans="1:5" ht="12.95" customHeight="1" x14ac:dyDescent="0.2">
      <c r="A940" s="7">
        <v>36364</v>
      </c>
      <c r="B940" s="8">
        <v>7.5888</v>
      </c>
      <c r="C940" s="2">
        <v>4.7237999999999998</v>
      </c>
      <c r="D940" s="2">
        <v>4.7237999999999998</v>
      </c>
      <c r="E940" s="2">
        <v>1</v>
      </c>
    </row>
    <row r="941" spans="1:5" ht="12.95" customHeight="1" x14ac:dyDescent="0.2">
      <c r="A941" s="7">
        <v>36365</v>
      </c>
      <c r="B941" s="8">
        <v>7.5922000000000001</v>
      </c>
      <c r="C941" s="2">
        <v>4.7298</v>
      </c>
      <c r="D941" s="2">
        <v>4.7298</v>
      </c>
      <c r="E941" s="2">
        <v>1</v>
      </c>
    </row>
    <row r="942" spans="1:5" ht="12.95" customHeight="1" x14ac:dyDescent="0.2">
      <c r="A942" s="7">
        <v>36366</v>
      </c>
      <c r="B942" s="8">
        <v>7.5922000000000001</v>
      </c>
      <c r="C942" s="2">
        <v>4.7298</v>
      </c>
      <c r="D942" s="2">
        <v>4.7298</v>
      </c>
      <c r="E942" s="2">
        <v>1</v>
      </c>
    </row>
    <row r="943" spans="1:5" ht="12.95" customHeight="1" x14ac:dyDescent="0.2">
      <c r="A943" s="7">
        <v>36367</v>
      </c>
      <c r="B943" s="8">
        <v>7.5922000000000001</v>
      </c>
      <c r="C943" s="2">
        <v>4.7298</v>
      </c>
      <c r="D943" s="2">
        <v>4.7298</v>
      </c>
      <c r="E943" s="2">
        <v>1</v>
      </c>
    </row>
    <row r="944" spans="1:5" ht="12.95" customHeight="1" x14ac:dyDescent="0.2">
      <c r="A944" s="7">
        <v>36368</v>
      </c>
      <c r="B944" s="8">
        <v>7.5894000000000004</v>
      </c>
      <c r="C944" s="2">
        <v>4.7323000000000004</v>
      </c>
      <c r="D944" s="2">
        <v>4.7323000000000004</v>
      </c>
      <c r="E944" s="2">
        <v>1</v>
      </c>
    </row>
    <row r="945" spans="1:5" ht="12.95" customHeight="1" x14ac:dyDescent="0.2">
      <c r="A945" s="7">
        <v>36369</v>
      </c>
      <c r="B945" s="8">
        <v>7.5887000000000002</v>
      </c>
      <c r="C945" s="2">
        <v>4.7420999999999998</v>
      </c>
      <c r="D945" s="2">
        <v>4.7420999999999998</v>
      </c>
      <c r="E945" s="2">
        <v>1</v>
      </c>
    </row>
    <row r="946" spans="1:5" ht="12.95" customHeight="1" x14ac:dyDescent="0.2">
      <c r="A946" s="7">
        <v>36370</v>
      </c>
      <c r="B946" s="8">
        <v>7.5965999999999996</v>
      </c>
      <c r="C946" s="2">
        <v>4.7568999999999999</v>
      </c>
      <c r="D946" s="2">
        <v>4.7568999999999999</v>
      </c>
      <c r="E946" s="2">
        <v>1</v>
      </c>
    </row>
    <row r="947" spans="1:5" ht="12.95" customHeight="1" x14ac:dyDescent="0.2">
      <c r="A947" s="7">
        <v>36371</v>
      </c>
      <c r="B947" s="8">
        <v>7.5945</v>
      </c>
      <c r="C947" s="2">
        <v>4.7549999999999999</v>
      </c>
      <c r="D947" s="2">
        <v>4.7549999999999999</v>
      </c>
      <c r="E947" s="2">
        <v>1</v>
      </c>
    </row>
    <row r="948" spans="1:5" ht="12.95" customHeight="1" x14ac:dyDescent="0.2">
      <c r="A948" s="7">
        <v>36372</v>
      </c>
      <c r="B948" s="8">
        <v>7.5913000000000004</v>
      </c>
      <c r="C948" s="2">
        <v>4.7529000000000003</v>
      </c>
      <c r="D948" s="2">
        <v>4.7529000000000003</v>
      </c>
      <c r="E948" s="2">
        <v>1</v>
      </c>
    </row>
    <row r="949" spans="1:5" ht="12.95" customHeight="1" x14ac:dyDescent="0.2">
      <c r="A949" s="7">
        <v>36373</v>
      </c>
      <c r="B949" s="8">
        <v>7.5913000000000004</v>
      </c>
      <c r="C949" s="2">
        <v>4.7529000000000003</v>
      </c>
      <c r="D949" s="2">
        <v>4.7529000000000003</v>
      </c>
      <c r="E949" s="2">
        <v>1</v>
      </c>
    </row>
    <row r="950" spans="1:5" ht="12.95" customHeight="1" x14ac:dyDescent="0.2">
      <c r="A950" s="7">
        <v>36374</v>
      </c>
      <c r="B950" s="8">
        <v>7.5913000000000004</v>
      </c>
      <c r="C950" s="2">
        <v>4.7529000000000003</v>
      </c>
      <c r="D950" s="2">
        <v>4.7529000000000003</v>
      </c>
      <c r="E950" s="2">
        <v>1</v>
      </c>
    </row>
    <row r="951" spans="1:5" ht="12.95" customHeight="1" x14ac:dyDescent="0.2">
      <c r="A951" s="7">
        <v>36375</v>
      </c>
      <c r="B951" s="8">
        <v>7.5932000000000004</v>
      </c>
      <c r="C951" s="2">
        <v>4.7560000000000002</v>
      </c>
      <c r="D951" s="2">
        <v>4.7560000000000002</v>
      </c>
      <c r="E951" s="2">
        <v>1</v>
      </c>
    </row>
    <row r="952" spans="1:5" ht="12.95" customHeight="1" x14ac:dyDescent="0.2">
      <c r="A952" s="7">
        <v>36376</v>
      </c>
      <c r="B952" s="8">
        <v>7.5876999999999999</v>
      </c>
      <c r="C952" s="2">
        <v>4.7525000000000004</v>
      </c>
      <c r="D952" s="2">
        <v>4.7525000000000004</v>
      </c>
      <c r="E952" s="2">
        <v>1</v>
      </c>
    </row>
    <row r="953" spans="1:5" ht="12.95" customHeight="1" x14ac:dyDescent="0.2">
      <c r="A953" s="7">
        <v>36377</v>
      </c>
      <c r="B953" s="8">
        <v>7.5898000000000003</v>
      </c>
      <c r="C953" s="2">
        <v>4.7446000000000002</v>
      </c>
      <c r="D953" s="2">
        <v>4.7446000000000002</v>
      </c>
      <c r="E953" s="2">
        <v>1</v>
      </c>
    </row>
    <row r="954" spans="1:5" ht="12.95" customHeight="1" x14ac:dyDescent="0.2">
      <c r="A954" s="7">
        <v>36378</v>
      </c>
      <c r="B954" s="8">
        <v>7.5898000000000003</v>
      </c>
      <c r="C954" s="2">
        <v>4.7446000000000002</v>
      </c>
      <c r="D954" s="2">
        <v>4.7446000000000002</v>
      </c>
      <c r="E954" s="2">
        <v>1</v>
      </c>
    </row>
    <row r="955" spans="1:5" ht="12.95" customHeight="1" x14ac:dyDescent="0.2">
      <c r="A955" s="7">
        <v>36379</v>
      </c>
      <c r="B955" s="8">
        <v>7.5843999999999996</v>
      </c>
      <c r="C955" s="2">
        <v>4.7359</v>
      </c>
      <c r="D955" s="2">
        <v>4.7359</v>
      </c>
      <c r="E955" s="2">
        <v>1</v>
      </c>
    </row>
    <row r="956" spans="1:5" ht="12.95" customHeight="1" x14ac:dyDescent="0.2">
      <c r="A956" s="7">
        <v>36380</v>
      </c>
      <c r="B956" s="8">
        <v>7.5843999999999996</v>
      </c>
      <c r="C956" s="2">
        <v>4.7359</v>
      </c>
      <c r="D956" s="2">
        <v>4.7359</v>
      </c>
      <c r="E956" s="2">
        <v>1</v>
      </c>
    </row>
    <row r="957" spans="1:5" ht="12.95" customHeight="1" x14ac:dyDescent="0.2">
      <c r="A957" s="7">
        <v>36381</v>
      </c>
      <c r="B957" s="8">
        <v>7.5843999999999996</v>
      </c>
      <c r="C957" s="2">
        <v>4.7359</v>
      </c>
      <c r="D957" s="2">
        <v>4.7359</v>
      </c>
      <c r="E957" s="2">
        <v>1</v>
      </c>
    </row>
    <row r="958" spans="1:5" ht="12.95" customHeight="1" x14ac:dyDescent="0.2">
      <c r="A958" s="7">
        <v>36382</v>
      </c>
      <c r="B958" s="8">
        <v>7.5946999999999996</v>
      </c>
      <c r="C958" s="2">
        <v>4.7500999999999998</v>
      </c>
      <c r="D958" s="2">
        <v>4.7500999999999998</v>
      </c>
      <c r="E958" s="2">
        <v>1</v>
      </c>
    </row>
    <row r="959" spans="1:5" ht="12.95" customHeight="1" x14ac:dyDescent="0.2">
      <c r="A959" s="7">
        <v>36383</v>
      </c>
      <c r="B959" s="8">
        <v>7.5867000000000004</v>
      </c>
      <c r="C959" s="2">
        <v>4.7413999999999996</v>
      </c>
      <c r="D959" s="2">
        <v>4.7413999999999996</v>
      </c>
      <c r="E959" s="2">
        <v>1</v>
      </c>
    </row>
    <row r="960" spans="1:5" ht="12.95" customHeight="1" x14ac:dyDescent="0.2">
      <c r="A960" s="7">
        <v>36384</v>
      </c>
      <c r="B960" s="8">
        <v>7.5850999999999997</v>
      </c>
      <c r="C960" s="2">
        <v>4.7339000000000002</v>
      </c>
      <c r="D960" s="2">
        <v>4.7339000000000002</v>
      </c>
      <c r="E960" s="2">
        <v>1</v>
      </c>
    </row>
    <row r="961" spans="1:5" ht="12.95" customHeight="1" x14ac:dyDescent="0.2">
      <c r="A961" s="7">
        <v>36385</v>
      </c>
      <c r="B961" s="8">
        <v>7.5892999999999997</v>
      </c>
      <c r="C961" s="2">
        <v>4.7407000000000004</v>
      </c>
      <c r="D961" s="2">
        <v>4.7407000000000004</v>
      </c>
      <c r="E961" s="2">
        <v>1</v>
      </c>
    </row>
    <row r="962" spans="1:5" ht="12.95" customHeight="1" x14ac:dyDescent="0.2">
      <c r="A962" s="7">
        <v>36386</v>
      </c>
      <c r="B962" s="8">
        <v>7.5849000000000002</v>
      </c>
      <c r="C962" s="2">
        <v>4.7362000000000002</v>
      </c>
      <c r="D962" s="2">
        <v>4.7362000000000002</v>
      </c>
      <c r="E962" s="2">
        <v>1</v>
      </c>
    </row>
    <row r="963" spans="1:5" ht="12.95" customHeight="1" x14ac:dyDescent="0.2">
      <c r="A963" s="7">
        <v>36387</v>
      </c>
      <c r="B963" s="8">
        <v>7.5849000000000002</v>
      </c>
      <c r="C963" s="2">
        <v>4.7362000000000002</v>
      </c>
      <c r="D963" s="2">
        <v>4.7362000000000002</v>
      </c>
      <c r="E963" s="2">
        <v>1</v>
      </c>
    </row>
    <row r="964" spans="1:5" ht="12.95" customHeight="1" x14ac:dyDescent="0.2">
      <c r="A964" s="7">
        <v>36388</v>
      </c>
      <c r="B964" s="8">
        <v>7.5849000000000002</v>
      </c>
      <c r="C964" s="2">
        <v>4.7362000000000002</v>
      </c>
      <c r="D964" s="2">
        <v>4.7362000000000002</v>
      </c>
      <c r="E964" s="2">
        <v>1</v>
      </c>
    </row>
    <row r="965" spans="1:5" ht="12.95" customHeight="1" x14ac:dyDescent="0.2">
      <c r="A965" s="7">
        <v>36389</v>
      </c>
      <c r="B965" s="8">
        <v>7.5827</v>
      </c>
      <c r="C965" s="2">
        <v>4.7359</v>
      </c>
      <c r="D965" s="2">
        <v>4.7359</v>
      </c>
      <c r="E965" s="2">
        <v>1</v>
      </c>
    </row>
    <row r="966" spans="1:5" ht="12.95" customHeight="1" x14ac:dyDescent="0.2">
      <c r="A966" s="7">
        <v>36390</v>
      </c>
      <c r="B966" s="8">
        <v>7.5839999999999996</v>
      </c>
      <c r="C966" s="2">
        <v>4.7378</v>
      </c>
      <c r="D966" s="2">
        <v>4.7378</v>
      </c>
      <c r="E966" s="2">
        <v>1</v>
      </c>
    </row>
    <row r="967" spans="1:5" ht="12.95" customHeight="1" x14ac:dyDescent="0.2">
      <c r="A967" s="7">
        <v>36391</v>
      </c>
      <c r="B967" s="8">
        <v>7.5837000000000003</v>
      </c>
      <c r="C967" s="2">
        <v>4.7381000000000002</v>
      </c>
      <c r="D967" s="2">
        <v>4.7381000000000002</v>
      </c>
      <c r="E967" s="2">
        <v>1</v>
      </c>
    </row>
    <row r="968" spans="1:5" ht="12.95" customHeight="1" x14ac:dyDescent="0.2">
      <c r="A968" s="7">
        <v>36392</v>
      </c>
      <c r="B968" s="8">
        <v>7.5816999999999997</v>
      </c>
      <c r="C968" s="2">
        <v>4.7419000000000002</v>
      </c>
      <c r="D968" s="2">
        <v>4.7419000000000002</v>
      </c>
      <c r="E968" s="2">
        <v>1</v>
      </c>
    </row>
    <row r="969" spans="1:5" ht="12.95" customHeight="1" x14ac:dyDescent="0.2">
      <c r="A969" s="7">
        <v>36393</v>
      </c>
      <c r="B969" s="8">
        <v>7.5848000000000004</v>
      </c>
      <c r="C969" s="2">
        <v>4.7484000000000002</v>
      </c>
      <c r="D969" s="2">
        <v>4.7484000000000002</v>
      </c>
      <c r="E969" s="2">
        <v>1</v>
      </c>
    </row>
    <row r="970" spans="1:5" ht="12.95" customHeight="1" x14ac:dyDescent="0.2">
      <c r="A970" s="7">
        <v>36394</v>
      </c>
      <c r="B970" s="8">
        <v>7.5848000000000004</v>
      </c>
      <c r="C970" s="2">
        <v>4.7484000000000002</v>
      </c>
      <c r="D970" s="2">
        <v>4.7484000000000002</v>
      </c>
      <c r="E970" s="2">
        <v>1</v>
      </c>
    </row>
    <row r="971" spans="1:5" ht="12.95" customHeight="1" x14ac:dyDescent="0.2">
      <c r="A971" s="7">
        <v>36395</v>
      </c>
      <c r="B971" s="8">
        <v>7.5848000000000004</v>
      </c>
      <c r="C971" s="2">
        <v>4.7484000000000002</v>
      </c>
      <c r="D971" s="2">
        <v>4.7484000000000002</v>
      </c>
      <c r="E971" s="2">
        <v>1</v>
      </c>
    </row>
    <row r="972" spans="1:5" ht="12.95" customHeight="1" x14ac:dyDescent="0.2">
      <c r="A972" s="7">
        <v>36396</v>
      </c>
      <c r="B972" s="8">
        <v>7.5829000000000004</v>
      </c>
      <c r="C972" s="2">
        <v>4.7489999999999997</v>
      </c>
      <c r="D972" s="2">
        <v>4.7489999999999997</v>
      </c>
      <c r="E972" s="2">
        <v>1</v>
      </c>
    </row>
    <row r="973" spans="1:5" ht="12.95" customHeight="1" x14ac:dyDescent="0.2">
      <c r="A973" s="7">
        <v>36397</v>
      </c>
      <c r="B973" s="8">
        <v>7.5867000000000004</v>
      </c>
      <c r="C973" s="2">
        <v>4.7389999999999999</v>
      </c>
      <c r="D973" s="2">
        <v>4.7389999999999999</v>
      </c>
      <c r="E973" s="2">
        <v>1</v>
      </c>
    </row>
    <row r="974" spans="1:5" ht="12.95" customHeight="1" x14ac:dyDescent="0.2">
      <c r="A974" s="7">
        <v>36398</v>
      </c>
      <c r="B974" s="8">
        <v>7.5861999999999998</v>
      </c>
      <c r="C974" s="2">
        <v>4.7404500000000001</v>
      </c>
      <c r="D974" s="2">
        <v>4.7404500000000001</v>
      </c>
      <c r="E974" s="2">
        <v>1</v>
      </c>
    </row>
    <row r="975" spans="1:5" ht="12.95" customHeight="1" x14ac:dyDescent="0.2">
      <c r="A975" s="7">
        <v>36399</v>
      </c>
      <c r="B975" s="8">
        <v>7.5848000000000004</v>
      </c>
      <c r="C975" s="2">
        <v>4.7317999999999998</v>
      </c>
      <c r="D975" s="2">
        <v>4.7317999999999998</v>
      </c>
      <c r="E975" s="2">
        <v>1</v>
      </c>
    </row>
    <row r="976" spans="1:5" ht="12.95" customHeight="1" x14ac:dyDescent="0.2">
      <c r="A976" s="7">
        <v>36400</v>
      </c>
      <c r="B976" s="8">
        <v>7.5861999999999998</v>
      </c>
      <c r="C976" s="2">
        <v>4.7393999999999998</v>
      </c>
      <c r="D976" s="2">
        <v>4.7393999999999998</v>
      </c>
      <c r="E976" s="2">
        <v>1</v>
      </c>
    </row>
    <row r="977" spans="1:5" ht="12.95" customHeight="1" x14ac:dyDescent="0.2">
      <c r="A977" s="7">
        <v>36401</v>
      </c>
      <c r="B977" s="8">
        <v>7.5861999999999998</v>
      </c>
      <c r="C977" s="2">
        <v>4.7317999999999998</v>
      </c>
      <c r="D977" s="2">
        <v>4.7317999999999998</v>
      </c>
      <c r="E977" s="2">
        <v>1</v>
      </c>
    </row>
    <row r="978" spans="1:5" ht="12.95" customHeight="1" x14ac:dyDescent="0.2">
      <c r="A978" s="7">
        <v>36402</v>
      </c>
      <c r="B978" s="8">
        <v>7.5861999999999998</v>
      </c>
      <c r="C978" s="2">
        <v>4.7393999999999998</v>
      </c>
      <c r="D978" s="2">
        <v>4.7393999999999998</v>
      </c>
      <c r="E978" s="2">
        <v>1</v>
      </c>
    </row>
    <row r="979" spans="1:5" ht="12.95" customHeight="1" x14ac:dyDescent="0.2">
      <c r="A979" s="7">
        <v>36403</v>
      </c>
      <c r="B979" s="8">
        <v>7.5895000000000001</v>
      </c>
      <c r="C979" s="2">
        <v>4.7393999999999998</v>
      </c>
      <c r="D979" s="2">
        <v>4.7393999999999998</v>
      </c>
      <c r="E979" s="2">
        <v>1</v>
      </c>
    </row>
    <row r="980" spans="1:5" ht="12.95" customHeight="1" x14ac:dyDescent="0.2">
      <c r="A980" s="7">
        <v>36404</v>
      </c>
      <c r="B980" s="8">
        <v>7.5946999999999996</v>
      </c>
      <c r="C980" s="2">
        <v>4.7393999999999998</v>
      </c>
      <c r="D980" s="2">
        <v>4.7393999999999998</v>
      </c>
      <c r="E980" s="2">
        <v>1</v>
      </c>
    </row>
    <row r="981" spans="1:5" ht="12.95" customHeight="1" x14ac:dyDescent="0.2">
      <c r="A981" s="7">
        <v>36405</v>
      </c>
      <c r="B981" s="8">
        <v>7.5971000000000002</v>
      </c>
      <c r="C981" s="2">
        <v>4.7397</v>
      </c>
      <c r="D981" s="2">
        <v>4.7397</v>
      </c>
      <c r="E981" s="2">
        <v>1</v>
      </c>
    </row>
    <row r="982" spans="1:5" ht="12.95" customHeight="1" x14ac:dyDescent="0.2">
      <c r="A982" s="7">
        <v>36406</v>
      </c>
      <c r="B982" s="8">
        <v>7.5994000000000002</v>
      </c>
      <c r="C982" s="2">
        <v>4.7466999999999997</v>
      </c>
      <c r="D982" s="2">
        <v>4.7466999999999997</v>
      </c>
      <c r="E982" s="2">
        <v>1</v>
      </c>
    </row>
    <row r="983" spans="1:5" ht="12.95" customHeight="1" x14ac:dyDescent="0.2">
      <c r="A983" s="7">
        <v>36407</v>
      </c>
      <c r="B983" s="8">
        <v>7.6062000000000003</v>
      </c>
      <c r="C983" s="2">
        <v>4.7497999999999996</v>
      </c>
      <c r="D983" s="2">
        <v>4.7497999999999996</v>
      </c>
      <c r="E983" s="2">
        <v>1</v>
      </c>
    </row>
    <row r="984" spans="1:5" ht="12.95" customHeight="1" x14ac:dyDescent="0.2">
      <c r="A984" s="7">
        <v>36408</v>
      </c>
      <c r="B984" s="8">
        <v>7.6062000000000003</v>
      </c>
      <c r="C984" s="2">
        <v>4.7518000000000002</v>
      </c>
      <c r="D984" s="2">
        <v>4.7518000000000002</v>
      </c>
      <c r="E984" s="2">
        <v>1</v>
      </c>
    </row>
    <row r="985" spans="1:5" ht="12.95" customHeight="1" x14ac:dyDescent="0.2">
      <c r="A985" s="7">
        <v>36409</v>
      </c>
      <c r="B985" s="8">
        <v>7.6062000000000003</v>
      </c>
      <c r="C985" s="2">
        <v>4.7643000000000004</v>
      </c>
      <c r="D985" s="2">
        <v>4.7643000000000004</v>
      </c>
      <c r="E985" s="2">
        <v>1</v>
      </c>
    </row>
    <row r="986" spans="1:5" ht="12.95" customHeight="1" x14ac:dyDescent="0.2">
      <c r="A986" s="7">
        <v>36410</v>
      </c>
      <c r="B986" s="8">
        <v>7.6029</v>
      </c>
      <c r="C986" s="2">
        <v>4.7643000000000004</v>
      </c>
      <c r="D986" s="2">
        <v>4.7643000000000004</v>
      </c>
      <c r="E986" s="2">
        <v>1</v>
      </c>
    </row>
    <row r="987" spans="1:5" ht="12.95" customHeight="1" x14ac:dyDescent="0.2">
      <c r="A987" s="7">
        <v>36411</v>
      </c>
      <c r="B987" s="8">
        <v>7.6125999999999996</v>
      </c>
      <c r="C987" s="2">
        <v>4.7643000000000004</v>
      </c>
      <c r="D987" s="2">
        <v>4.7643000000000004</v>
      </c>
      <c r="E987" s="2">
        <v>1</v>
      </c>
    </row>
    <row r="988" spans="1:5" ht="12.95" customHeight="1" x14ac:dyDescent="0.2">
      <c r="A988" s="7">
        <v>36412</v>
      </c>
      <c r="B988" s="8">
        <v>7.6124000000000001</v>
      </c>
      <c r="C988" s="2">
        <v>4.7618</v>
      </c>
      <c r="D988" s="2">
        <v>4.7618</v>
      </c>
      <c r="E988" s="2">
        <v>1</v>
      </c>
    </row>
    <row r="989" spans="1:5" ht="12.95" customHeight="1" x14ac:dyDescent="0.2">
      <c r="A989" s="7">
        <v>36413</v>
      </c>
      <c r="B989" s="8">
        <v>7.6140999999999996</v>
      </c>
      <c r="C989" s="2">
        <v>4.7621000000000002</v>
      </c>
      <c r="D989" s="2">
        <v>4.7621000000000002</v>
      </c>
      <c r="E989" s="2">
        <v>1</v>
      </c>
    </row>
    <row r="990" spans="1:5" ht="12.95" customHeight="1" x14ac:dyDescent="0.2">
      <c r="A990" s="7">
        <v>36414</v>
      </c>
      <c r="B990" s="8">
        <v>7.6170999999999998</v>
      </c>
      <c r="C990" s="2">
        <v>4.7622</v>
      </c>
      <c r="D990" s="2">
        <v>4.7622</v>
      </c>
      <c r="E990" s="2">
        <v>1</v>
      </c>
    </row>
    <row r="991" spans="1:5" ht="12.95" customHeight="1" x14ac:dyDescent="0.2">
      <c r="A991" s="7">
        <v>36415</v>
      </c>
      <c r="B991" s="8">
        <v>7.6170999999999998</v>
      </c>
      <c r="C991" s="2">
        <v>4.7619999999999996</v>
      </c>
      <c r="D991" s="2">
        <v>4.7619999999999996</v>
      </c>
      <c r="E991" s="2">
        <v>1</v>
      </c>
    </row>
    <row r="992" spans="1:5" ht="12.95" customHeight="1" x14ac:dyDescent="0.2">
      <c r="A992" s="7">
        <v>36416</v>
      </c>
      <c r="B992" s="8">
        <v>7.6170999999999998</v>
      </c>
      <c r="C992" s="2">
        <v>4.7586000000000004</v>
      </c>
      <c r="D992" s="2">
        <v>4.7586000000000004</v>
      </c>
      <c r="E992" s="2">
        <v>1</v>
      </c>
    </row>
    <row r="993" spans="1:5" ht="12.95" customHeight="1" x14ac:dyDescent="0.2">
      <c r="A993" s="7">
        <v>36417</v>
      </c>
      <c r="B993" s="8">
        <v>7.6218000000000004</v>
      </c>
      <c r="C993" s="2">
        <v>4.7586000000000004</v>
      </c>
      <c r="D993" s="2">
        <v>4.7586000000000004</v>
      </c>
      <c r="E993" s="2">
        <v>1</v>
      </c>
    </row>
    <row r="994" spans="1:5" ht="12.95" customHeight="1" x14ac:dyDescent="0.2">
      <c r="A994" s="7">
        <v>36418</v>
      </c>
      <c r="B994" s="8">
        <v>7.625</v>
      </c>
      <c r="C994" s="2">
        <v>4.7586000000000004</v>
      </c>
      <c r="D994" s="2">
        <v>4.7586000000000004</v>
      </c>
      <c r="E994" s="2">
        <v>1</v>
      </c>
    </row>
    <row r="995" spans="1:5" ht="12.95" customHeight="1" x14ac:dyDescent="0.2">
      <c r="A995" s="7">
        <v>36419</v>
      </c>
      <c r="B995" s="8">
        <v>7.6181999999999999</v>
      </c>
      <c r="C995" s="2">
        <v>4.7487000000000004</v>
      </c>
      <c r="D995" s="2">
        <v>4.7487000000000004</v>
      </c>
      <c r="E995" s="2">
        <v>1</v>
      </c>
    </row>
    <row r="996" spans="1:5" ht="12.95" customHeight="1" x14ac:dyDescent="0.2">
      <c r="A996" s="7">
        <v>36420</v>
      </c>
      <c r="B996" s="8">
        <v>7.6227999999999998</v>
      </c>
      <c r="C996" s="2">
        <v>4.7546999999999997</v>
      </c>
      <c r="D996" s="2">
        <v>4.7546999999999997</v>
      </c>
      <c r="E996" s="2">
        <v>1</v>
      </c>
    </row>
    <row r="997" spans="1:5" ht="12.95" customHeight="1" x14ac:dyDescent="0.2">
      <c r="A997" s="7">
        <v>36421</v>
      </c>
      <c r="B997" s="8">
        <v>7.6193999999999997</v>
      </c>
      <c r="C997" s="2">
        <v>4.7539999999999996</v>
      </c>
      <c r="D997" s="2">
        <v>4.7539999999999996</v>
      </c>
      <c r="E997" s="2">
        <v>1</v>
      </c>
    </row>
    <row r="998" spans="1:5" ht="12.95" customHeight="1" x14ac:dyDescent="0.2">
      <c r="A998" s="7">
        <v>36422</v>
      </c>
      <c r="B998" s="8">
        <v>7.6193999999999997</v>
      </c>
      <c r="C998" s="2">
        <v>4.7605000000000004</v>
      </c>
      <c r="D998" s="2">
        <v>4.7605000000000004</v>
      </c>
      <c r="E998" s="2">
        <v>1</v>
      </c>
    </row>
    <row r="999" spans="1:5" ht="12.95" customHeight="1" x14ac:dyDescent="0.2">
      <c r="A999" s="7">
        <v>36423</v>
      </c>
      <c r="B999" s="8">
        <v>7.6193999999999997</v>
      </c>
      <c r="C999" s="2">
        <v>4.7568999999999999</v>
      </c>
      <c r="D999" s="2">
        <v>4.7568999999999999</v>
      </c>
      <c r="E999" s="2">
        <v>1</v>
      </c>
    </row>
    <row r="1000" spans="1:5" ht="12.95" customHeight="1" x14ac:dyDescent="0.2">
      <c r="A1000" s="7">
        <v>36424</v>
      </c>
      <c r="B1000" s="8">
        <v>7.6215000000000002</v>
      </c>
      <c r="C1000" s="2">
        <v>4.7568999999999999</v>
      </c>
      <c r="D1000" s="2">
        <v>4.7568999999999999</v>
      </c>
      <c r="E1000" s="2">
        <v>1</v>
      </c>
    </row>
    <row r="1001" spans="1:5" ht="12.95" customHeight="1" x14ac:dyDescent="0.2">
      <c r="A1001" s="7">
        <v>36425</v>
      </c>
      <c r="B1001" s="8">
        <v>7.6223999999999998</v>
      </c>
      <c r="C1001" s="2">
        <v>4.7568999999999999</v>
      </c>
      <c r="D1001" s="2">
        <v>4.7568999999999999</v>
      </c>
      <c r="E1001" s="2">
        <v>1</v>
      </c>
    </row>
    <row r="1002" spans="1:5" ht="12.95" customHeight="1" x14ac:dyDescent="0.2">
      <c r="A1002" s="7">
        <v>36426</v>
      </c>
      <c r="B1002" s="8">
        <v>7.6238999999999999</v>
      </c>
      <c r="C1002" s="2">
        <v>4.7523999999999997</v>
      </c>
      <c r="D1002" s="2">
        <v>4.7523999999999997</v>
      </c>
      <c r="E1002" s="2">
        <v>1</v>
      </c>
    </row>
    <row r="1003" spans="1:5" ht="12.95" customHeight="1" x14ac:dyDescent="0.2">
      <c r="A1003" s="7">
        <v>36427</v>
      </c>
      <c r="B1003" s="8">
        <v>7.6193999999999997</v>
      </c>
      <c r="C1003" s="2">
        <v>4.7497999999999996</v>
      </c>
      <c r="D1003" s="2">
        <v>4.7497999999999996</v>
      </c>
      <c r="E1003" s="2">
        <v>1</v>
      </c>
    </row>
    <row r="1004" spans="1:5" ht="12.95" customHeight="1" x14ac:dyDescent="0.2">
      <c r="A1004" s="7">
        <v>36428</v>
      </c>
      <c r="B1004" s="8">
        <v>7.6254999999999997</v>
      </c>
      <c r="C1004" s="2">
        <v>4.7596999999999996</v>
      </c>
      <c r="D1004" s="2">
        <v>4.7596999999999996</v>
      </c>
      <c r="E1004" s="2">
        <v>1</v>
      </c>
    </row>
    <row r="1005" spans="1:5" ht="12.95" customHeight="1" x14ac:dyDescent="0.2">
      <c r="A1005" s="7">
        <v>36429</v>
      </c>
      <c r="B1005" s="8">
        <v>7.6254999999999997</v>
      </c>
      <c r="C1005" s="2">
        <v>4.7533000000000003</v>
      </c>
      <c r="D1005" s="2">
        <v>4.7533000000000003</v>
      </c>
      <c r="E1005" s="2">
        <v>1</v>
      </c>
    </row>
    <row r="1006" spans="1:5" ht="12.95" customHeight="1" x14ac:dyDescent="0.2">
      <c r="A1006" s="7">
        <v>36430</v>
      </c>
      <c r="B1006" s="8">
        <v>7.6254999999999997</v>
      </c>
      <c r="C1006" s="2">
        <v>4.7533000000000003</v>
      </c>
      <c r="D1006" s="2">
        <v>4.7533000000000003</v>
      </c>
      <c r="E1006" s="2">
        <v>1</v>
      </c>
    </row>
    <row r="1007" spans="1:5" ht="12.95" customHeight="1" x14ac:dyDescent="0.2">
      <c r="A1007" s="7">
        <v>36431</v>
      </c>
      <c r="B1007" s="8">
        <v>7.6254</v>
      </c>
      <c r="C1007" s="2">
        <v>4.7632000000000003</v>
      </c>
      <c r="D1007" s="2">
        <v>4.7632000000000003</v>
      </c>
      <c r="E1007" s="2">
        <v>1</v>
      </c>
    </row>
    <row r="1008" spans="1:5" ht="12.95" customHeight="1" x14ac:dyDescent="0.2">
      <c r="A1008" s="7">
        <v>36432</v>
      </c>
      <c r="B1008" s="8">
        <v>7.6260000000000003</v>
      </c>
      <c r="C1008" s="2">
        <v>4.7592999999999996</v>
      </c>
      <c r="D1008" s="2">
        <v>4.7592999999999996</v>
      </c>
      <c r="E1008" s="2">
        <v>1</v>
      </c>
    </row>
    <row r="1009" spans="1:5" ht="12.95" customHeight="1" x14ac:dyDescent="0.2">
      <c r="A1009" s="7">
        <v>36433</v>
      </c>
      <c r="B1009" s="8">
        <v>7.6326000000000001</v>
      </c>
      <c r="C1009" s="2">
        <v>4.7720000000000002</v>
      </c>
      <c r="D1009" s="2">
        <v>4.7720000000000002</v>
      </c>
      <c r="E1009" s="2">
        <v>1</v>
      </c>
    </row>
    <row r="1010" spans="1:5" ht="12.95" customHeight="1" x14ac:dyDescent="0.2">
      <c r="A1010" s="7">
        <v>36434</v>
      </c>
      <c r="B1010" s="8">
        <v>7.6323999999999996</v>
      </c>
      <c r="C1010" s="2">
        <v>4.7807000000000004</v>
      </c>
      <c r="D1010" s="2">
        <v>4.7807000000000004</v>
      </c>
      <c r="E1010" s="2">
        <v>1</v>
      </c>
    </row>
    <row r="1011" spans="1:5" ht="12.95" customHeight="1" x14ac:dyDescent="0.2">
      <c r="A1011" s="7">
        <v>36435</v>
      </c>
      <c r="B1011" s="8">
        <v>7.6330999999999998</v>
      </c>
      <c r="C1011" s="2">
        <v>4.7774999999999999</v>
      </c>
      <c r="D1011" s="2">
        <v>4.7774999999999999</v>
      </c>
      <c r="E1011" s="2">
        <v>1</v>
      </c>
    </row>
    <row r="1012" spans="1:5" ht="12.95" customHeight="1" x14ac:dyDescent="0.2">
      <c r="A1012" s="7">
        <v>36436</v>
      </c>
      <c r="B1012" s="8">
        <v>7.6330999999999998</v>
      </c>
      <c r="C1012" s="2">
        <v>4.7774999999999999</v>
      </c>
      <c r="D1012" s="2">
        <v>4.7774999999999999</v>
      </c>
      <c r="E1012" s="2">
        <v>1</v>
      </c>
    </row>
    <row r="1013" spans="1:5" ht="12.95" customHeight="1" x14ac:dyDescent="0.2">
      <c r="A1013" s="7">
        <v>36437</v>
      </c>
      <c r="B1013" s="8">
        <v>7.6330999999999998</v>
      </c>
      <c r="C1013" s="2">
        <v>4.7774999999999999</v>
      </c>
      <c r="D1013" s="2">
        <v>4.7774999999999999</v>
      </c>
      <c r="E1013" s="2">
        <v>1</v>
      </c>
    </row>
    <row r="1014" spans="1:5" ht="12.95" customHeight="1" x14ac:dyDescent="0.2">
      <c r="A1014" s="7">
        <v>36438</v>
      </c>
      <c r="B1014" s="8">
        <v>7.6371000000000002</v>
      </c>
      <c r="C1014" s="2">
        <v>4.8021000000000003</v>
      </c>
      <c r="D1014" s="2">
        <v>4.8021000000000003</v>
      </c>
      <c r="E1014" s="2">
        <v>1</v>
      </c>
    </row>
    <row r="1015" spans="1:5" ht="12.95" customHeight="1" x14ac:dyDescent="0.2">
      <c r="A1015" s="7">
        <v>36439</v>
      </c>
      <c r="B1015" s="8">
        <v>7.6364000000000001</v>
      </c>
      <c r="C1015" s="2">
        <v>4.7930999999999999</v>
      </c>
      <c r="D1015" s="2">
        <v>4.7930999999999999</v>
      </c>
      <c r="E1015" s="2">
        <v>1</v>
      </c>
    </row>
    <row r="1016" spans="1:5" ht="12.95" customHeight="1" x14ac:dyDescent="0.2">
      <c r="A1016" s="7">
        <v>36440</v>
      </c>
      <c r="B1016" s="8">
        <v>7.6413000000000002</v>
      </c>
      <c r="C1016" s="2">
        <v>4.8070000000000004</v>
      </c>
      <c r="D1016" s="2">
        <v>4.8070000000000004</v>
      </c>
      <c r="E1016" s="2">
        <v>1</v>
      </c>
    </row>
    <row r="1017" spans="1:5" ht="12.95" customHeight="1" x14ac:dyDescent="0.2">
      <c r="A1017" s="7">
        <v>36441</v>
      </c>
      <c r="B1017" s="8">
        <v>7.6351000000000004</v>
      </c>
      <c r="C1017" s="2">
        <v>4.7954999999999997</v>
      </c>
      <c r="D1017" s="2">
        <v>4.7954999999999997</v>
      </c>
      <c r="E1017" s="2">
        <v>1</v>
      </c>
    </row>
    <row r="1018" spans="1:5" ht="12.95" customHeight="1" x14ac:dyDescent="0.2">
      <c r="A1018" s="7">
        <v>36442</v>
      </c>
      <c r="B1018" s="8">
        <v>7.6437999999999997</v>
      </c>
      <c r="C1018" s="2">
        <v>4.7986000000000004</v>
      </c>
      <c r="D1018" s="2">
        <v>4.7986000000000004</v>
      </c>
      <c r="E1018" s="2">
        <v>1</v>
      </c>
    </row>
    <row r="1019" spans="1:5" ht="12.95" customHeight="1" x14ac:dyDescent="0.2">
      <c r="A1019" s="7">
        <v>36443</v>
      </c>
      <c r="B1019" s="8">
        <v>7.6437999999999997</v>
      </c>
      <c r="C1019" s="2">
        <v>4.7986000000000004</v>
      </c>
      <c r="D1019" s="2">
        <v>4.7986000000000004</v>
      </c>
      <c r="E1019" s="2">
        <v>1</v>
      </c>
    </row>
    <row r="1020" spans="1:5" ht="12.95" customHeight="1" x14ac:dyDescent="0.2">
      <c r="A1020" s="7">
        <v>36444</v>
      </c>
      <c r="B1020" s="8">
        <v>7.6437999999999997</v>
      </c>
      <c r="C1020" s="2">
        <v>4.7986000000000004</v>
      </c>
      <c r="D1020" s="2">
        <v>4.7986000000000004</v>
      </c>
      <c r="E1020" s="2">
        <v>1</v>
      </c>
    </row>
    <row r="1021" spans="1:5" ht="12.95" customHeight="1" x14ac:dyDescent="0.2">
      <c r="A1021" s="7">
        <v>36445</v>
      </c>
      <c r="B1021" s="8">
        <v>7.6303000000000001</v>
      </c>
      <c r="C1021" s="2">
        <v>4.7861000000000002</v>
      </c>
      <c r="D1021" s="2">
        <v>4.7861000000000002</v>
      </c>
      <c r="E1021" s="2">
        <v>1</v>
      </c>
    </row>
    <row r="1022" spans="1:5" ht="12.95" customHeight="1" x14ac:dyDescent="0.2">
      <c r="A1022" s="7">
        <v>36446</v>
      </c>
      <c r="B1022" s="8">
        <v>7.6393000000000004</v>
      </c>
      <c r="C1022" s="2">
        <v>4.7919</v>
      </c>
      <c r="D1022" s="2">
        <v>4.7919</v>
      </c>
      <c r="E1022" s="2">
        <v>1</v>
      </c>
    </row>
    <row r="1023" spans="1:5" ht="12.95" customHeight="1" x14ac:dyDescent="0.2">
      <c r="A1023" s="7">
        <v>36447</v>
      </c>
      <c r="B1023" s="8">
        <v>7.6273</v>
      </c>
      <c r="C1023" s="2">
        <v>4.7942</v>
      </c>
      <c r="D1023" s="2">
        <v>4.7942</v>
      </c>
      <c r="E1023" s="2">
        <v>1</v>
      </c>
    </row>
    <row r="1024" spans="1:5" ht="12.95" customHeight="1" x14ac:dyDescent="0.2">
      <c r="A1024" s="7">
        <v>36448</v>
      </c>
      <c r="B1024" s="8">
        <v>7.6395999999999997</v>
      </c>
      <c r="C1024" s="2">
        <v>4.8071000000000002</v>
      </c>
      <c r="D1024" s="2">
        <v>4.8071000000000002</v>
      </c>
      <c r="E1024" s="2">
        <v>1</v>
      </c>
    </row>
    <row r="1025" spans="1:5" ht="12.95" customHeight="1" x14ac:dyDescent="0.2">
      <c r="A1025" s="7">
        <v>36449</v>
      </c>
      <c r="B1025" s="8">
        <v>7.6349999999999998</v>
      </c>
      <c r="C1025" s="2">
        <v>4.8105000000000002</v>
      </c>
      <c r="D1025" s="2">
        <v>4.8105000000000002</v>
      </c>
      <c r="E1025" s="2">
        <v>1</v>
      </c>
    </row>
    <row r="1026" spans="1:5" ht="12.95" customHeight="1" x14ac:dyDescent="0.2">
      <c r="A1026" s="7">
        <v>36450</v>
      </c>
      <c r="B1026" s="8">
        <v>7.6349999999999998</v>
      </c>
      <c r="C1026" s="2">
        <v>4.8105000000000002</v>
      </c>
      <c r="D1026" s="2">
        <v>4.8105000000000002</v>
      </c>
      <c r="E1026" s="2">
        <v>1</v>
      </c>
    </row>
    <row r="1027" spans="1:5" ht="12.95" customHeight="1" x14ac:dyDescent="0.2">
      <c r="A1027" s="7">
        <v>36451</v>
      </c>
      <c r="B1027" s="8">
        <v>7.6349999999999998</v>
      </c>
      <c r="C1027" s="2">
        <v>4.8105000000000002</v>
      </c>
      <c r="D1027" s="2">
        <v>4.8105000000000002</v>
      </c>
      <c r="E1027" s="2">
        <v>1</v>
      </c>
    </row>
    <row r="1028" spans="1:5" ht="12.95" customHeight="1" x14ac:dyDescent="0.2">
      <c r="A1028" s="7">
        <v>36452</v>
      </c>
      <c r="B1028" s="8">
        <v>7.6383000000000001</v>
      </c>
      <c r="C1028" s="2">
        <v>4.8132000000000001</v>
      </c>
      <c r="D1028" s="2">
        <v>4.8132000000000001</v>
      </c>
      <c r="E1028" s="2">
        <v>1</v>
      </c>
    </row>
    <row r="1029" spans="1:5" ht="12.95" customHeight="1" x14ac:dyDescent="0.2">
      <c r="A1029" s="7">
        <v>36453</v>
      </c>
      <c r="B1029" s="8">
        <v>7.6376999999999997</v>
      </c>
      <c r="C1029" s="2">
        <v>4.8082000000000003</v>
      </c>
      <c r="D1029" s="2">
        <v>4.8082000000000003</v>
      </c>
      <c r="E1029" s="2">
        <v>1</v>
      </c>
    </row>
    <row r="1030" spans="1:5" ht="12.95" customHeight="1" x14ac:dyDescent="0.2">
      <c r="A1030" s="7">
        <v>36454</v>
      </c>
      <c r="B1030" s="8">
        <v>7.6369999999999996</v>
      </c>
      <c r="C1030" s="2">
        <v>4.8013000000000003</v>
      </c>
      <c r="D1030" s="2">
        <v>4.8013000000000003</v>
      </c>
      <c r="E1030" s="2">
        <v>1</v>
      </c>
    </row>
    <row r="1031" spans="1:5" ht="12.95" customHeight="1" x14ac:dyDescent="0.2">
      <c r="A1031" s="7">
        <v>36455</v>
      </c>
      <c r="B1031" s="8">
        <v>7.6323999999999996</v>
      </c>
      <c r="C1031" s="2">
        <v>4.7948000000000004</v>
      </c>
      <c r="D1031" s="2">
        <v>4.7948000000000004</v>
      </c>
      <c r="E1031" s="2">
        <v>1</v>
      </c>
    </row>
    <row r="1032" spans="1:5" ht="12.95" customHeight="1" x14ac:dyDescent="0.2">
      <c r="A1032" s="7">
        <v>36456</v>
      </c>
      <c r="B1032" s="8">
        <v>7.6386010000000004</v>
      </c>
      <c r="C1032" s="2">
        <v>4.7899000000000003</v>
      </c>
      <c r="D1032" s="2">
        <v>4.7899000000000003</v>
      </c>
      <c r="E1032" s="2">
        <v>1</v>
      </c>
    </row>
    <row r="1033" spans="1:5" ht="12.95" customHeight="1" x14ac:dyDescent="0.2">
      <c r="A1033" s="7">
        <v>36457</v>
      </c>
      <c r="B1033" s="8">
        <v>7.6386010000000004</v>
      </c>
      <c r="C1033" s="2">
        <v>4.7899000000000003</v>
      </c>
      <c r="D1033" s="2">
        <v>4.7899000000000003</v>
      </c>
      <c r="E1033" s="2">
        <v>1</v>
      </c>
    </row>
    <row r="1034" spans="1:5" ht="12.95" customHeight="1" x14ac:dyDescent="0.2">
      <c r="A1034" s="7">
        <v>36458</v>
      </c>
      <c r="B1034" s="8">
        <v>7.6386010000000004</v>
      </c>
      <c r="C1034" s="2">
        <v>4.7899000000000003</v>
      </c>
      <c r="D1034" s="2">
        <v>4.7899000000000003</v>
      </c>
      <c r="E1034" s="2">
        <v>1</v>
      </c>
    </row>
    <row r="1035" spans="1:5" ht="12.95" customHeight="1" x14ac:dyDescent="0.2">
      <c r="A1035" s="7">
        <v>36459</v>
      </c>
      <c r="B1035" s="8">
        <v>7.6361819999999998</v>
      </c>
      <c r="C1035" s="2">
        <v>4.7747999999999999</v>
      </c>
      <c r="D1035" s="2">
        <v>4.7747999999999999</v>
      </c>
      <c r="E1035" s="2">
        <v>1</v>
      </c>
    </row>
    <row r="1036" spans="1:5" ht="12.95" customHeight="1" x14ac:dyDescent="0.2">
      <c r="A1036" s="7">
        <v>36460</v>
      </c>
      <c r="B1036" s="8">
        <v>7.6371900000000004</v>
      </c>
      <c r="C1036" s="2">
        <v>4.7794999999999996</v>
      </c>
      <c r="D1036" s="2">
        <v>4.7794999999999996</v>
      </c>
      <c r="E1036" s="2">
        <v>1</v>
      </c>
    </row>
    <row r="1037" spans="1:5" ht="12.95" customHeight="1" x14ac:dyDescent="0.2">
      <c r="A1037" s="7">
        <v>36461</v>
      </c>
      <c r="B1037" s="8">
        <v>7.6382820000000002</v>
      </c>
      <c r="C1037" s="2">
        <v>4.7767530000000002</v>
      </c>
      <c r="D1037" s="2">
        <v>4.7767530000000002</v>
      </c>
      <c r="E1037" s="2">
        <v>1</v>
      </c>
    </row>
    <row r="1038" spans="1:5" ht="12.95" customHeight="1" x14ac:dyDescent="0.2">
      <c r="A1038" s="7">
        <v>36462</v>
      </c>
      <c r="B1038" s="8">
        <v>7.6375209999999996</v>
      </c>
      <c r="C1038" s="2">
        <v>4.7684230000000003</v>
      </c>
      <c r="D1038" s="2">
        <v>4.7684230000000003</v>
      </c>
      <c r="E1038" s="2">
        <v>1</v>
      </c>
    </row>
    <row r="1039" spans="1:5" ht="12.95" customHeight="1" x14ac:dyDescent="0.2">
      <c r="A1039" s="7">
        <v>36463</v>
      </c>
      <c r="B1039" s="8">
        <v>7.6408050000000003</v>
      </c>
      <c r="C1039" s="2">
        <v>4.7675150000000004</v>
      </c>
      <c r="D1039" s="2">
        <v>4.7675150000000004</v>
      </c>
      <c r="E1039" s="2">
        <v>1</v>
      </c>
    </row>
    <row r="1040" spans="1:5" ht="12.95" customHeight="1" x14ac:dyDescent="0.2">
      <c r="A1040" s="7">
        <v>36464</v>
      </c>
      <c r="B1040" s="8">
        <v>7.6408050000000003</v>
      </c>
      <c r="C1040" s="2">
        <v>4.7675150000000004</v>
      </c>
      <c r="D1040" s="2">
        <v>4.7675150000000004</v>
      </c>
      <c r="E1040" s="2">
        <v>1</v>
      </c>
    </row>
    <row r="1041" spans="1:5" ht="12.95" customHeight="1" x14ac:dyDescent="0.2">
      <c r="A1041" s="7">
        <v>36465</v>
      </c>
      <c r="B1041" s="8">
        <v>7.6408050000000003</v>
      </c>
      <c r="C1041" s="2">
        <v>4.7675150000000004</v>
      </c>
      <c r="D1041" s="2">
        <v>4.7675150000000004</v>
      </c>
      <c r="E1041" s="2">
        <v>1</v>
      </c>
    </row>
    <row r="1042" spans="1:5" ht="12.95" customHeight="1" x14ac:dyDescent="0.2">
      <c r="A1042" s="7">
        <v>36466</v>
      </c>
      <c r="B1042" s="8">
        <v>7.6408050000000003</v>
      </c>
      <c r="C1042" s="2">
        <v>4.7675150000000004</v>
      </c>
      <c r="D1042" s="2">
        <v>4.7675150000000004</v>
      </c>
      <c r="E1042" s="2">
        <v>1</v>
      </c>
    </row>
    <row r="1043" spans="1:5" ht="12.95" customHeight="1" x14ac:dyDescent="0.2">
      <c r="A1043" s="7">
        <v>36467</v>
      </c>
      <c r="B1043" s="8">
        <v>7.6333333044999998</v>
      </c>
      <c r="C1043" s="2">
        <v>4.7646850000000001</v>
      </c>
      <c r="D1043" s="2">
        <v>4.7646850000000001</v>
      </c>
      <c r="E1043" s="2">
        <v>1</v>
      </c>
    </row>
    <row r="1044" spans="1:5" ht="12.95" customHeight="1" x14ac:dyDescent="0.2">
      <c r="A1044" s="7">
        <v>36468</v>
      </c>
      <c r="B1044" s="8">
        <v>7.6325089999999998</v>
      </c>
      <c r="C1044" s="2">
        <v>4.7443629999999999</v>
      </c>
      <c r="D1044" s="2">
        <v>4.7443629999999999</v>
      </c>
      <c r="E1044" s="2">
        <v>1</v>
      </c>
    </row>
    <row r="1045" spans="1:5" ht="12.95" customHeight="1" x14ac:dyDescent="0.2">
      <c r="A1045" s="7">
        <v>36469</v>
      </c>
      <c r="B1045" s="8">
        <v>7.6388069999999999</v>
      </c>
      <c r="C1045" s="2">
        <v>4.7541890000000002</v>
      </c>
      <c r="D1045" s="2">
        <v>4.7541890000000002</v>
      </c>
      <c r="E1045" s="2">
        <v>1</v>
      </c>
    </row>
    <row r="1046" spans="1:5" ht="12.95" customHeight="1" x14ac:dyDescent="0.2">
      <c r="A1046" s="7">
        <v>36470</v>
      </c>
      <c r="B1046" s="8">
        <v>7.638846</v>
      </c>
      <c r="C1046" s="2">
        <v>4.7361149999999999</v>
      </c>
      <c r="D1046" s="2">
        <v>4.7361149999999999</v>
      </c>
      <c r="E1046" s="2">
        <v>1</v>
      </c>
    </row>
    <row r="1047" spans="1:5" ht="12.95" customHeight="1" x14ac:dyDescent="0.2">
      <c r="A1047" s="7">
        <v>36471</v>
      </c>
      <c r="B1047" s="8">
        <v>7.638846</v>
      </c>
      <c r="C1047" s="2">
        <v>4.7361149999999999</v>
      </c>
      <c r="D1047" s="2">
        <v>4.7361149999999999</v>
      </c>
      <c r="E1047" s="2">
        <v>1</v>
      </c>
    </row>
    <row r="1048" spans="1:5" ht="12.95" customHeight="1" x14ac:dyDescent="0.2">
      <c r="A1048" s="7">
        <v>36472</v>
      </c>
      <c r="B1048" s="8">
        <v>7.638846</v>
      </c>
      <c r="C1048" s="2">
        <v>4.7361149999999999</v>
      </c>
      <c r="D1048" s="2">
        <v>4.7361149999999999</v>
      </c>
      <c r="E1048" s="2">
        <v>1</v>
      </c>
    </row>
    <row r="1049" spans="1:5" ht="12.95" customHeight="1" x14ac:dyDescent="0.2">
      <c r="A1049" s="7">
        <v>36473</v>
      </c>
      <c r="B1049" s="8">
        <v>7.6366379999999996</v>
      </c>
      <c r="C1049" s="2">
        <v>4.7444879999999996</v>
      </c>
      <c r="D1049" s="2">
        <v>4.7444879999999996</v>
      </c>
      <c r="E1049" s="2">
        <v>1</v>
      </c>
    </row>
    <row r="1050" spans="1:5" ht="12.95" customHeight="1" x14ac:dyDescent="0.2">
      <c r="A1050" s="7">
        <v>36474</v>
      </c>
      <c r="B1050" s="8">
        <v>7.6339810000000003</v>
      </c>
      <c r="C1050" s="2">
        <v>4.745571</v>
      </c>
      <c r="D1050" s="2">
        <v>4.745571</v>
      </c>
      <c r="E1050" s="2">
        <v>1</v>
      </c>
    </row>
    <row r="1051" spans="1:5" ht="12.95" customHeight="1" x14ac:dyDescent="0.2">
      <c r="A1051" s="7">
        <v>36475</v>
      </c>
      <c r="B1051" s="8">
        <v>7.6419420000000002</v>
      </c>
      <c r="C1051" s="2">
        <v>4.7544529999999998</v>
      </c>
      <c r="D1051" s="2">
        <v>4.7544529999999998</v>
      </c>
      <c r="E1051" s="2">
        <v>1</v>
      </c>
    </row>
    <row r="1052" spans="1:5" ht="12.95" customHeight="1" x14ac:dyDescent="0.2">
      <c r="A1052" s="7">
        <v>36476</v>
      </c>
      <c r="B1052" s="8">
        <v>7.6368070000000001</v>
      </c>
      <c r="C1052" s="2">
        <v>4.751474</v>
      </c>
      <c r="D1052" s="2">
        <v>4.751474</v>
      </c>
      <c r="E1052" s="2">
        <v>1</v>
      </c>
    </row>
    <row r="1053" spans="1:5" ht="12.95" customHeight="1" x14ac:dyDescent="0.2">
      <c r="A1053" s="7">
        <v>36477</v>
      </c>
      <c r="B1053" s="8">
        <v>7.6468790000000002</v>
      </c>
      <c r="C1053" s="2">
        <v>4.7583570000000002</v>
      </c>
      <c r="D1053" s="2">
        <v>4.7583570000000002</v>
      </c>
      <c r="E1053" s="2">
        <v>1</v>
      </c>
    </row>
    <row r="1054" spans="1:5" ht="12.95" customHeight="1" x14ac:dyDescent="0.2">
      <c r="A1054" s="7">
        <v>36478</v>
      </c>
      <c r="B1054" s="8">
        <v>7.6468790000000002</v>
      </c>
      <c r="C1054" s="2">
        <v>4.7583570000000002</v>
      </c>
      <c r="D1054" s="2">
        <v>4.7583570000000002</v>
      </c>
      <c r="E1054" s="2">
        <v>1</v>
      </c>
    </row>
    <row r="1055" spans="1:5" ht="12.95" customHeight="1" x14ac:dyDescent="0.2">
      <c r="A1055" s="7">
        <v>36479</v>
      </c>
      <c r="B1055" s="8">
        <v>7.6468790000000002</v>
      </c>
      <c r="C1055" s="2">
        <v>4.7583570000000002</v>
      </c>
      <c r="D1055" s="2">
        <v>4.7583570000000002</v>
      </c>
      <c r="E1055" s="2">
        <v>1</v>
      </c>
    </row>
    <row r="1056" spans="1:5" ht="12.95" customHeight="1" x14ac:dyDescent="0.2">
      <c r="A1056" s="7">
        <v>36480</v>
      </c>
      <c r="B1056" s="8">
        <v>7.6450389999999997</v>
      </c>
      <c r="C1056" s="2">
        <v>4.7604879999999996</v>
      </c>
      <c r="D1056" s="2">
        <v>4.7604879999999996</v>
      </c>
      <c r="E1056" s="2">
        <v>1</v>
      </c>
    </row>
    <row r="1057" spans="1:5" ht="12.95" customHeight="1" x14ac:dyDescent="0.2">
      <c r="A1057" s="7">
        <v>36481</v>
      </c>
      <c r="B1057" s="8">
        <v>7.6433590000000002</v>
      </c>
      <c r="C1057" s="2">
        <v>4.7681290000000001</v>
      </c>
      <c r="D1057" s="2">
        <v>4.7681290000000001</v>
      </c>
      <c r="E1057" s="2">
        <v>1</v>
      </c>
    </row>
    <row r="1058" spans="1:5" ht="12.95" customHeight="1" x14ac:dyDescent="0.2">
      <c r="A1058" s="7">
        <v>36482</v>
      </c>
      <c r="B1058" s="8">
        <v>7.6505340000000004</v>
      </c>
      <c r="C1058" s="2">
        <v>4.7815960000000004</v>
      </c>
      <c r="D1058" s="2">
        <v>4.7815960000000004</v>
      </c>
      <c r="E1058" s="2">
        <v>1</v>
      </c>
    </row>
    <row r="1059" spans="1:5" ht="12.95" customHeight="1" x14ac:dyDescent="0.2">
      <c r="A1059" s="7">
        <v>36483</v>
      </c>
      <c r="B1059" s="8">
        <v>7.6493349999999998</v>
      </c>
      <c r="C1059" s="2">
        <v>4.7743950000000002</v>
      </c>
      <c r="D1059" s="2">
        <v>4.7743950000000002</v>
      </c>
      <c r="E1059" s="2">
        <v>1</v>
      </c>
    </row>
    <row r="1060" spans="1:5" ht="12.95" customHeight="1" x14ac:dyDescent="0.2">
      <c r="A1060" s="7">
        <v>36484</v>
      </c>
      <c r="B1060" s="8">
        <v>7.6562669999999997</v>
      </c>
      <c r="C1060" s="2">
        <v>4.7759140000000002</v>
      </c>
      <c r="D1060" s="2">
        <v>4.7759140000000002</v>
      </c>
      <c r="E1060" s="2">
        <v>1</v>
      </c>
    </row>
    <row r="1061" spans="1:5" ht="12.95" customHeight="1" x14ac:dyDescent="0.2">
      <c r="A1061" s="7">
        <v>36485</v>
      </c>
      <c r="B1061" s="8">
        <v>7.6562669999999997</v>
      </c>
      <c r="C1061" s="2">
        <v>4.7759140000000002</v>
      </c>
      <c r="D1061" s="2">
        <v>4.7759140000000002</v>
      </c>
      <c r="E1061" s="2">
        <v>1</v>
      </c>
    </row>
    <row r="1062" spans="1:5" ht="12.95" customHeight="1" x14ac:dyDescent="0.2">
      <c r="A1062" s="7">
        <v>36486</v>
      </c>
      <c r="B1062" s="8">
        <v>7.6562669999999997</v>
      </c>
      <c r="C1062" s="2">
        <v>4.7759140000000002</v>
      </c>
      <c r="D1062" s="2">
        <v>4.7759140000000002</v>
      </c>
      <c r="E1062" s="2">
        <v>1</v>
      </c>
    </row>
    <row r="1063" spans="1:5" ht="12.95" customHeight="1" x14ac:dyDescent="0.2">
      <c r="A1063" s="7">
        <v>36487</v>
      </c>
      <c r="B1063" s="8">
        <v>7.6570999999999998</v>
      </c>
      <c r="C1063" s="2">
        <v>4.7784180000000003</v>
      </c>
      <c r="D1063" s="2">
        <v>4.7784180000000003</v>
      </c>
      <c r="E1063" s="2">
        <v>1</v>
      </c>
    </row>
    <row r="1064" spans="1:5" ht="12.95" customHeight="1" x14ac:dyDescent="0.2">
      <c r="A1064" s="7">
        <v>36488</v>
      </c>
      <c r="B1064" s="8">
        <v>7.6575689999999996</v>
      </c>
      <c r="C1064" s="2">
        <v>4.7843960000000001</v>
      </c>
      <c r="D1064" s="2">
        <v>4.7843960000000001</v>
      </c>
      <c r="E1064" s="2">
        <v>1</v>
      </c>
    </row>
    <row r="1065" spans="1:5" ht="12.95" customHeight="1" x14ac:dyDescent="0.2">
      <c r="A1065" s="7">
        <v>36489</v>
      </c>
      <c r="B1065" s="8">
        <v>7.654928</v>
      </c>
      <c r="C1065" s="2">
        <v>4.7915890000000001</v>
      </c>
      <c r="D1065" s="2">
        <v>4.7915890000000001</v>
      </c>
      <c r="E1065" s="2">
        <v>1</v>
      </c>
    </row>
    <row r="1066" spans="1:5" ht="12.95" customHeight="1" x14ac:dyDescent="0.2">
      <c r="A1066" s="7">
        <v>36490</v>
      </c>
      <c r="B1066" s="8">
        <v>7.6591870000000002</v>
      </c>
      <c r="C1066" s="2">
        <v>4.7916369999999997</v>
      </c>
      <c r="D1066" s="2">
        <v>4.7916369999999997</v>
      </c>
      <c r="E1066" s="2">
        <v>1</v>
      </c>
    </row>
    <row r="1067" spans="1:5" ht="12.95" customHeight="1" x14ac:dyDescent="0.2">
      <c r="A1067" s="7">
        <v>36491</v>
      </c>
      <c r="B1067" s="8">
        <v>7.6545569999999996</v>
      </c>
      <c r="C1067" s="2">
        <v>4.7820390000000002</v>
      </c>
      <c r="D1067" s="2">
        <v>4.7820390000000002</v>
      </c>
      <c r="E1067" s="2">
        <v>1</v>
      </c>
    </row>
    <row r="1068" spans="1:5" ht="12.95" customHeight="1" x14ac:dyDescent="0.2">
      <c r="A1068" s="7">
        <v>36492</v>
      </c>
      <c r="B1068" s="8">
        <v>7.6545569999999996</v>
      </c>
      <c r="C1068" s="2">
        <v>4.7820390000000002</v>
      </c>
      <c r="D1068" s="2">
        <v>4.7820390000000002</v>
      </c>
      <c r="E1068" s="2">
        <v>1</v>
      </c>
    </row>
    <row r="1069" spans="1:5" ht="12.95" customHeight="1" x14ac:dyDescent="0.2">
      <c r="A1069" s="7">
        <v>36493</v>
      </c>
      <c r="B1069" s="8">
        <v>7.6545569999999996</v>
      </c>
      <c r="C1069" s="2">
        <v>4.7820390000000002</v>
      </c>
      <c r="D1069" s="2">
        <v>4.7820390000000002</v>
      </c>
      <c r="E1069" s="2">
        <v>1</v>
      </c>
    </row>
    <row r="1070" spans="1:5" ht="12.95" customHeight="1" x14ac:dyDescent="0.2">
      <c r="A1070" s="7">
        <v>36494</v>
      </c>
      <c r="B1070" s="8">
        <v>7.6582109999999997</v>
      </c>
      <c r="C1070" s="2">
        <v>4.7798930000000004</v>
      </c>
      <c r="D1070" s="2">
        <v>4.7798930000000004</v>
      </c>
      <c r="E1070" s="2">
        <v>1</v>
      </c>
    </row>
    <row r="1071" spans="1:5" ht="12.95" customHeight="1" x14ac:dyDescent="0.2">
      <c r="A1071" s="7">
        <v>36495</v>
      </c>
      <c r="B1071" s="8">
        <v>7.6591240000000003</v>
      </c>
      <c r="C1071" s="2">
        <v>4.7840879999999997</v>
      </c>
      <c r="D1071" s="2">
        <v>4.7840879999999997</v>
      </c>
      <c r="E1071" s="2">
        <v>1</v>
      </c>
    </row>
    <row r="1072" spans="1:5" ht="12.95" customHeight="1" x14ac:dyDescent="0.2">
      <c r="A1072" s="7">
        <v>36496</v>
      </c>
      <c r="B1072" s="8">
        <v>7.6662286699999997</v>
      </c>
      <c r="C1072" s="2">
        <v>4.7893340000000002</v>
      </c>
      <c r="D1072" s="2">
        <v>4.7893340000000002</v>
      </c>
      <c r="E1072" s="2">
        <v>1</v>
      </c>
    </row>
    <row r="1073" spans="1:5" ht="12.95" customHeight="1" x14ac:dyDescent="0.2">
      <c r="A1073" s="7">
        <v>36497</v>
      </c>
      <c r="B1073" s="8">
        <v>7.6573130000000003</v>
      </c>
      <c r="C1073" s="2">
        <v>4.7870710000000001</v>
      </c>
      <c r="D1073" s="2">
        <v>4.7870710000000001</v>
      </c>
      <c r="E1073" s="2">
        <v>1</v>
      </c>
    </row>
    <row r="1074" spans="1:5" ht="12.95" customHeight="1" x14ac:dyDescent="0.2">
      <c r="A1074" s="7">
        <v>36498</v>
      </c>
      <c r="B1074" s="8">
        <v>7.6633560000000003</v>
      </c>
      <c r="C1074" s="2">
        <v>4.7954059999999998</v>
      </c>
      <c r="D1074" s="2">
        <v>4.7954059999999998</v>
      </c>
      <c r="E1074" s="2">
        <v>1</v>
      </c>
    </row>
    <row r="1075" spans="1:5" ht="12.95" customHeight="1" x14ac:dyDescent="0.2">
      <c r="A1075" s="7">
        <v>36499</v>
      </c>
      <c r="B1075" s="8">
        <v>7.6633560000000003</v>
      </c>
      <c r="C1075" s="2">
        <v>4.7954059999999998</v>
      </c>
      <c r="D1075" s="2">
        <v>4.7954059999999998</v>
      </c>
      <c r="E1075" s="2">
        <v>1</v>
      </c>
    </row>
    <row r="1076" spans="1:5" ht="12.95" customHeight="1" x14ac:dyDescent="0.2">
      <c r="A1076" s="7">
        <v>36500</v>
      </c>
      <c r="B1076" s="8">
        <v>7.6633560000000003</v>
      </c>
      <c r="C1076" s="2">
        <v>4.7954059999999998</v>
      </c>
      <c r="D1076" s="2">
        <v>4.7954059999999998</v>
      </c>
      <c r="E1076" s="2">
        <v>1</v>
      </c>
    </row>
    <row r="1077" spans="1:5" ht="12.95" customHeight="1" x14ac:dyDescent="0.2">
      <c r="A1077" s="7">
        <v>36501</v>
      </c>
      <c r="B1077" s="8">
        <v>7.6600299999999999</v>
      </c>
      <c r="C1077" s="2">
        <v>4.8022619999999998</v>
      </c>
      <c r="D1077" s="2">
        <v>4.8022619999999998</v>
      </c>
      <c r="E1077" s="2">
        <v>1</v>
      </c>
    </row>
    <row r="1078" spans="1:5" ht="12.95" customHeight="1" x14ac:dyDescent="0.2">
      <c r="A1078" s="7">
        <v>36502</v>
      </c>
      <c r="B1078" s="8">
        <v>7.6642960000000002</v>
      </c>
      <c r="C1078" s="2">
        <v>4.7907510000000002</v>
      </c>
      <c r="D1078" s="2">
        <v>4.7907510000000002</v>
      </c>
      <c r="E1078" s="2">
        <v>1</v>
      </c>
    </row>
    <row r="1079" spans="1:5" ht="12.95" customHeight="1" x14ac:dyDescent="0.2">
      <c r="A1079" s="7">
        <v>36503</v>
      </c>
      <c r="B1079" s="8">
        <v>7.6603979999999998</v>
      </c>
      <c r="C1079" s="2">
        <v>4.7886230000000003</v>
      </c>
      <c r="D1079" s="2">
        <v>4.7886230000000003</v>
      </c>
      <c r="E1079" s="2">
        <v>1</v>
      </c>
    </row>
    <row r="1080" spans="1:5" ht="12.95" customHeight="1" x14ac:dyDescent="0.2">
      <c r="A1080" s="7">
        <v>36504</v>
      </c>
      <c r="B1080" s="8">
        <v>7.6575769999999999</v>
      </c>
      <c r="C1080" s="2">
        <v>4.7907339999999996</v>
      </c>
      <c r="D1080" s="2">
        <v>4.7907339999999996</v>
      </c>
      <c r="E1080" s="2">
        <v>1</v>
      </c>
    </row>
    <row r="1081" spans="1:5" ht="12.95" customHeight="1" x14ac:dyDescent="0.2">
      <c r="A1081" s="7">
        <v>36505</v>
      </c>
      <c r="B1081" s="8">
        <v>7.6647460000000001</v>
      </c>
      <c r="C1081" s="2">
        <v>4.7956820000000002</v>
      </c>
      <c r="D1081" s="2">
        <v>4.7956820000000002</v>
      </c>
      <c r="E1081" s="2">
        <v>1</v>
      </c>
    </row>
    <row r="1082" spans="1:5" ht="12.95" customHeight="1" x14ac:dyDescent="0.2">
      <c r="A1082" s="7">
        <v>36506</v>
      </c>
      <c r="B1082" s="8">
        <v>7.6647460000000001</v>
      </c>
      <c r="C1082" s="2">
        <v>4.7956820000000002</v>
      </c>
      <c r="D1082" s="2">
        <v>4.7956820000000002</v>
      </c>
      <c r="E1082" s="2">
        <v>1</v>
      </c>
    </row>
    <row r="1083" spans="1:5" ht="12.95" customHeight="1" x14ac:dyDescent="0.2">
      <c r="A1083" s="7">
        <v>36507</v>
      </c>
      <c r="B1083" s="8">
        <v>7.6647460000000001</v>
      </c>
      <c r="C1083" s="2">
        <v>4.7956820000000002</v>
      </c>
      <c r="D1083" s="2">
        <v>4.7956820000000002</v>
      </c>
      <c r="E1083" s="2">
        <v>1</v>
      </c>
    </row>
    <row r="1084" spans="1:5" ht="12.95" customHeight="1" x14ac:dyDescent="0.2">
      <c r="A1084" s="7">
        <v>36508</v>
      </c>
      <c r="B1084" s="8">
        <v>7.6647460000000001</v>
      </c>
      <c r="C1084" s="2">
        <v>4.7956820000000002</v>
      </c>
      <c r="D1084" s="2">
        <v>4.7956820000000002</v>
      </c>
      <c r="E1084" s="2">
        <v>1</v>
      </c>
    </row>
    <row r="1085" spans="1:5" ht="12.95" customHeight="1" x14ac:dyDescent="0.2">
      <c r="A1085" s="7">
        <v>36509</v>
      </c>
      <c r="B1085" s="8">
        <v>7.6649229999999999</v>
      </c>
      <c r="C1085" s="2">
        <v>4.7876409999999998</v>
      </c>
      <c r="D1085" s="2">
        <v>4.7876409999999998</v>
      </c>
      <c r="E1085" s="2">
        <v>1</v>
      </c>
    </row>
    <row r="1086" spans="1:5" ht="12.95" customHeight="1" x14ac:dyDescent="0.2">
      <c r="A1086" s="7">
        <v>36510</v>
      </c>
      <c r="B1086" s="8">
        <v>7.6662819999999998</v>
      </c>
      <c r="C1086" s="2">
        <v>4.7945130000000002</v>
      </c>
      <c r="D1086" s="2">
        <v>4.7945130000000002</v>
      </c>
      <c r="E1086" s="2">
        <v>1</v>
      </c>
    </row>
    <row r="1087" spans="1:5" ht="12.95" customHeight="1" x14ac:dyDescent="0.2">
      <c r="A1087" s="7">
        <v>36511</v>
      </c>
      <c r="B1087" s="8">
        <v>7.6617980000000001</v>
      </c>
      <c r="C1087" s="2">
        <v>4.7896979999999996</v>
      </c>
      <c r="D1087" s="2">
        <v>4.7896979999999996</v>
      </c>
      <c r="E1087" s="2">
        <v>1</v>
      </c>
    </row>
    <row r="1088" spans="1:5" ht="12.95" customHeight="1" x14ac:dyDescent="0.2">
      <c r="A1088" s="7">
        <v>36512</v>
      </c>
      <c r="B1088" s="8">
        <v>7.6703700000000001</v>
      </c>
      <c r="C1088" s="2">
        <v>4.7845409999999999</v>
      </c>
      <c r="D1088" s="2">
        <v>4.7845409999999999</v>
      </c>
      <c r="E1088" s="2">
        <v>1</v>
      </c>
    </row>
    <row r="1089" spans="1:5" ht="12.95" customHeight="1" x14ac:dyDescent="0.2">
      <c r="A1089" s="7">
        <v>36513</v>
      </c>
      <c r="B1089" s="8">
        <v>7.6703700000000001</v>
      </c>
      <c r="C1089" s="2">
        <v>4.7845409999999999</v>
      </c>
      <c r="D1089" s="2">
        <v>4.7845409999999999</v>
      </c>
      <c r="E1089" s="2">
        <v>1</v>
      </c>
    </row>
    <row r="1090" spans="1:5" ht="12.95" customHeight="1" x14ac:dyDescent="0.2">
      <c r="A1090" s="7">
        <v>36514</v>
      </c>
      <c r="B1090" s="8">
        <v>7.6703700000000001</v>
      </c>
      <c r="C1090" s="2">
        <v>4.7845409999999999</v>
      </c>
      <c r="D1090" s="2">
        <v>4.7845409999999999</v>
      </c>
      <c r="E1090" s="2">
        <v>1</v>
      </c>
    </row>
    <row r="1091" spans="1:5" ht="12.95" customHeight="1" x14ac:dyDescent="0.2">
      <c r="A1091" s="7">
        <v>36515</v>
      </c>
      <c r="B1091" s="8">
        <v>7.6706440000000002</v>
      </c>
      <c r="C1091" s="2">
        <v>4.7935980000000002</v>
      </c>
      <c r="D1091" s="2">
        <v>4.7935980000000002</v>
      </c>
      <c r="E1091" s="2">
        <v>1</v>
      </c>
    </row>
    <row r="1092" spans="1:5" ht="12.95" customHeight="1" x14ac:dyDescent="0.2">
      <c r="A1092" s="7">
        <v>36516</v>
      </c>
      <c r="B1092" s="8">
        <v>7.6718869999999999</v>
      </c>
      <c r="C1092" s="2">
        <v>4.7976070000000002</v>
      </c>
      <c r="D1092" s="2">
        <v>4.7976070000000002</v>
      </c>
      <c r="E1092" s="2">
        <v>1</v>
      </c>
    </row>
    <row r="1093" spans="1:5" ht="12.95" customHeight="1" x14ac:dyDescent="0.2">
      <c r="A1093" s="7">
        <v>36517</v>
      </c>
      <c r="B1093" s="8">
        <v>7.6722859999999997</v>
      </c>
      <c r="C1093" s="2">
        <v>4.7977369999999997</v>
      </c>
      <c r="D1093" s="2">
        <v>4.7977369999999997</v>
      </c>
      <c r="E1093" s="2">
        <v>1</v>
      </c>
    </row>
    <row r="1094" spans="1:5" ht="12.95" customHeight="1" x14ac:dyDescent="0.2">
      <c r="A1094" s="7">
        <v>36518</v>
      </c>
      <c r="B1094" s="8">
        <v>7.6712220000000002</v>
      </c>
      <c r="C1094" s="2">
        <v>4.7911479999999997</v>
      </c>
      <c r="D1094" s="2">
        <v>4.7911479999999997</v>
      </c>
      <c r="E1094" s="2">
        <v>1</v>
      </c>
    </row>
    <row r="1095" spans="1:5" ht="12.95" customHeight="1" x14ac:dyDescent="0.2">
      <c r="A1095" s="7">
        <v>36519</v>
      </c>
      <c r="B1095" s="8">
        <v>7.6743110000000003</v>
      </c>
      <c r="C1095" s="2">
        <v>4.7851189999999999</v>
      </c>
      <c r="D1095" s="2">
        <v>4.7851189999999999</v>
      </c>
      <c r="E1095" s="2">
        <v>1</v>
      </c>
    </row>
    <row r="1096" spans="1:5" ht="12.95" customHeight="1" x14ac:dyDescent="0.2">
      <c r="A1096" s="7">
        <v>36520</v>
      </c>
      <c r="B1096" s="8">
        <v>7.6743110000000003</v>
      </c>
      <c r="C1096" s="2">
        <v>4.7851189999999999</v>
      </c>
      <c r="D1096" s="2">
        <v>4.7851189999999999</v>
      </c>
      <c r="E1096" s="2">
        <v>1</v>
      </c>
    </row>
    <row r="1097" spans="1:5" ht="12.95" customHeight="1" x14ac:dyDescent="0.2">
      <c r="A1097" s="7">
        <v>36521</v>
      </c>
      <c r="B1097" s="8">
        <v>7.6743110000000003</v>
      </c>
      <c r="C1097" s="2">
        <v>4.7851189999999999</v>
      </c>
      <c r="D1097" s="2">
        <v>4.7851189999999999</v>
      </c>
      <c r="E1097" s="2">
        <v>1</v>
      </c>
    </row>
    <row r="1098" spans="1:5" ht="12.95" customHeight="1" x14ac:dyDescent="0.2">
      <c r="A1098" s="7">
        <v>36522</v>
      </c>
      <c r="B1098" s="8">
        <v>7.6781920000000001</v>
      </c>
      <c r="C1098" s="2">
        <v>4.7868550000000001</v>
      </c>
      <c r="D1098" s="2">
        <v>4.7868550000000001</v>
      </c>
      <c r="E1098" s="2">
        <v>1</v>
      </c>
    </row>
    <row r="1099" spans="1:5" ht="12.95" customHeight="1" x14ac:dyDescent="0.2">
      <c r="A1099" s="7">
        <v>36523</v>
      </c>
      <c r="B1099" s="8">
        <v>7.6744490000000001</v>
      </c>
      <c r="C1099" s="2">
        <v>4.7878364500000004</v>
      </c>
      <c r="D1099" s="2">
        <v>4.7878364500000004</v>
      </c>
      <c r="E1099" s="2">
        <v>1</v>
      </c>
    </row>
    <row r="1100" spans="1:5" ht="12.95" customHeight="1" x14ac:dyDescent="0.2">
      <c r="A1100" s="7">
        <v>36524</v>
      </c>
      <c r="B1100" s="8">
        <v>7.6838179999999996</v>
      </c>
      <c r="C1100" s="2">
        <v>4.7851119999999998</v>
      </c>
      <c r="D1100" s="2">
        <v>4.7851119999999998</v>
      </c>
      <c r="E1100" s="2">
        <v>1</v>
      </c>
    </row>
    <row r="1101" spans="1:5" ht="12.95" customHeight="1" x14ac:dyDescent="0.2">
      <c r="A1101" s="7">
        <v>36525</v>
      </c>
      <c r="B1101" s="8">
        <v>7.6790089999999998</v>
      </c>
      <c r="C1101" s="2">
        <v>4.784268</v>
      </c>
      <c r="D1101" s="2">
        <v>4.784268</v>
      </c>
      <c r="E1101" s="2">
        <v>1</v>
      </c>
    </row>
    <row r="1102" spans="1:5" ht="12.95" customHeight="1" x14ac:dyDescent="0.2">
      <c r="A1102" s="7">
        <v>36526</v>
      </c>
      <c r="B1102" s="8">
        <v>7.6918600000000001</v>
      </c>
      <c r="C1102" s="2">
        <v>4.7898870000000002</v>
      </c>
      <c r="D1102" s="2">
        <v>4.7898870000000002</v>
      </c>
      <c r="E1102" s="2">
        <v>1</v>
      </c>
    </row>
    <row r="1103" spans="1:5" ht="12.95" customHeight="1" x14ac:dyDescent="0.2">
      <c r="A1103" s="7">
        <v>36527</v>
      </c>
      <c r="B1103" s="8">
        <v>7.6918600000000001</v>
      </c>
      <c r="C1103" s="2">
        <v>4.7898870000000002</v>
      </c>
      <c r="D1103" s="2">
        <v>4.7898870000000002</v>
      </c>
      <c r="E1103" s="2">
        <v>1</v>
      </c>
    </row>
    <row r="1104" spans="1:5" ht="12.95" customHeight="1" x14ac:dyDescent="0.2">
      <c r="A1104" s="7">
        <v>36528</v>
      </c>
      <c r="B1104" s="8">
        <v>7.6918600000000001</v>
      </c>
      <c r="C1104" s="2">
        <v>4.7898870000000002</v>
      </c>
      <c r="D1104" s="2">
        <v>4.7898870000000002</v>
      </c>
      <c r="E1104" s="2">
        <v>1</v>
      </c>
    </row>
    <row r="1105" spans="1:5" ht="12.95" customHeight="1" x14ac:dyDescent="0.2">
      <c r="A1105" s="7">
        <v>36529</v>
      </c>
      <c r="B1105" s="8">
        <v>7.6918600000000001</v>
      </c>
      <c r="C1105" s="2">
        <v>4.7898870000000002</v>
      </c>
      <c r="D1105" s="2">
        <v>4.7898870000000002</v>
      </c>
      <c r="E1105" s="2">
        <v>1</v>
      </c>
    </row>
    <row r="1106" spans="1:5" ht="12.95" customHeight="1" x14ac:dyDescent="0.2">
      <c r="A1106" s="7">
        <v>36530</v>
      </c>
      <c r="B1106" s="8">
        <v>7.6944946999999999</v>
      </c>
      <c r="C1106" s="2">
        <v>4.7997779999999999</v>
      </c>
      <c r="D1106" s="2">
        <v>4.7997779999999999</v>
      </c>
      <c r="E1106" s="2">
        <v>1</v>
      </c>
    </row>
    <row r="1107" spans="1:5" ht="12.95" customHeight="1" x14ac:dyDescent="0.2">
      <c r="A1107" s="7">
        <v>36531</v>
      </c>
      <c r="B1107" s="8">
        <v>7.6962729999999997</v>
      </c>
      <c r="C1107" s="2">
        <v>4.8014890000000001</v>
      </c>
      <c r="D1107" s="2">
        <v>4.8014890000000001</v>
      </c>
      <c r="E1107" s="2">
        <v>1</v>
      </c>
    </row>
    <row r="1108" spans="1:5" ht="12.95" customHeight="1" x14ac:dyDescent="0.2">
      <c r="A1108" s="7">
        <v>36532</v>
      </c>
      <c r="B1108" s="8">
        <v>7.6962729999999997</v>
      </c>
      <c r="C1108" s="2">
        <v>4.8014890000000001</v>
      </c>
      <c r="D1108" s="2">
        <v>4.8014890000000001</v>
      </c>
      <c r="E1108" s="2">
        <v>1</v>
      </c>
    </row>
    <row r="1109" spans="1:5" ht="12.95" customHeight="1" x14ac:dyDescent="0.2">
      <c r="A1109" s="7">
        <v>36533</v>
      </c>
      <c r="B1109" s="8">
        <v>7.6999217</v>
      </c>
      <c r="C1109" s="2">
        <v>4.7918200000000004</v>
      </c>
      <c r="D1109" s="2">
        <v>4.7918200000000004</v>
      </c>
      <c r="E1109" s="2">
        <v>1</v>
      </c>
    </row>
    <row r="1110" spans="1:5" ht="12.95" customHeight="1" x14ac:dyDescent="0.2">
      <c r="A1110" s="7">
        <v>36534</v>
      </c>
      <c r="B1110" s="8">
        <v>7.6999217</v>
      </c>
      <c r="C1110" s="2">
        <v>4.7918200000000004</v>
      </c>
      <c r="D1110" s="2">
        <v>4.7918200000000004</v>
      </c>
      <c r="E1110" s="2">
        <v>1</v>
      </c>
    </row>
    <row r="1111" spans="1:5" ht="12.95" customHeight="1" x14ac:dyDescent="0.2">
      <c r="A1111" s="7">
        <v>36535</v>
      </c>
      <c r="B1111" s="8">
        <v>7.6999217</v>
      </c>
      <c r="C1111" s="2">
        <v>4.7918200000000004</v>
      </c>
      <c r="D1111" s="2">
        <v>4.7918200000000004</v>
      </c>
      <c r="E1111" s="2">
        <v>1</v>
      </c>
    </row>
    <row r="1112" spans="1:5" ht="12.95" customHeight="1" x14ac:dyDescent="0.2">
      <c r="A1112" s="7">
        <v>36536</v>
      </c>
      <c r="B1112" s="8">
        <v>7.7011880000000001</v>
      </c>
      <c r="C1112" s="2">
        <v>4.7878100000000003</v>
      </c>
      <c r="D1112" s="2">
        <v>4.7878100000000003</v>
      </c>
      <c r="E1112" s="2">
        <v>1</v>
      </c>
    </row>
    <row r="1113" spans="1:5" ht="12.95" customHeight="1" x14ac:dyDescent="0.2">
      <c r="A1113" s="7">
        <v>36537</v>
      </c>
      <c r="B1113" s="8">
        <v>7.7027510000000001</v>
      </c>
      <c r="C1113" s="2">
        <v>4.7885679999999997</v>
      </c>
      <c r="D1113" s="2">
        <v>4.7885679999999997</v>
      </c>
      <c r="E1113" s="2">
        <v>1</v>
      </c>
    </row>
    <row r="1114" spans="1:5" ht="12.95" customHeight="1" x14ac:dyDescent="0.2">
      <c r="A1114" s="7">
        <v>36538</v>
      </c>
      <c r="B1114" s="8">
        <v>7.6951679999999998</v>
      </c>
      <c r="C1114" s="2">
        <v>4.7789070000000002</v>
      </c>
      <c r="D1114" s="2">
        <v>4.7789070000000002</v>
      </c>
      <c r="E1114" s="2">
        <v>1</v>
      </c>
    </row>
    <row r="1115" spans="1:5" ht="12.95" customHeight="1" x14ac:dyDescent="0.2">
      <c r="A1115" s="7">
        <v>36539</v>
      </c>
      <c r="B1115" s="8">
        <v>7.7021189999999997</v>
      </c>
      <c r="C1115" s="2">
        <v>4.7836509999999999</v>
      </c>
      <c r="D1115" s="2">
        <v>4.7836509999999999</v>
      </c>
      <c r="E1115" s="2">
        <v>1</v>
      </c>
    </row>
    <row r="1116" spans="1:5" ht="12.95" customHeight="1" x14ac:dyDescent="0.2">
      <c r="A1116" s="7">
        <v>36540</v>
      </c>
      <c r="B1116" s="8">
        <v>7.7056389999999997</v>
      </c>
      <c r="C1116" s="2">
        <v>4.7827809999999999</v>
      </c>
      <c r="D1116" s="2">
        <v>4.7827809999999999</v>
      </c>
      <c r="E1116" s="2">
        <v>1</v>
      </c>
    </row>
    <row r="1117" spans="1:5" ht="12.95" customHeight="1" x14ac:dyDescent="0.2">
      <c r="A1117" s="7">
        <v>36541</v>
      </c>
      <c r="B1117" s="8">
        <v>7.7056389999999997</v>
      </c>
      <c r="C1117" s="2">
        <v>4.7827809999999999</v>
      </c>
      <c r="D1117" s="2">
        <v>4.7827809999999999</v>
      </c>
      <c r="E1117" s="2">
        <v>1</v>
      </c>
    </row>
    <row r="1118" spans="1:5" ht="12.95" customHeight="1" x14ac:dyDescent="0.2">
      <c r="A1118" s="7">
        <v>36542</v>
      </c>
      <c r="B1118" s="8">
        <v>7.7056389999999997</v>
      </c>
      <c r="C1118" s="2">
        <v>4.7827809999999999</v>
      </c>
      <c r="D1118" s="2">
        <v>4.7827809999999999</v>
      </c>
      <c r="E1118" s="2">
        <v>1</v>
      </c>
    </row>
    <row r="1119" spans="1:5" ht="12.95" customHeight="1" x14ac:dyDescent="0.2">
      <c r="A1119" s="7">
        <v>36543</v>
      </c>
      <c r="B1119" s="8">
        <v>7.7063649999999999</v>
      </c>
      <c r="C1119" s="2">
        <v>4.7789960000000002</v>
      </c>
      <c r="D1119" s="2">
        <v>4.7789960000000002</v>
      </c>
      <c r="E1119" s="2">
        <v>1</v>
      </c>
    </row>
    <row r="1120" spans="1:5" ht="12.95" customHeight="1" x14ac:dyDescent="0.2">
      <c r="A1120" s="7">
        <v>36544</v>
      </c>
      <c r="B1120" s="8">
        <v>7.7119249999999999</v>
      </c>
      <c r="C1120" s="2">
        <v>4.7849190000000004</v>
      </c>
      <c r="D1120" s="2">
        <v>4.7849190000000004</v>
      </c>
      <c r="E1120" s="2">
        <v>1</v>
      </c>
    </row>
    <row r="1121" spans="1:5" ht="12.95" customHeight="1" x14ac:dyDescent="0.2">
      <c r="A1121" s="7">
        <v>36545</v>
      </c>
      <c r="B1121" s="8">
        <v>7.7084770000000002</v>
      </c>
      <c r="C1121" s="2">
        <v>4.7823370000000001</v>
      </c>
      <c r="D1121" s="2">
        <v>4.7823370000000001</v>
      </c>
      <c r="E1121" s="2">
        <v>1</v>
      </c>
    </row>
    <row r="1122" spans="1:5" ht="12.95" customHeight="1" x14ac:dyDescent="0.2">
      <c r="A1122" s="7">
        <v>36546</v>
      </c>
      <c r="B1122" s="8">
        <v>7.7032660000000002</v>
      </c>
      <c r="C1122" s="2">
        <v>4.7743060000000002</v>
      </c>
      <c r="D1122" s="2">
        <v>4.7743060000000002</v>
      </c>
      <c r="E1122" s="2">
        <v>1</v>
      </c>
    </row>
    <row r="1123" spans="1:5" ht="12.95" customHeight="1" x14ac:dyDescent="0.2">
      <c r="A1123" s="7">
        <v>36547</v>
      </c>
      <c r="B1123" s="8">
        <v>7.7110690000000002</v>
      </c>
      <c r="C1123" s="2">
        <v>4.7920530000000001</v>
      </c>
      <c r="D1123" s="2">
        <v>4.7920530000000001</v>
      </c>
      <c r="E1123" s="2">
        <v>1</v>
      </c>
    </row>
    <row r="1124" spans="1:5" ht="12.95" customHeight="1" x14ac:dyDescent="0.2">
      <c r="A1124" s="7">
        <v>36548</v>
      </c>
      <c r="B1124" s="8">
        <v>7.7110690000000002</v>
      </c>
      <c r="C1124" s="2">
        <v>4.7920530000000001</v>
      </c>
      <c r="D1124" s="2">
        <v>4.7920530000000001</v>
      </c>
      <c r="E1124" s="2">
        <v>1</v>
      </c>
    </row>
    <row r="1125" spans="1:5" ht="12.95" customHeight="1" x14ac:dyDescent="0.2">
      <c r="A1125" s="7">
        <v>36549</v>
      </c>
      <c r="B1125" s="8">
        <v>7.7110690000000002</v>
      </c>
      <c r="C1125" s="2">
        <v>4.7920530000000001</v>
      </c>
      <c r="D1125" s="2">
        <v>4.7920530000000001</v>
      </c>
      <c r="E1125" s="2">
        <v>1</v>
      </c>
    </row>
    <row r="1126" spans="1:5" ht="12.95" customHeight="1" x14ac:dyDescent="0.2">
      <c r="A1126" s="7">
        <v>36550</v>
      </c>
      <c r="B1126" s="8">
        <v>7.7110690000000002</v>
      </c>
      <c r="C1126" s="2">
        <v>4.7920530000000001</v>
      </c>
      <c r="D1126" s="2">
        <v>4.7920530000000001</v>
      </c>
      <c r="E1126" s="2">
        <v>1</v>
      </c>
    </row>
    <row r="1127" spans="1:5" ht="12.95" customHeight="1" x14ac:dyDescent="0.2">
      <c r="A1127" s="7">
        <v>36551</v>
      </c>
      <c r="B1127" s="8">
        <v>7.7123499999999998</v>
      </c>
      <c r="C1127" s="2">
        <v>4.7864769999999996</v>
      </c>
      <c r="D1127" s="2">
        <v>4.7864769999999996</v>
      </c>
      <c r="E1127" s="2">
        <v>1</v>
      </c>
    </row>
    <row r="1128" spans="1:5" ht="12.95" customHeight="1" x14ac:dyDescent="0.2">
      <c r="A1128" s="7">
        <v>36552</v>
      </c>
      <c r="B1128" s="8">
        <v>7.7173030000000002</v>
      </c>
      <c r="C1128" s="2">
        <v>4.7888999999999999</v>
      </c>
      <c r="D1128" s="2">
        <v>4.7888999999999999</v>
      </c>
      <c r="E1128" s="2">
        <v>1</v>
      </c>
    </row>
    <row r="1129" spans="1:5" ht="12.95" customHeight="1" x14ac:dyDescent="0.2">
      <c r="A1129" s="7">
        <v>36553</v>
      </c>
      <c r="B1129" s="8">
        <v>7.7195910000000003</v>
      </c>
      <c r="C1129" s="2">
        <v>4.7932230000000002</v>
      </c>
      <c r="D1129" s="2">
        <v>4.7932230000000002</v>
      </c>
      <c r="E1129" s="2">
        <v>1</v>
      </c>
    </row>
    <row r="1130" spans="1:5" ht="12.95" customHeight="1" x14ac:dyDescent="0.2">
      <c r="A1130" s="7">
        <v>36554</v>
      </c>
      <c r="B1130" s="8">
        <v>7.7200420000000003</v>
      </c>
      <c r="C1130" s="2">
        <v>4.7871030000000001</v>
      </c>
      <c r="D1130" s="2">
        <v>4.7871030000000001</v>
      </c>
      <c r="E1130" s="2">
        <v>1</v>
      </c>
    </row>
    <row r="1131" spans="1:5" ht="12.95" customHeight="1" x14ac:dyDescent="0.2">
      <c r="A1131" s="7">
        <v>36555</v>
      </c>
      <c r="B1131" s="8">
        <v>7.7200420000000003</v>
      </c>
      <c r="C1131" s="2">
        <v>4.7871030000000001</v>
      </c>
      <c r="D1131" s="2">
        <v>4.7871030000000001</v>
      </c>
      <c r="E1131" s="2">
        <v>1</v>
      </c>
    </row>
    <row r="1132" spans="1:5" ht="12.95" customHeight="1" x14ac:dyDescent="0.2">
      <c r="A1132" s="7">
        <v>36556</v>
      </c>
      <c r="B1132" s="8">
        <v>7.7200420000000003</v>
      </c>
      <c r="C1132" s="2">
        <v>4.7871030000000001</v>
      </c>
      <c r="D1132" s="2">
        <v>4.7871030000000001</v>
      </c>
      <c r="E1132" s="2">
        <v>1</v>
      </c>
    </row>
    <row r="1133" spans="1:5" ht="12.95" customHeight="1" x14ac:dyDescent="0.2">
      <c r="A1133" s="7">
        <v>36557</v>
      </c>
      <c r="B1133" s="8">
        <v>7.7267070000000002</v>
      </c>
      <c r="C1133" s="2">
        <v>4.8033343999999998</v>
      </c>
      <c r="D1133" s="2">
        <v>4.8033343999999998</v>
      </c>
      <c r="E1133" s="2">
        <v>1</v>
      </c>
    </row>
    <row r="1134" spans="1:5" ht="12.95" customHeight="1" x14ac:dyDescent="0.2">
      <c r="A1134" s="7">
        <v>36558</v>
      </c>
      <c r="B1134" s="8">
        <v>7.7251149999999997</v>
      </c>
      <c r="C1134" s="2">
        <v>4.8094340000000004</v>
      </c>
      <c r="D1134" s="2">
        <v>4.8094340000000004</v>
      </c>
      <c r="E1134" s="2">
        <v>1</v>
      </c>
    </row>
    <row r="1135" spans="1:5" ht="12.95" customHeight="1" x14ac:dyDescent="0.2">
      <c r="A1135" s="7">
        <v>36559</v>
      </c>
      <c r="B1135" s="8">
        <v>7.7407579999999996</v>
      </c>
      <c r="C1135" s="2">
        <v>4.8102850000000004</v>
      </c>
      <c r="D1135" s="2">
        <v>4.8102850000000004</v>
      </c>
      <c r="E1135" s="2">
        <v>1</v>
      </c>
    </row>
    <row r="1136" spans="1:5" ht="12.95" customHeight="1" x14ac:dyDescent="0.2">
      <c r="A1136" s="7">
        <v>36560</v>
      </c>
      <c r="B1136" s="8">
        <v>7.7190890000000003</v>
      </c>
      <c r="C1136" s="2">
        <v>4.7895329999999996</v>
      </c>
      <c r="D1136" s="2">
        <v>4.7895329999999996</v>
      </c>
      <c r="E1136" s="2">
        <v>1</v>
      </c>
    </row>
    <row r="1137" spans="1:5" ht="12.95" customHeight="1" x14ac:dyDescent="0.2">
      <c r="A1137" s="7">
        <v>36561</v>
      </c>
      <c r="B1137" s="8">
        <v>7.7304510000000004</v>
      </c>
      <c r="C1137" s="2">
        <v>4.8072189999999999</v>
      </c>
      <c r="D1137" s="2">
        <v>4.8072189999999999</v>
      </c>
      <c r="E1137" s="2">
        <v>1</v>
      </c>
    </row>
    <row r="1138" spans="1:5" ht="12.95" customHeight="1" x14ac:dyDescent="0.2">
      <c r="A1138" s="7">
        <v>36562</v>
      </c>
      <c r="B1138" s="8">
        <v>7.7304510000000004</v>
      </c>
      <c r="C1138" s="2">
        <v>4.8072189999999999</v>
      </c>
      <c r="D1138" s="2">
        <v>4.8072189999999999</v>
      </c>
      <c r="E1138" s="2">
        <v>1</v>
      </c>
    </row>
    <row r="1139" spans="1:5" ht="12.95" customHeight="1" x14ac:dyDescent="0.2">
      <c r="A1139" s="7">
        <v>36563</v>
      </c>
      <c r="B1139" s="8">
        <v>7.7304510000000004</v>
      </c>
      <c r="C1139" s="2">
        <v>4.8072189999999999</v>
      </c>
      <c r="D1139" s="2">
        <v>4.8072189999999999</v>
      </c>
      <c r="E1139" s="2">
        <v>1</v>
      </c>
    </row>
    <row r="1140" spans="1:5" ht="12.95" customHeight="1" x14ac:dyDescent="0.2">
      <c r="A1140" s="7">
        <v>36564</v>
      </c>
      <c r="B1140" s="8">
        <v>7.7304510000000004</v>
      </c>
      <c r="C1140" s="2">
        <v>4.8072189999999999</v>
      </c>
      <c r="D1140" s="2">
        <v>4.8072189999999999</v>
      </c>
      <c r="E1140" s="2">
        <v>1</v>
      </c>
    </row>
    <row r="1141" spans="1:5" ht="12.95" customHeight="1" x14ac:dyDescent="0.2">
      <c r="A1141" s="7">
        <v>36565</v>
      </c>
      <c r="B1141" s="8">
        <v>7.7147969999999999</v>
      </c>
      <c r="C1141" s="2">
        <v>4.8017519999999996</v>
      </c>
      <c r="D1141" s="2">
        <v>4.8017519999999996</v>
      </c>
      <c r="E1141" s="2">
        <v>1</v>
      </c>
    </row>
    <row r="1142" spans="1:5" ht="12.95" customHeight="1" x14ac:dyDescent="0.2">
      <c r="A1142" s="7">
        <v>36566</v>
      </c>
      <c r="B1142" s="8">
        <v>7.7391420000000002</v>
      </c>
      <c r="C1142" s="2">
        <v>4.8112029999999999</v>
      </c>
      <c r="D1142" s="2">
        <v>4.8112029999999999</v>
      </c>
      <c r="E1142" s="2">
        <v>1</v>
      </c>
    </row>
    <row r="1143" spans="1:5" ht="12.95" customHeight="1" x14ac:dyDescent="0.2">
      <c r="A1143" s="7">
        <v>36567</v>
      </c>
      <c r="B1143" s="8">
        <v>7.7306480000000004</v>
      </c>
      <c r="C1143" s="2">
        <v>4.8141829999999999</v>
      </c>
      <c r="D1143" s="2">
        <v>4.8141829999999999</v>
      </c>
      <c r="E1143" s="2">
        <v>1</v>
      </c>
    </row>
    <row r="1144" spans="1:5" ht="12.95" customHeight="1" x14ac:dyDescent="0.2">
      <c r="A1144" s="7">
        <v>36568</v>
      </c>
      <c r="B1144" s="8">
        <v>7.7281500000000003</v>
      </c>
      <c r="C1144" s="2">
        <v>4.8142639999999997</v>
      </c>
      <c r="D1144" s="2">
        <v>4.8142639999999997</v>
      </c>
      <c r="E1144" s="2">
        <v>1</v>
      </c>
    </row>
    <row r="1145" spans="1:5" ht="12.95" customHeight="1" x14ac:dyDescent="0.2">
      <c r="A1145" s="7">
        <v>36569</v>
      </c>
      <c r="B1145" s="8">
        <v>7.7281500000000003</v>
      </c>
      <c r="C1145" s="2">
        <v>4.8142639999999997</v>
      </c>
      <c r="D1145" s="2">
        <v>4.8142639999999997</v>
      </c>
      <c r="E1145" s="2">
        <v>1</v>
      </c>
    </row>
    <row r="1146" spans="1:5" ht="12.95" customHeight="1" x14ac:dyDescent="0.2">
      <c r="A1146" s="7">
        <v>36570</v>
      </c>
      <c r="B1146" s="8">
        <v>7.7281500000000003</v>
      </c>
      <c r="C1146" s="2">
        <v>4.8142639999999997</v>
      </c>
      <c r="D1146" s="2">
        <v>4.8142639999999997</v>
      </c>
      <c r="E1146" s="2">
        <v>1</v>
      </c>
    </row>
    <row r="1147" spans="1:5" ht="12.95" customHeight="1" x14ac:dyDescent="0.2">
      <c r="A1147" s="7">
        <v>36571</v>
      </c>
      <c r="B1147" s="8">
        <v>7.7280790000000001</v>
      </c>
      <c r="C1147" s="2">
        <v>4.8146100000000001</v>
      </c>
      <c r="D1147" s="2">
        <v>4.8146100000000001</v>
      </c>
      <c r="E1147" s="2">
        <v>1</v>
      </c>
    </row>
    <row r="1148" spans="1:5" ht="12.95" customHeight="1" x14ac:dyDescent="0.2">
      <c r="A1148" s="7">
        <v>36572</v>
      </c>
      <c r="B1148" s="8">
        <v>7.7278399999999996</v>
      </c>
      <c r="C1148" s="2">
        <v>4.8121700000000001</v>
      </c>
      <c r="D1148" s="2">
        <v>4.8121700000000001</v>
      </c>
      <c r="E1148" s="2">
        <v>1</v>
      </c>
    </row>
    <row r="1149" spans="1:5" ht="12.95" customHeight="1" x14ac:dyDescent="0.2">
      <c r="A1149" s="7">
        <v>36573</v>
      </c>
      <c r="B1149" s="8">
        <v>7.7276689999999997</v>
      </c>
      <c r="C1149" s="2">
        <v>4.8169620000000002</v>
      </c>
      <c r="D1149" s="2">
        <v>4.8169620000000002</v>
      </c>
      <c r="E1149" s="2">
        <v>1</v>
      </c>
    </row>
    <row r="1150" spans="1:5" ht="12.95" customHeight="1" x14ac:dyDescent="0.2">
      <c r="A1150" s="7">
        <v>36574</v>
      </c>
      <c r="B1150" s="8">
        <v>7.7255659999999997</v>
      </c>
      <c r="C1150" s="2">
        <v>4.8200019999999997</v>
      </c>
      <c r="D1150" s="2">
        <v>4.8200019999999997</v>
      </c>
      <c r="E1150" s="2">
        <v>1</v>
      </c>
    </row>
    <row r="1151" spans="1:5" ht="12.95" customHeight="1" x14ac:dyDescent="0.2">
      <c r="A1151" s="7">
        <v>36575</v>
      </c>
      <c r="B1151" s="8">
        <v>7.7350000000000003</v>
      </c>
      <c r="C1151" s="2">
        <v>4.822927</v>
      </c>
      <c r="D1151" s="2">
        <v>4.822927</v>
      </c>
      <c r="E1151" s="2">
        <v>1</v>
      </c>
    </row>
    <row r="1152" spans="1:5" ht="12.95" customHeight="1" x14ac:dyDescent="0.2">
      <c r="A1152" s="7">
        <v>36576</v>
      </c>
      <c r="B1152" s="8">
        <v>7.7350000000000003</v>
      </c>
      <c r="C1152" s="2">
        <v>4.822927</v>
      </c>
      <c r="D1152" s="2">
        <v>4.822927</v>
      </c>
      <c r="E1152" s="2">
        <v>1</v>
      </c>
    </row>
    <row r="1153" spans="1:5" ht="12.95" customHeight="1" x14ac:dyDescent="0.2">
      <c r="A1153" s="7">
        <v>36577</v>
      </c>
      <c r="B1153" s="8">
        <v>7.7350000000000003</v>
      </c>
      <c r="C1153" s="2">
        <v>4.822927</v>
      </c>
      <c r="D1153" s="2">
        <v>4.822927</v>
      </c>
      <c r="E1153" s="2">
        <v>1</v>
      </c>
    </row>
    <row r="1154" spans="1:5" ht="12.95" customHeight="1" x14ac:dyDescent="0.2">
      <c r="A1154" s="7">
        <v>36578</v>
      </c>
      <c r="B1154" s="8">
        <v>7.7288030000000001</v>
      </c>
      <c r="C1154" s="2">
        <v>4.8211111111899996</v>
      </c>
      <c r="D1154" s="2">
        <v>4.8211111111899996</v>
      </c>
      <c r="E1154" s="2">
        <v>1</v>
      </c>
    </row>
    <row r="1155" spans="1:5" ht="12.95" customHeight="1" x14ac:dyDescent="0.2">
      <c r="A1155" s="7">
        <v>36579</v>
      </c>
      <c r="B1155" s="8">
        <v>7.7304630000000003</v>
      </c>
      <c r="C1155" s="2">
        <v>4.8148559999999998</v>
      </c>
      <c r="D1155" s="2">
        <v>4.8148559999999998</v>
      </c>
      <c r="E1155" s="2">
        <v>1</v>
      </c>
    </row>
    <row r="1156" spans="1:5" ht="12.95" customHeight="1" x14ac:dyDescent="0.2">
      <c r="A1156" s="7">
        <v>36580</v>
      </c>
      <c r="B1156" s="8">
        <v>7.7272420000000004</v>
      </c>
      <c r="C1156" s="2">
        <v>4.7996129999999999</v>
      </c>
      <c r="D1156" s="2">
        <v>4.7996129999999999</v>
      </c>
      <c r="E1156" s="2">
        <v>1</v>
      </c>
    </row>
    <row r="1157" spans="1:5" ht="12.95" customHeight="1" x14ac:dyDescent="0.2">
      <c r="A1157" s="7">
        <v>36581</v>
      </c>
      <c r="B1157" s="8">
        <v>7.7235880000000003</v>
      </c>
      <c r="C1157" s="2">
        <v>4.79779</v>
      </c>
      <c r="D1157" s="2">
        <v>4.79779</v>
      </c>
      <c r="E1157" s="2">
        <v>1</v>
      </c>
    </row>
    <row r="1158" spans="1:5" ht="12.95" customHeight="1" x14ac:dyDescent="0.2">
      <c r="A1158" s="7">
        <v>36582</v>
      </c>
      <c r="B1158" s="8">
        <v>7.7321580000000001</v>
      </c>
      <c r="C1158" s="2">
        <v>4.8101919999999998</v>
      </c>
      <c r="D1158" s="2">
        <v>4.8101919999999998</v>
      </c>
      <c r="E1158" s="2">
        <v>1</v>
      </c>
    </row>
    <row r="1159" spans="1:5" ht="12.95" customHeight="1" x14ac:dyDescent="0.2">
      <c r="A1159" s="7">
        <v>36583</v>
      </c>
      <c r="B1159" s="8">
        <v>7.7321580000000001</v>
      </c>
      <c r="C1159" s="2">
        <v>4.8101919999999998</v>
      </c>
      <c r="D1159" s="2">
        <v>4.8101919999999998</v>
      </c>
      <c r="E1159" s="2">
        <v>1</v>
      </c>
    </row>
    <row r="1160" spans="1:5" ht="12.95" customHeight="1" x14ac:dyDescent="0.2">
      <c r="A1160" s="7">
        <v>36584</v>
      </c>
      <c r="B1160" s="8">
        <v>7.7321580000000001</v>
      </c>
      <c r="C1160" s="2">
        <v>4.8101919999999998</v>
      </c>
      <c r="D1160" s="2">
        <v>4.8101919999999998</v>
      </c>
      <c r="E1160" s="2">
        <v>1</v>
      </c>
    </row>
    <row r="1161" spans="1:5" ht="12.95" customHeight="1" x14ac:dyDescent="0.2">
      <c r="A1161" s="7">
        <v>36585</v>
      </c>
      <c r="B1161" s="8">
        <v>7.7304570000000004</v>
      </c>
      <c r="C1161" s="2">
        <v>4.8135000000000003</v>
      </c>
      <c r="D1161" s="2">
        <v>4.8135000000000003</v>
      </c>
      <c r="E1161" s="2">
        <v>1</v>
      </c>
    </row>
    <row r="1162" spans="1:5" ht="12.95" customHeight="1" x14ac:dyDescent="0.2">
      <c r="A1162" s="7">
        <v>36586</v>
      </c>
      <c r="B1162" s="8">
        <v>7.7325720000000002</v>
      </c>
      <c r="C1162" s="2">
        <v>4.8138189999999996</v>
      </c>
      <c r="D1162" s="2">
        <v>4.8138189999999996</v>
      </c>
      <c r="E1162" s="2">
        <v>1</v>
      </c>
    </row>
    <row r="1163" spans="1:5" ht="12.95" customHeight="1" x14ac:dyDescent="0.2">
      <c r="A1163" s="7">
        <v>36587</v>
      </c>
      <c r="B1163" s="8">
        <v>7.7354940000000001</v>
      </c>
      <c r="C1163" s="2">
        <v>4.8165579999999997</v>
      </c>
      <c r="D1163" s="2">
        <v>4.8165579999999997</v>
      </c>
      <c r="E1163" s="2">
        <v>1</v>
      </c>
    </row>
    <row r="1164" spans="1:5" ht="12.95" customHeight="1" x14ac:dyDescent="0.2">
      <c r="A1164" s="7">
        <v>36588</v>
      </c>
      <c r="B1164" s="8">
        <v>7.7373149999999997</v>
      </c>
      <c r="C1164" s="2">
        <v>4.8161659999999999</v>
      </c>
      <c r="D1164" s="2">
        <v>4.8161659999999999</v>
      </c>
      <c r="E1164" s="2">
        <v>1</v>
      </c>
    </row>
    <row r="1165" spans="1:5" ht="12.95" customHeight="1" x14ac:dyDescent="0.2">
      <c r="A1165" s="7">
        <v>36589</v>
      </c>
      <c r="B1165" s="8">
        <v>7.7300002599999997</v>
      </c>
      <c r="C1165" s="2">
        <v>4.8117010000000002</v>
      </c>
      <c r="D1165" s="2">
        <v>4.8117010000000002</v>
      </c>
      <c r="E1165" s="2">
        <v>1</v>
      </c>
    </row>
    <row r="1166" spans="1:5" ht="12.95" customHeight="1" x14ac:dyDescent="0.2">
      <c r="A1166" s="7">
        <v>36590</v>
      </c>
      <c r="B1166" s="8">
        <v>7.7300002599999997</v>
      </c>
      <c r="C1166" s="2">
        <v>4.8117010000000002</v>
      </c>
      <c r="D1166" s="2">
        <v>4.8117010000000002</v>
      </c>
      <c r="E1166" s="2">
        <v>1</v>
      </c>
    </row>
    <row r="1167" spans="1:5" ht="12.95" customHeight="1" x14ac:dyDescent="0.2">
      <c r="A1167" s="7">
        <v>36591</v>
      </c>
      <c r="B1167" s="8">
        <v>7.7300002599999997</v>
      </c>
      <c r="C1167" s="2">
        <v>4.8117010000000002</v>
      </c>
      <c r="D1167" s="2">
        <v>4.8117010000000002</v>
      </c>
      <c r="E1167" s="2">
        <v>1</v>
      </c>
    </row>
    <row r="1168" spans="1:5" ht="12.95" customHeight="1" x14ac:dyDescent="0.2">
      <c r="A1168" s="7">
        <v>36592</v>
      </c>
      <c r="B1168" s="8">
        <v>7.7315199999999997</v>
      </c>
      <c r="C1168" s="2">
        <v>4.8121</v>
      </c>
      <c r="D1168" s="2">
        <v>4.8121</v>
      </c>
      <c r="E1168" s="2">
        <v>1</v>
      </c>
    </row>
    <row r="1169" spans="1:5" ht="12.95" customHeight="1" x14ac:dyDescent="0.2">
      <c r="A1169" s="7">
        <v>36593</v>
      </c>
      <c r="B1169" s="8">
        <v>7.7296250000000004</v>
      </c>
      <c r="C1169" s="2">
        <v>4.8107800000000003</v>
      </c>
      <c r="D1169" s="2">
        <v>4.8107800000000003</v>
      </c>
      <c r="E1169" s="2">
        <v>1</v>
      </c>
    </row>
    <row r="1170" spans="1:5" ht="12.95" customHeight="1" x14ac:dyDescent="0.2">
      <c r="A1170" s="7">
        <v>36594</v>
      </c>
      <c r="B1170" s="8">
        <v>7.7347619999999999</v>
      </c>
      <c r="C1170" s="2">
        <v>4.814781</v>
      </c>
      <c r="D1170" s="2">
        <v>4.814781</v>
      </c>
      <c r="E1170" s="2">
        <v>1</v>
      </c>
    </row>
    <row r="1171" spans="1:5" ht="12.95" customHeight="1" x14ac:dyDescent="0.2">
      <c r="A1171" s="7">
        <v>36595</v>
      </c>
      <c r="B1171" s="8">
        <v>7.7302819999999999</v>
      </c>
      <c r="C1171" s="2">
        <v>4.8154120000000002</v>
      </c>
      <c r="D1171" s="2">
        <v>4.8154120000000002</v>
      </c>
      <c r="E1171" s="2">
        <v>1</v>
      </c>
    </row>
    <row r="1172" spans="1:5" ht="12.95" customHeight="1" x14ac:dyDescent="0.2">
      <c r="A1172" s="7">
        <v>36596</v>
      </c>
      <c r="B1172" s="8">
        <v>7.7305729999999997</v>
      </c>
      <c r="C1172" s="2">
        <v>4.8138300000000003</v>
      </c>
      <c r="D1172" s="2">
        <v>4.8138300000000003</v>
      </c>
      <c r="E1172" s="2">
        <v>1</v>
      </c>
    </row>
    <row r="1173" spans="1:5" ht="12.95" customHeight="1" x14ac:dyDescent="0.2">
      <c r="A1173" s="7">
        <v>36597</v>
      </c>
      <c r="B1173" s="8">
        <v>7.7305729999999997</v>
      </c>
      <c r="C1173" s="2">
        <v>4.8138300000000003</v>
      </c>
      <c r="D1173" s="2">
        <v>4.8138300000000003</v>
      </c>
      <c r="E1173" s="2">
        <v>1</v>
      </c>
    </row>
    <row r="1174" spans="1:5" ht="12.95" customHeight="1" x14ac:dyDescent="0.2">
      <c r="A1174" s="7">
        <v>36598</v>
      </c>
      <c r="B1174" s="8">
        <v>7.7305729999999997</v>
      </c>
      <c r="C1174" s="2">
        <v>4.8138300000000003</v>
      </c>
      <c r="D1174" s="2">
        <v>4.8138300000000003</v>
      </c>
      <c r="E1174" s="2">
        <v>1</v>
      </c>
    </row>
    <row r="1175" spans="1:5" ht="12.95" customHeight="1" x14ac:dyDescent="0.2">
      <c r="A1175" s="7">
        <v>36599</v>
      </c>
      <c r="B1175" s="8">
        <v>7.7318189999999998</v>
      </c>
      <c r="C1175" s="2">
        <v>4.8039329999999998</v>
      </c>
      <c r="D1175" s="2">
        <v>4.8039329999999998</v>
      </c>
      <c r="E1175" s="2">
        <v>1</v>
      </c>
    </row>
    <row r="1176" spans="1:5" ht="12.95" customHeight="1" x14ac:dyDescent="0.2">
      <c r="A1176" s="7">
        <v>36600</v>
      </c>
      <c r="B1176" s="8">
        <v>7.7347770000000002</v>
      </c>
      <c r="C1176" s="2">
        <v>4.8013700000000004</v>
      </c>
      <c r="D1176" s="2">
        <v>4.8013700000000004</v>
      </c>
      <c r="E1176" s="2">
        <v>1</v>
      </c>
    </row>
    <row r="1177" spans="1:5" ht="12.95" customHeight="1" x14ac:dyDescent="0.2">
      <c r="A1177" s="7">
        <v>36601</v>
      </c>
      <c r="B1177" s="8">
        <v>7.7344749999999998</v>
      </c>
      <c r="C1177" s="2">
        <v>4.8002859999999998</v>
      </c>
      <c r="D1177" s="2">
        <v>4.8002859999999998</v>
      </c>
      <c r="E1177" s="2">
        <v>1</v>
      </c>
    </row>
    <row r="1178" spans="1:5" ht="12.95" customHeight="1" x14ac:dyDescent="0.2">
      <c r="A1178" s="7">
        <v>36602</v>
      </c>
      <c r="B1178" s="8">
        <v>7.7267869999999998</v>
      </c>
      <c r="C1178" s="2">
        <v>4.7946099999999996</v>
      </c>
      <c r="D1178" s="2">
        <v>4.7946099999999996</v>
      </c>
      <c r="E1178" s="2">
        <v>1</v>
      </c>
    </row>
    <row r="1179" spans="1:5" ht="12.95" customHeight="1" x14ac:dyDescent="0.2">
      <c r="A1179" s="7">
        <v>36603</v>
      </c>
      <c r="B1179" s="8">
        <v>7.7321799999999996</v>
      </c>
      <c r="C1179" s="2">
        <v>4.7976349999999996</v>
      </c>
      <c r="D1179" s="2">
        <v>4.7976349999999996</v>
      </c>
      <c r="E1179" s="2">
        <v>1</v>
      </c>
    </row>
    <row r="1180" spans="1:5" ht="12.95" customHeight="1" x14ac:dyDescent="0.2">
      <c r="A1180" s="7">
        <v>36604</v>
      </c>
      <c r="B1180" s="8">
        <v>7.7321799999999996</v>
      </c>
      <c r="C1180" s="2">
        <v>4.7976349999999996</v>
      </c>
      <c r="D1180" s="2">
        <v>4.7976349999999996</v>
      </c>
      <c r="E1180" s="2">
        <v>1</v>
      </c>
    </row>
    <row r="1181" spans="1:5" ht="12.95" customHeight="1" x14ac:dyDescent="0.2">
      <c r="A1181" s="7">
        <v>36605</v>
      </c>
      <c r="B1181" s="8">
        <v>7.7321799999999996</v>
      </c>
      <c r="C1181" s="2">
        <v>4.7976349999999996</v>
      </c>
      <c r="D1181" s="2">
        <v>4.7976349999999996</v>
      </c>
      <c r="E1181" s="2">
        <v>1</v>
      </c>
    </row>
    <row r="1182" spans="1:5" ht="12.95" customHeight="1" x14ac:dyDescent="0.2">
      <c r="A1182" s="7">
        <v>36606</v>
      </c>
      <c r="B1182" s="8">
        <v>7.7326569999999997</v>
      </c>
      <c r="C1182" s="2">
        <v>4.7947980000000001</v>
      </c>
      <c r="D1182" s="2">
        <v>4.7947980000000001</v>
      </c>
      <c r="E1182" s="2">
        <v>1</v>
      </c>
    </row>
    <row r="1183" spans="1:5" ht="12.95" customHeight="1" x14ac:dyDescent="0.2">
      <c r="A1183" s="7">
        <v>36607</v>
      </c>
      <c r="B1183" s="8">
        <v>7.7308859999999999</v>
      </c>
      <c r="C1183" s="2">
        <v>4.7989879999999996</v>
      </c>
      <c r="D1183" s="2">
        <v>4.7989879999999996</v>
      </c>
      <c r="E1183" s="2">
        <v>1</v>
      </c>
    </row>
    <row r="1184" spans="1:5" ht="12.95" customHeight="1" x14ac:dyDescent="0.2">
      <c r="A1184" s="7">
        <v>36608</v>
      </c>
      <c r="B1184" s="8">
        <v>7.737133</v>
      </c>
      <c r="C1184" s="2">
        <v>4.806216</v>
      </c>
      <c r="D1184" s="2">
        <v>4.806216</v>
      </c>
      <c r="E1184" s="2">
        <v>1</v>
      </c>
    </row>
    <row r="1185" spans="1:5" ht="12.95" customHeight="1" x14ac:dyDescent="0.2">
      <c r="A1185" s="7">
        <v>36609</v>
      </c>
      <c r="B1185" s="8">
        <v>7.7392909999999997</v>
      </c>
      <c r="C1185" s="2">
        <v>4.8158640000000004</v>
      </c>
      <c r="D1185" s="2">
        <v>4.8158640000000004</v>
      </c>
      <c r="E1185" s="2">
        <v>1</v>
      </c>
    </row>
    <row r="1186" spans="1:5" ht="12.95" customHeight="1" x14ac:dyDescent="0.2">
      <c r="A1186" s="7">
        <v>36610</v>
      </c>
      <c r="B1186" s="8">
        <v>7.7359609999999996</v>
      </c>
      <c r="C1186" s="2">
        <v>4.8407390000000001</v>
      </c>
      <c r="D1186" s="2">
        <v>4.8407390000000001</v>
      </c>
      <c r="E1186" s="2">
        <v>1</v>
      </c>
    </row>
    <row r="1187" spans="1:5" ht="12.95" customHeight="1" x14ac:dyDescent="0.2">
      <c r="A1187" s="7">
        <v>36611</v>
      </c>
      <c r="B1187" s="8">
        <v>7.7359609999999996</v>
      </c>
      <c r="C1187" s="2">
        <v>4.8407390000000001</v>
      </c>
      <c r="D1187" s="2">
        <v>4.8407390000000001</v>
      </c>
      <c r="E1187" s="2">
        <v>1</v>
      </c>
    </row>
    <row r="1188" spans="1:5" ht="12.95" customHeight="1" x14ac:dyDescent="0.2">
      <c r="A1188" s="7">
        <v>36612</v>
      </c>
      <c r="B1188" s="8">
        <v>7.7359609999999996</v>
      </c>
      <c r="C1188" s="2">
        <v>4.8407390000000001</v>
      </c>
      <c r="D1188" s="2">
        <v>4.8407390000000001</v>
      </c>
      <c r="E1188" s="2">
        <v>1</v>
      </c>
    </row>
    <row r="1189" spans="1:5" ht="12.95" customHeight="1" x14ac:dyDescent="0.2">
      <c r="A1189" s="7">
        <v>36613</v>
      </c>
      <c r="B1189" s="8">
        <v>7.7285490000000001</v>
      </c>
      <c r="C1189" s="2">
        <v>4.8661000000000003</v>
      </c>
      <c r="D1189" s="2">
        <v>4.8661000000000003</v>
      </c>
      <c r="E1189" s="2">
        <v>1</v>
      </c>
    </row>
    <row r="1190" spans="1:5" ht="12.95" customHeight="1" x14ac:dyDescent="0.2">
      <c r="A1190" s="7">
        <v>36614</v>
      </c>
      <c r="B1190" s="8">
        <v>7.7371379999999998</v>
      </c>
      <c r="C1190" s="2">
        <v>4.8686230000000004</v>
      </c>
      <c r="D1190" s="2">
        <v>4.8686230000000004</v>
      </c>
      <c r="E1190" s="2">
        <v>1</v>
      </c>
    </row>
    <row r="1191" spans="1:5" ht="12.95" customHeight="1" x14ac:dyDescent="0.2">
      <c r="A1191" s="7">
        <v>36615</v>
      </c>
      <c r="B1191" s="8">
        <v>7.7349759999999996</v>
      </c>
      <c r="C1191" s="2">
        <v>4.8734970000000004</v>
      </c>
      <c r="D1191" s="2">
        <v>4.8734970000000004</v>
      </c>
      <c r="E1191" s="2">
        <v>1</v>
      </c>
    </row>
    <row r="1192" spans="1:5" ht="12.95" customHeight="1" x14ac:dyDescent="0.2">
      <c r="A1192" s="7">
        <v>36616</v>
      </c>
      <c r="B1192" s="8">
        <v>7.7272800000000004</v>
      </c>
      <c r="C1192" s="2">
        <v>4.8538889999999997</v>
      </c>
      <c r="D1192" s="2">
        <v>4.8538889999999997</v>
      </c>
      <c r="E1192" s="2">
        <v>1</v>
      </c>
    </row>
    <row r="1193" spans="1:5" ht="12.95" customHeight="1" x14ac:dyDescent="0.2">
      <c r="A1193" s="7">
        <v>36617</v>
      </c>
      <c r="B1193" s="8">
        <v>7.73454</v>
      </c>
      <c r="C1193" s="2">
        <v>4.859909</v>
      </c>
      <c r="D1193" s="2">
        <v>4.859909</v>
      </c>
      <c r="E1193" s="2">
        <v>1</v>
      </c>
    </row>
    <row r="1194" spans="1:5" ht="12.95" customHeight="1" x14ac:dyDescent="0.2">
      <c r="A1194" s="7">
        <v>36618</v>
      </c>
      <c r="B1194" s="8">
        <v>7.73454</v>
      </c>
      <c r="C1194" s="2">
        <v>4.859909</v>
      </c>
      <c r="D1194" s="2">
        <v>4.859909</v>
      </c>
      <c r="E1194" s="2">
        <v>1</v>
      </c>
    </row>
    <row r="1195" spans="1:5" ht="12.95" customHeight="1" x14ac:dyDescent="0.2">
      <c r="A1195" s="7">
        <v>36619</v>
      </c>
      <c r="B1195" s="8">
        <v>7.73454</v>
      </c>
      <c r="C1195" s="2">
        <v>4.859909</v>
      </c>
      <c r="D1195" s="2">
        <v>4.859909</v>
      </c>
      <c r="E1195" s="2">
        <v>1</v>
      </c>
    </row>
    <row r="1196" spans="1:5" ht="12.95" customHeight="1" x14ac:dyDescent="0.2">
      <c r="A1196" s="7">
        <v>36620</v>
      </c>
      <c r="B1196" s="8">
        <v>7.7368920000000001</v>
      </c>
      <c r="C1196" s="2">
        <v>4.8737560000000002</v>
      </c>
      <c r="D1196" s="2">
        <v>4.8737560000000002</v>
      </c>
      <c r="E1196" s="2">
        <v>1</v>
      </c>
    </row>
    <row r="1197" spans="1:5" ht="12.95" customHeight="1" x14ac:dyDescent="0.2">
      <c r="A1197" s="7">
        <v>36621</v>
      </c>
      <c r="B1197" s="8">
        <v>7.7358900000000004</v>
      </c>
      <c r="C1197" s="2">
        <v>4.898409</v>
      </c>
      <c r="D1197" s="2">
        <v>4.898409</v>
      </c>
      <c r="E1197" s="2">
        <v>1</v>
      </c>
    </row>
    <row r="1198" spans="1:5" ht="12.95" customHeight="1" x14ac:dyDescent="0.2">
      <c r="A1198" s="7">
        <v>36622</v>
      </c>
      <c r="B1198" s="8">
        <v>7.7298660000000003</v>
      </c>
      <c r="C1198" s="2">
        <v>4.9193049999999996</v>
      </c>
      <c r="D1198" s="2">
        <v>4.9193049999999996</v>
      </c>
      <c r="E1198" s="2">
        <v>1</v>
      </c>
    </row>
    <row r="1199" spans="1:5" ht="12.95" customHeight="1" x14ac:dyDescent="0.2">
      <c r="A1199" s="7">
        <v>36623</v>
      </c>
      <c r="B1199" s="8">
        <v>7.7239149999999999</v>
      </c>
      <c r="C1199" s="2">
        <v>4.9107770000000004</v>
      </c>
      <c r="D1199" s="2">
        <v>4.9107770000000004</v>
      </c>
      <c r="E1199" s="2">
        <v>1</v>
      </c>
    </row>
    <row r="1200" spans="1:5" ht="12.95" customHeight="1" x14ac:dyDescent="0.2">
      <c r="A1200" s="7">
        <v>36624</v>
      </c>
      <c r="B1200" s="8">
        <v>7.7254160000000001</v>
      </c>
      <c r="C1200" s="2">
        <v>4.9302279999999996</v>
      </c>
      <c r="D1200" s="2">
        <v>4.9302279999999996</v>
      </c>
      <c r="E1200" s="2">
        <v>1</v>
      </c>
    </row>
    <row r="1201" spans="1:5" ht="12.95" customHeight="1" x14ac:dyDescent="0.2">
      <c r="A1201" s="7">
        <v>36625</v>
      </c>
      <c r="B1201" s="8">
        <v>7.7254160000000001</v>
      </c>
      <c r="C1201" s="2">
        <v>4.9302279999999996</v>
      </c>
      <c r="D1201" s="2">
        <v>4.9302279999999996</v>
      </c>
      <c r="E1201" s="2">
        <v>1</v>
      </c>
    </row>
    <row r="1202" spans="1:5" ht="12.95" customHeight="1" x14ac:dyDescent="0.2">
      <c r="A1202" s="7">
        <v>36626</v>
      </c>
      <c r="B1202" s="8">
        <v>7.7254160000000001</v>
      </c>
      <c r="C1202" s="2">
        <v>4.9302279999999996</v>
      </c>
      <c r="D1202" s="2">
        <v>4.9302279999999996</v>
      </c>
      <c r="E1202" s="2">
        <v>1</v>
      </c>
    </row>
    <row r="1203" spans="1:5" ht="12.95" customHeight="1" x14ac:dyDescent="0.2">
      <c r="A1203" s="7">
        <v>36627</v>
      </c>
      <c r="B1203" s="8">
        <v>7.727563</v>
      </c>
      <c r="C1203" s="2">
        <v>4.9158090000000003</v>
      </c>
      <c r="D1203" s="2">
        <v>4.9158090000000003</v>
      </c>
      <c r="E1203" s="2">
        <v>1</v>
      </c>
    </row>
    <row r="1204" spans="1:5" ht="12.95" customHeight="1" x14ac:dyDescent="0.2">
      <c r="A1204" s="7">
        <v>36628</v>
      </c>
      <c r="B1204" s="8">
        <v>7.7236560000000001</v>
      </c>
      <c r="C1204" s="2">
        <v>4.9075170000000004</v>
      </c>
      <c r="D1204" s="2">
        <v>4.9075170000000004</v>
      </c>
      <c r="E1204" s="2">
        <v>1</v>
      </c>
    </row>
    <row r="1205" spans="1:5" ht="12.95" customHeight="1" x14ac:dyDescent="0.2">
      <c r="A1205" s="7">
        <v>36629</v>
      </c>
      <c r="B1205" s="8">
        <v>7.7272290000000003</v>
      </c>
      <c r="C1205" s="2">
        <v>4.9059900000000001</v>
      </c>
      <c r="D1205" s="2">
        <v>4.9059900000000001</v>
      </c>
      <c r="E1205" s="2">
        <v>1</v>
      </c>
    </row>
    <row r="1206" spans="1:5" ht="12.95" customHeight="1" x14ac:dyDescent="0.2">
      <c r="A1206" s="7">
        <v>36630</v>
      </c>
      <c r="B1206" s="8">
        <v>7.7273750000000003</v>
      </c>
      <c r="C1206" s="2">
        <v>4.9063410000000003</v>
      </c>
      <c r="D1206" s="2">
        <v>4.9063410000000003</v>
      </c>
      <c r="E1206" s="2">
        <v>1</v>
      </c>
    </row>
    <row r="1207" spans="1:5" ht="12.95" customHeight="1" x14ac:dyDescent="0.2">
      <c r="A1207" s="7">
        <v>36631</v>
      </c>
      <c r="B1207" s="8">
        <v>7.7259719999999996</v>
      </c>
      <c r="C1207" s="2">
        <v>4.9114599999999999</v>
      </c>
      <c r="D1207" s="2">
        <v>4.9114599999999999</v>
      </c>
      <c r="E1207" s="2">
        <v>1</v>
      </c>
    </row>
    <row r="1208" spans="1:5" ht="12.95" customHeight="1" x14ac:dyDescent="0.2">
      <c r="A1208" s="7">
        <v>36632</v>
      </c>
      <c r="B1208" s="8">
        <v>7.7259719999999996</v>
      </c>
      <c r="C1208" s="2">
        <v>4.9114599999999999</v>
      </c>
      <c r="D1208" s="2">
        <v>4.9114599999999999</v>
      </c>
      <c r="E1208" s="2">
        <v>1</v>
      </c>
    </row>
    <row r="1209" spans="1:5" ht="12.95" customHeight="1" x14ac:dyDescent="0.2">
      <c r="A1209" s="7">
        <v>36633</v>
      </c>
      <c r="B1209" s="8">
        <v>7.7259719999999996</v>
      </c>
      <c r="C1209" s="2">
        <v>4.9114599999999999</v>
      </c>
      <c r="D1209" s="2">
        <v>4.9114599999999999</v>
      </c>
      <c r="E1209" s="2">
        <v>1</v>
      </c>
    </row>
    <row r="1210" spans="1:5" ht="12.95" customHeight="1" x14ac:dyDescent="0.2">
      <c r="A1210" s="7">
        <v>36634</v>
      </c>
      <c r="B1210" s="8">
        <v>7.726858</v>
      </c>
      <c r="C1210" s="2">
        <v>4.9281860000000002</v>
      </c>
      <c r="D1210" s="2">
        <v>4.9281860000000002</v>
      </c>
      <c r="E1210" s="2">
        <v>1</v>
      </c>
    </row>
    <row r="1211" spans="1:5" ht="12.95" customHeight="1" x14ac:dyDescent="0.2">
      <c r="A1211" s="7">
        <v>36635</v>
      </c>
      <c r="B1211" s="8">
        <v>7.7220440000000004</v>
      </c>
      <c r="C1211" s="2">
        <v>4.9126700000000003</v>
      </c>
      <c r="D1211" s="2">
        <v>4.9126700000000003</v>
      </c>
      <c r="E1211" s="2">
        <v>1</v>
      </c>
    </row>
    <row r="1212" spans="1:5" ht="12.95" customHeight="1" x14ac:dyDescent="0.2">
      <c r="A1212" s="7">
        <v>36636</v>
      </c>
      <c r="B1212" s="8">
        <v>7.7283239999999997</v>
      </c>
      <c r="C1212" s="2">
        <v>4.9111510000000003</v>
      </c>
      <c r="D1212" s="2">
        <v>4.9111510000000003</v>
      </c>
      <c r="E1212" s="2">
        <v>1</v>
      </c>
    </row>
    <row r="1213" spans="1:5" ht="12.95" customHeight="1" x14ac:dyDescent="0.2">
      <c r="A1213" s="7">
        <v>36637</v>
      </c>
      <c r="B1213" s="8">
        <v>7.720847</v>
      </c>
      <c r="C1213" s="2">
        <v>4.9144441600000004</v>
      </c>
      <c r="D1213" s="2">
        <v>4.9144441600000004</v>
      </c>
      <c r="E1213" s="2">
        <v>1</v>
      </c>
    </row>
    <row r="1214" spans="1:5" ht="12.95" customHeight="1" x14ac:dyDescent="0.2">
      <c r="A1214" s="7">
        <v>36638</v>
      </c>
      <c r="B1214" s="8">
        <v>7.7205789999999999</v>
      </c>
      <c r="C1214" s="2">
        <v>4.9127130000000001</v>
      </c>
      <c r="D1214" s="2">
        <v>4.9127130000000001</v>
      </c>
      <c r="E1214" s="2">
        <v>1</v>
      </c>
    </row>
    <row r="1215" spans="1:5" ht="12.95" customHeight="1" x14ac:dyDescent="0.2">
      <c r="A1215" s="7">
        <v>36639</v>
      </c>
      <c r="B1215" s="8">
        <v>7.7205789999999999</v>
      </c>
      <c r="C1215" s="2">
        <v>4.9127130000000001</v>
      </c>
      <c r="D1215" s="2">
        <v>4.9127130000000001</v>
      </c>
      <c r="E1215" s="2">
        <v>1</v>
      </c>
    </row>
    <row r="1216" spans="1:5" ht="12.95" customHeight="1" x14ac:dyDescent="0.2">
      <c r="A1216" s="7">
        <v>36640</v>
      </c>
      <c r="B1216" s="8">
        <v>7.7205789999999999</v>
      </c>
      <c r="C1216" s="2">
        <v>4.9127130000000001</v>
      </c>
      <c r="D1216" s="2">
        <v>4.9127130000000001</v>
      </c>
      <c r="E1216" s="2">
        <v>1</v>
      </c>
    </row>
    <row r="1217" spans="1:5" ht="12.95" customHeight="1" x14ac:dyDescent="0.2">
      <c r="A1217" s="7">
        <v>36641</v>
      </c>
      <c r="B1217" s="8">
        <v>7.7205789999999999</v>
      </c>
      <c r="C1217" s="2">
        <v>4.9127130000000001</v>
      </c>
      <c r="D1217" s="2">
        <v>4.9127130000000001</v>
      </c>
      <c r="E1217" s="2">
        <v>1</v>
      </c>
    </row>
    <row r="1218" spans="1:5" ht="12.95" customHeight="1" x14ac:dyDescent="0.2">
      <c r="A1218" s="7">
        <v>36642</v>
      </c>
      <c r="B1218" s="8">
        <v>7.7252809999999998</v>
      </c>
      <c r="C1218" s="2">
        <v>4.918641</v>
      </c>
      <c r="D1218" s="2">
        <v>4.918641</v>
      </c>
      <c r="E1218" s="2">
        <v>1</v>
      </c>
    </row>
    <row r="1219" spans="1:5" ht="12.95" customHeight="1" x14ac:dyDescent="0.2">
      <c r="A1219" s="7">
        <v>36643</v>
      </c>
      <c r="B1219" s="8">
        <v>7.7177137</v>
      </c>
      <c r="C1219" s="2">
        <v>4.9081239999999999</v>
      </c>
      <c r="D1219" s="2">
        <v>4.9081239999999999</v>
      </c>
      <c r="E1219" s="2">
        <v>1</v>
      </c>
    </row>
    <row r="1220" spans="1:5" ht="12.95" customHeight="1" x14ac:dyDescent="0.2">
      <c r="A1220" s="7">
        <v>36644</v>
      </c>
      <c r="B1220" s="8">
        <v>7.7283499999999998</v>
      </c>
      <c r="C1220" s="2">
        <v>4.9114760000000004</v>
      </c>
      <c r="D1220" s="2">
        <v>4.9114760000000004</v>
      </c>
      <c r="E1220" s="2">
        <v>1</v>
      </c>
    </row>
    <row r="1221" spans="1:5" ht="12.95" customHeight="1" x14ac:dyDescent="0.2">
      <c r="A1221" s="7">
        <v>36645</v>
      </c>
      <c r="B1221" s="8">
        <v>7.7102009999999996</v>
      </c>
      <c r="C1221" s="2">
        <v>4.9105210000000001</v>
      </c>
      <c r="D1221" s="2">
        <v>4.9105210000000001</v>
      </c>
      <c r="E1221" s="2">
        <v>1</v>
      </c>
    </row>
    <row r="1222" spans="1:5" ht="12.95" customHeight="1" x14ac:dyDescent="0.2">
      <c r="A1222" s="7">
        <v>36646</v>
      </c>
      <c r="B1222" s="8">
        <v>7.7102009999999996</v>
      </c>
      <c r="C1222" s="2">
        <v>4.9105210000000001</v>
      </c>
      <c r="D1222" s="2">
        <v>4.9105210000000001</v>
      </c>
      <c r="E1222" s="2">
        <v>1</v>
      </c>
    </row>
    <row r="1223" spans="1:5" ht="12.95" customHeight="1" x14ac:dyDescent="0.2">
      <c r="A1223" s="7">
        <v>36647</v>
      </c>
      <c r="B1223" s="8">
        <v>7.7102009999999996</v>
      </c>
      <c r="C1223" s="2">
        <v>4.9105210000000001</v>
      </c>
      <c r="D1223" s="2">
        <v>4.9105210000000001</v>
      </c>
      <c r="E1223" s="2">
        <v>1</v>
      </c>
    </row>
    <row r="1224" spans="1:5" ht="12.95" customHeight="1" x14ac:dyDescent="0.2">
      <c r="A1224" s="7">
        <v>36648</v>
      </c>
      <c r="B1224" s="8">
        <v>7.7102009999999996</v>
      </c>
      <c r="C1224" s="2">
        <v>4.9105210000000001</v>
      </c>
      <c r="D1224" s="2">
        <v>4.9105210000000001</v>
      </c>
      <c r="E1224" s="2">
        <v>1</v>
      </c>
    </row>
    <row r="1225" spans="1:5" ht="12.95" customHeight="1" x14ac:dyDescent="0.2">
      <c r="A1225" s="7">
        <v>36649</v>
      </c>
      <c r="B1225" s="8">
        <v>7.7222900000000001</v>
      </c>
      <c r="C1225" s="2">
        <v>4.9506969999999999</v>
      </c>
      <c r="D1225" s="2">
        <v>4.9506969999999999</v>
      </c>
      <c r="E1225" s="2">
        <v>1</v>
      </c>
    </row>
    <row r="1226" spans="1:5" ht="12.95" customHeight="1" x14ac:dyDescent="0.2">
      <c r="A1226" s="7">
        <v>36650</v>
      </c>
      <c r="B1226" s="8">
        <v>7.7053440000000002</v>
      </c>
      <c r="C1226" s="2">
        <v>4.9653910000000003</v>
      </c>
      <c r="D1226" s="2">
        <v>4.9653910000000003</v>
      </c>
      <c r="E1226" s="2">
        <v>1</v>
      </c>
    </row>
    <row r="1227" spans="1:5" ht="12.95" customHeight="1" x14ac:dyDescent="0.2">
      <c r="A1227" s="7">
        <v>36651</v>
      </c>
      <c r="B1227" s="8">
        <v>7.7142580000000001</v>
      </c>
      <c r="C1227" s="2">
        <v>4.9957250000000002</v>
      </c>
      <c r="D1227" s="2">
        <v>4.9957250000000002</v>
      </c>
      <c r="E1227" s="2">
        <v>1</v>
      </c>
    </row>
    <row r="1228" spans="1:5" ht="12.95" customHeight="1" x14ac:dyDescent="0.2">
      <c r="A1228" s="7">
        <v>36652</v>
      </c>
      <c r="B1228" s="8">
        <v>7.7041909999999998</v>
      </c>
      <c r="C1228" s="2">
        <v>4.9759739999999999</v>
      </c>
      <c r="D1228" s="2">
        <v>4.9759739999999999</v>
      </c>
      <c r="E1228" s="2">
        <v>1</v>
      </c>
    </row>
    <row r="1229" spans="1:5" ht="12.95" customHeight="1" x14ac:dyDescent="0.2">
      <c r="A1229" s="7">
        <v>36653</v>
      </c>
      <c r="B1229" s="8">
        <v>7.7041909999999998</v>
      </c>
      <c r="C1229" s="2">
        <v>4.9759739999999999</v>
      </c>
      <c r="D1229" s="2">
        <v>4.9759739999999999</v>
      </c>
      <c r="E1229" s="2">
        <v>1</v>
      </c>
    </row>
    <row r="1230" spans="1:5" ht="12.95" customHeight="1" x14ac:dyDescent="0.2">
      <c r="A1230" s="7">
        <v>36654</v>
      </c>
      <c r="B1230" s="8">
        <v>7.7041909999999998</v>
      </c>
      <c r="C1230" s="2">
        <v>4.9759739999999999</v>
      </c>
      <c r="D1230" s="2">
        <v>4.9759739999999999</v>
      </c>
      <c r="E1230" s="2">
        <v>1</v>
      </c>
    </row>
    <row r="1231" spans="1:5" ht="12.95" customHeight="1" x14ac:dyDescent="0.2">
      <c r="A1231" s="7">
        <v>36655</v>
      </c>
      <c r="B1231" s="8">
        <v>7.700844</v>
      </c>
      <c r="C1231" s="2">
        <v>4.966297</v>
      </c>
      <c r="D1231" s="2">
        <v>4.966297</v>
      </c>
      <c r="E1231" s="2">
        <v>1</v>
      </c>
    </row>
    <row r="1232" spans="1:5" ht="12.95" customHeight="1" x14ac:dyDescent="0.2">
      <c r="A1232" s="7">
        <v>36656</v>
      </c>
      <c r="B1232" s="8">
        <v>7.6966049999999999</v>
      </c>
      <c r="C1232" s="2">
        <v>4.9718840000000002</v>
      </c>
      <c r="D1232" s="2">
        <v>4.9718840000000002</v>
      </c>
      <c r="E1232" s="2">
        <v>1</v>
      </c>
    </row>
    <row r="1233" spans="1:5" ht="12.95" customHeight="1" x14ac:dyDescent="0.2">
      <c r="A1233" s="7">
        <v>36657</v>
      </c>
      <c r="B1233" s="8">
        <v>7.703919</v>
      </c>
      <c r="C1233" s="2">
        <v>4.9521449999999998</v>
      </c>
      <c r="D1233" s="2">
        <v>4.9521449999999998</v>
      </c>
      <c r="E1233" s="2">
        <v>1</v>
      </c>
    </row>
    <row r="1234" spans="1:5" ht="12.95" customHeight="1" x14ac:dyDescent="0.2">
      <c r="A1234" s="7">
        <v>36658</v>
      </c>
      <c r="B1234" s="8">
        <v>7.6889279999999998</v>
      </c>
      <c r="C1234" s="2">
        <v>4.9437990000000003</v>
      </c>
      <c r="D1234" s="2">
        <v>4.9437990000000003</v>
      </c>
      <c r="E1234" s="2">
        <v>1</v>
      </c>
    </row>
    <row r="1235" spans="1:5" ht="12.95" customHeight="1" x14ac:dyDescent="0.2">
      <c r="A1235" s="7">
        <v>36659</v>
      </c>
      <c r="B1235" s="8">
        <v>7.6966789999999996</v>
      </c>
      <c r="C1235" s="2">
        <v>4.9497159999999996</v>
      </c>
      <c r="D1235" s="2">
        <v>4.9497159999999996</v>
      </c>
      <c r="E1235" s="2">
        <v>1</v>
      </c>
    </row>
    <row r="1236" spans="1:5" ht="12.95" customHeight="1" x14ac:dyDescent="0.2">
      <c r="A1236" s="7">
        <v>36660</v>
      </c>
      <c r="B1236" s="8">
        <v>7.6966789999999996</v>
      </c>
      <c r="C1236" s="2">
        <v>4.9497159999999996</v>
      </c>
      <c r="D1236" s="2">
        <v>4.9497159999999996</v>
      </c>
      <c r="E1236" s="2">
        <v>1</v>
      </c>
    </row>
    <row r="1237" spans="1:5" ht="12.95" customHeight="1" x14ac:dyDescent="0.2">
      <c r="A1237" s="7">
        <v>36661</v>
      </c>
      <c r="B1237" s="8">
        <v>7.6966789999999996</v>
      </c>
      <c r="C1237" s="2">
        <v>4.9497159999999996</v>
      </c>
      <c r="D1237" s="2">
        <v>4.9497159999999996</v>
      </c>
      <c r="E1237" s="2">
        <v>1</v>
      </c>
    </row>
    <row r="1238" spans="1:5" ht="12.95" customHeight="1" x14ac:dyDescent="0.2">
      <c r="A1238" s="7">
        <v>36662</v>
      </c>
      <c r="B1238" s="8">
        <v>7.6973760000000002</v>
      </c>
      <c r="C1238" s="2">
        <v>4.9493270000000003</v>
      </c>
      <c r="D1238" s="2">
        <v>4.9493270000000003</v>
      </c>
      <c r="E1238" s="2">
        <v>1</v>
      </c>
    </row>
    <row r="1239" spans="1:5" ht="12.95" customHeight="1" x14ac:dyDescent="0.2">
      <c r="A1239" s="7">
        <v>36663</v>
      </c>
      <c r="B1239" s="8">
        <v>7.6934560000000003</v>
      </c>
      <c r="C1239" s="2">
        <v>4.9536410000000002</v>
      </c>
      <c r="D1239" s="2">
        <v>4.9536410000000002</v>
      </c>
      <c r="E1239" s="2">
        <v>1</v>
      </c>
    </row>
    <row r="1240" spans="1:5" ht="12.95" customHeight="1" x14ac:dyDescent="0.2">
      <c r="A1240" s="7">
        <v>36664</v>
      </c>
      <c r="B1240" s="8">
        <v>7.6951559999999999</v>
      </c>
      <c r="C1240" s="2">
        <v>4.9711949999999998</v>
      </c>
      <c r="D1240" s="2">
        <v>4.9711949999999998</v>
      </c>
      <c r="E1240" s="2">
        <v>1</v>
      </c>
    </row>
    <row r="1241" spans="1:5" ht="12.95" customHeight="1" x14ac:dyDescent="0.2">
      <c r="A1241" s="7">
        <v>36665</v>
      </c>
      <c r="B1241" s="8">
        <v>7.7035099999999996</v>
      </c>
      <c r="C1241" s="2">
        <v>4.9608780000000001</v>
      </c>
      <c r="D1241" s="2">
        <v>4.9608780000000001</v>
      </c>
      <c r="E1241" s="2">
        <v>1</v>
      </c>
    </row>
    <row r="1242" spans="1:5" ht="12.95" customHeight="1" x14ac:dyDescent="0.2">
      <c r="A1242" s="7">
        <v>36666</v>
      </c>
      <c r="B1242" s="8">
        <v>7.6886150000000004</v>
      </c>
      <c r="C1242" s="2">
        <v>4.956448</v>
      </c>
      <c r="D1242" s="2">
        <v>4.956448</v>
      </c>
      <c r="E1242" s="2">
        <v>1</v>
      </c>
    </row>
    <row r="1243" spans="1:5" ht="12.95" customHeight="1" x14ac:dyDescent="0.2">
      <c r="A1243" s="7">
        <v>36667</v>
      </c>
      <c r="B1243" s="8">
        <v>7.6886150000000004</v>
      </c>
      <c r="C1243" s="2">
        <v>4.956448</v>
      </c>
      <c r="D1243" s="2">
        <v>4.956448</v>
      </c>
      <c r="E1243" s="2">
        <v>1</v>
      </c>
    </row>
    <row r="1244" spans="1:5" ht="12.95" customHeight="1" x14ac:dyDescent="0.2">
      <c r="A1244" s="7">
        <v>36668</v>
      </c>
      <c r="B1244" s="8">
        <v>7.6886150000000004</v>
      </c>
      <c r="C1244" s="2">
        <v>4.956448</v>
      </c>
      <c r="D1244" s="2">
        <v>4.956448</v>
      </c>
      <c r="E1244" s="2">
        <v>1</v>
      </c>
    </row>
    <row r="1245" spans="1:5" ht="12.95" customHeight="1" x14ac:dyDescent="0.2">
      <c r="A1245" s="7">
        <v>36669</v>
      </c>
      <c r="B1245" s="8">
        <v>7.689203</v>
      </c>
      <c r="C1245" s="2">
        <v>4.952312</v>
      </c>
      <c r="D1245" s="2">
        <v>4.952312</v>
      </c>
      <c r="E1245" s="2">
        <v>1</v>
      </c>
    </row>
    <row r="1246" spans="1:5" ht="12.95" customHeight="1" x14ac:dyDescent="0.2">
      <c r="A1246" s="7">
        <v>36670</v>
      </c>
      <c r="B1246" s="8">
        <v>7.6861420000000003</v>
      </c>
      <c r="C1246" s="2">
        <v>4.9128959999999999</v>
      </c>
      <c r="D1246" s="2">
        <v>4.9128959999999999</v>
      </c>
      <c r="E1246" s="2">
        <v>1</v>
      </c>
    </row>
    <row r="1247" spans="1:5" ht="12.95" customHeight="1" x14ac:dyDescent="0.2">
      <c r="A1247" s="7">
        <v>36671</v>
      </c>
      <c r="B1247" s="8">
        <v>7.6802989999999998</v>
      </c>
      <c r="C1247" s="2">
        <v>4.9124990000000004</v>
      </c>
      <c r="D1247" s="2">
        <v>4.9124990000000004</v>
      </c>
      <c r="E1247" s="2">
        <v>1</v>
      </c>
    </row>
    <row r="1248" spans="1:5" ht="12.95" customHeight="1" x14ac:dyDescent="0.2">
      <c r="A1248" s="7">
        <v>36672</v>
      </c>
      <c r="B1248" s="8">
        <v>7.6882219999999997</v>
      </c>
      <c r="C1248" s="2">
        <v>4.9316760000000004</v>
      </c>
      <c r="D1248" s="2">
        <v>4.9316760000000004</v>
      </c>
      <c r="E1248" s="2">
        <v>1</v>
      </c>
    </row>
    <row r="1249" spans="1:5" ht="12.95" customHeight="1" x14ac:dyDescent="0.2">
      <c r="A1249" s="7">
        <v>36673</v>
      </c>
      <c r="B1249" s="8">
        <v>7.6797769999999996</v>
      </c>
      <c r="C1249" s="2">
        <v>4.9131859999999996</v>
      </c>
      <c r="D1249" s="2">
        <v>4.9131859999999996</v>
      </c>
      <c r="E1249" s="2">
        <v>1</v>
      </c>
    </row>
    <row r="1250" spans="1:5" ht="12.95" customHeight="1" x14ac:dyDescent="0.2">
      <c r="A1250" s="7">
        <v>36674</v>
      </c>
      <c r="B1250" s="8">
        <v>7.6797769999999996</v>
      </c>
      <c r="C1250" s="2">
        <v>4.9131859999999996</v>
      </c>
      <c r="D1250" s="2">
        <v>4.9131859999999996</v>
      </c>
      <c r="E1250" s="2">
        <v>1</v>
      </c>
    </row>
    <row r="1251" spans="1:5" ht="12.95" customHeight="1" x14ac:dyDescent="0.2">
      <c r="A1251" s="7">
        <v>36675</v>
      </c>
      <c r="B1251" s="8">
        <v>7.6797769999999996</v>
      </c>
      <c r="C1251" s="2">
        <v>4.9131859999999996</v>
      </c>
      <c r="D1251" s="2">
        <v>4.9131859999999996</v>
      </c>
      <c r="E1251" s="2">
        <v>1</v>
      </c>
    </row>
    <row r="1252" spans="1:5" ht="12.95" customHeight="1" x14ac:dyDescent="0.2">
      <c r="A1252" s="7">
        <v>36676</v>
      </c>
      <c r="B1252" s="8">
        <v>7.6837900000000001</v>
      </c>
      <c r="C1252" s="2">
        <v>4.904236</v>
      </c>
      <c r="D1252" s="2">
        <v>4.904236</v>
      </c>
      <c r="E1252" s="2">
        <v>1</v>
      </c>
    </row>
    <row r="1253" spans="1:5" ht="12.95" customHeight="1" x14ac:dyDescent="0.2">
      <c r="A1253" s="7">
        <v>36677</v>
      </c>
      <c r="B1253" s="8">
        <v>7.6837900000000001</v>
      </c>
      <c r="C1253" s="2">
        <v>4.904236</v>
      </c>
      <c r="D1253" s="2">
        <v>4.904236</v>
      </c>
      <c r="E1253" s="2">
        <v>1</v>
      </c>
    </row>
    <row r="1254" spans="1:5" ht="12.95" customHeight="1" x14ac:dyDescent="0.2">
      <c r="A1254" s="7">
        <v>36678</v>
      </c>
      <c r="B1254" s="8">
        <v>7.6723990000000004</v>
      </c>
      <c r="C1254" s="2">
        <v>4.8882479999999999</v>
      </c>
      <c r="D1254" s="2">
        <v>4.8882479999999999</v>
      </c>
      <c r="E1254" s="2">
        <v>1</v>
      </c>
    </row>
    <row r="1255" spans="1:5" ht="12.95" customHeight="1" x14ac:dyDescent="0.2">
      <c r="A1255" s="7">
        <v>36679</v>
      </c>
      <c r="B1255" s="8">
        <v>7.6808550000000002</v>
      </c>
      <c r="C1255" s="2">
        <v>4.8833250000000001</v>
      </c>
      <c r="D1255" s="2">
        <v>4.8833250000000001</v>
      </c>
      <c r="E1255" s="2">
        <v>1</v>
      </c>
    </row>
    <row r="1256" spans="1:5" ht="12.95" customHeight="1" x14ac:dyDescent="0.2">
      <c r="A1256" s="7">
        <v>36680</v>
      </c>
      <c r="B1256" s="8">
        <v>7.6708939999999997</v>
      </c>
      <c r="C1256" s="2">
        <v>4.8816350000000002</v>
      </c>
      <c r="D1256" s="2">
        <v>4.8816350000000002</v>
      </c>
      <c r="E1256" s="2">
        <v>1</v>
      </c>
    </row>
    <row r="1257" spans="1:5" ht="12.95" customHeight="1" x14ac:dyDescent="0.2">
      <c r="A1257" s="7">
        <v>36681</v>
      </c>
      <c r="B1257" s="8">
        <v>7.6708939999999997</v>
      </c>
      <c r="C1257" s="2">
        <v>4.8816350000000002</v>
      </c>
      <c r="D1257" s="2">
        <v>4.8816350000000002</v>
      </c>
      <c r="E1257" s="2">
        <v>1</v>
      </c>
    </row>
    <row r="1258" spans="1:5" ht="12.95" customHeight="1" x14ac:dyDescent="0.2">
      <c r="A1258" s="7">
        <v>36682</v>
      </c>
      <c r="B1258" s="8">
        <v>7.6708939999999997</v>
      </c>
      <c r="C1258" s="2">
        <v>4.8816350000000002</v>
      </c>
      <c r="D1258" s="2">
        <v>4.8816350000000002</v>
      </c>
      <c r="E1258" s="2">
        <v>1</v>
      </c>
    </row>
    <row r="1259" spans="1:5" ht="12.95" customHeight="1" x14ac:dyDescent="0.2">
      <c r="A1259" s="7">
        <v>36683</v>
      </c>
      <c r="B1259" s="8">
        <v>7.6672320000000003</v>
      </c>
      <c r="C1259" s="2">
        <v>4.8729719999999999</v>
      </c>
      <c r="D1259" s="2">
        <v>4.8729719999999999</v>
      </c>
      <c r="E1259" s="2">
        <v>1</v>
      </c>
    </row>
    <row r="1260" spans="1:5" ht="12.95" customHeight="1" x14ac:dyDescent="0.2">
      <c r="A1260" s="7">
        <v>36684</v>
      </c>
      <c r="B1260" s="8">
        <v>7.6649269999999996</v>
      </c>
      <c r="C1260" s="2">
        <v>4.8700869999999998</v>
      </c>
      <c r="D1260" s="2">
        <v>4.8700869999999998</v>
      </c>
      <c r="E1260" s="2">
        <v>1</v>
      </c>
    </row>
    <row r="1261" spans="1:5" ht="12.95" customHeight="1" x14ac:dyDescent="0.2">
      <c r="A1261" s="7">
        <v>36685</v>
      </c>
      <c r="B1261" s="8">
        <v>7.6686949999999996</v>
      </c>
      <c r="C1261" s="2">
        <v>4.8878409999999999</v>
      </c>
      <c r="D1261" s="2">
        <v>4.8878409999999999</v>
      </c>
      <c r="E1261" s="2">
        <v>1</v>
      </c>
    </row>
    <row r="1262" spans="1:5" ht="12.95" customHeight="1" x14ac:dyDescent="0.2">
      <c r="A1262" s="7">
        <v>36686</v>
      </c>
      <c r="B1262" s="8">
        <v>7.6622630000000003</v>
      </c>
      <c r="C1262" s="2">
        <v>4.8960400000000002</v>
      </c>
      <c r="D1262" s="2">
        <v>4.8960400000000002</v>
      </c>
      <c r="E1262" s="2">
        <v>1</v>
      </c>
    </row>
    <row r="1263" spans="1:5" ht="12.95" customHeight="1" x14ac:dyDescent="0.2">
      <c r="A1263" s="7">
        <v>36687</v>
      </c>
      <c r="B1263" s="8">
        <v>7.6671940000000003</v>
      </c>
      <c r="C1263" s="2">
        <v>4.8950680000000002</v>
      </c>
      <c r="D1263" s="2">
        <v>4.8950680000000002</v>
      </c>
      <c r="E1263" s="2">
        <v>1</v>
      </c>
    </row>
    <row r="1264" spans="1:5" ht="12.95" customHeight="1" x14ac:dyDescent="0.2">
      <c r="A1264" s="7">
        <v>36688</v>
      </c>
      <c r="B1264" s="8">
        <v>7.6671940000000003</v>
      </c>
      <c r="C1264" s="2">
        <v>4.8950680000000002</v>
      </c>
      <c r="D1264" s="2">
        <v>4.8950680000000002</v>
      </c>
      <c r="E1264" s="2">
        <v>1</v>
      </c>
    </row>
    <row r="1265" spans="1:5" ht="12.95" customHeight="1" x14ac:dyDescent="0.2">
      <c r="A1265" s="7">
        <v>36689</v>
      </c>
      <c r="B1265" s="8">
        <v>7.6671940000000003</v>
      </c>
      <c r="C1265" s="2">
        <v>4.8950680000000002</v>
      </c>
      <c r="D1265" s="2">
        <v>4.8950680000000002</v>
      </c>
      <c r="E1265" s="2">
        <v>1</v>
      </c>
    </row>
    <row r="1266" spans="1:5" ht="12.95" customHeight="1" x14ac:dyDescent="0.2">
      <c r="A1266" s="7">
        <v>36690</v>
      </c>
      <c r="B1266" s="8">
        <v>7.6537470000000001</v>
      </c>
      <c r="C1266" s="2">
        <v>4.8987809999999996</v>
      </c>
      <c r="D1266" s="2">
        <v>4.8987809999999996</v>
      </c>
      <c r="E1266" s="2">
        <v>1</v>
      </c>
    </row>
    <row r="1267" spans="1:5" ht="12.95" customHeight="1" x14ac:dyDescent="0.2">
      <c r="A1267" s="7">
        <v>36691</v>
      </c>
      <c r="B1267" s="8">
        <v>7.6607349999999999</v>
      </c>
      <c r="C1267" s="2">
        <v>4.8998720000000002</v>
      </c>
      <c r="D1267" s="2">
        <v>4.8998720000000002</v>
      </c>
      <c r="E1267" s="2">
        <v>1</v>
      </c>
    </row>
    <row r="1268" spans="1:5" ht="12.95" customHeight="1" x14ac:dyDescent="0.2">
      <c r="A1268" s="7">
        <v>36692</v>
      </c>
      <c r="B1268" s="8">
        <v>7.6539460000000004</v>
      </c>
      <c r="C1268" s="2">
        <v>4.8967049999999999</v>
      </c>
      <c r="D1268" s="2">
        <v>4.8967049999999999</v>
      </c>
      <c r="E1268" s="2">
        <v>1</v>
      </c>
    </row>
    <row r="1269" spans="1:5" ht="12.95" customHeight="1" x14ac:dyDescent="0.2">
      <c r="A1269" s="7">
        <v>36693</v>
      </c>
      <c r="B1269" s="8">
        <v>7.6565669999999999</v>
      </c>
      <c r="C1269" s="2">
        <v>4.9003880000000004</v>
      </c>
      <c r="D1269" s="2">
        <v>4.9003880000000004</v>
      </c>
      <c r="E1269" s="2">
        <v>1</v>
      </c>
    </row>
    <row r="1270" spans="1:5" ht="12.95" customHeight="1" x14ac:dyDescent="0.2">
      <c r="A1270" s="7">
        <v>36694</v>
      </c>
      <c r="B1270" s="8">
        <v>7.6581710000000003</v>
      </c>
      <c r="C1270" s="2">
        <v>4.9083540000000001</v>
      </c>
      <c r="D1270" s="2">
        <v>4.9083540000000001</v>
      </c>
      <c r="E1270" s="2">
        <v>1</v>
      </c>
    </row>
    <row r="1271" spans="1:5" ht="12.95" customHeight="1" x14ac:dyDescent="0.2">
      <c r="A1271" s="7">
        <v>36695</v>
      </c>
      <c r="B1271" s="8">
        <v>7.6581710000000003</v>
      </c>
      <c r="C1271" s="2">
        <v>4.9083540000000001</v>
      </c>
      <c r="D1271" s="2">
        <v>4.9083540000000001</v>
      </c>
      <c r="E1271" s="2">
        <v>1</v>
      </c>
    </row>
    <row r="1272" spans="1:5" ht="12.95" customHeight="1" x14ac:dyDescent="0.2">
      <c r="A1272" s="7">
        <v>36696</v>
      </c>
      <c r="B1272" s="8">
        <v>7.6581710000000003</v>
      </c>
      <c r="C1272" s="2">
        <v>4.9083540000000001</v>
      </c>
      <c r="D1272" s="2">
        <v>4.9083540000000001</v>
      </c>
      <c r="E1272" s="2">
        <v>1</v>
      </c>
    </row>
    <row r="1273" spans="1:5" ht="12.95" customHeight="1" x14ac:dyDescent="0.2">
      <c r="A1273" s="7">
        <v>36697</v>
      </c>
      <c r="B1273" s="8">
        <v>7.6430509999999998</v>
      </c>
      <c r="C1273" s="2">
        <v>4.8936010000000003</v>
      </c>
      <c r="D1273" s="2">
        <v>4.8936010000000003</v>
      </c>
      <c r="E1273" s="2">
        <v>1</v>
      </c>
    </row>
    <row r="1274" spans="1:5" ht="12.95" customHeight="1" x14ac:dyDescent="0.2">
      <c r="A1274" s="7">
        <v>36698</v>
      </c>
      <c r="B1274" s="8">
        <v>7.6447859999999999</v>
      </c>
      <c r="C1274" s="2">
        <v>4.9042760000000003</v>
      </c>
      <c r="D1274" s="2">
        <v>4.9042760000000003</v>
      </c>
      <c r="E1274" s="2">
        <v>1</v>
      </c>
    </row>
    <row r="1275" spans="1:5" ht="12.95" customHeight="1" x14ac:dyDescent="0.2">
      <c r="A1275" s="7">
        <v>36699</v>
      </c>
      <c r="B1275" s="8">
        <v>7.6461309999999996</v>
      </c>
      <c r="C1275" s="2">
        <v>4.9256789999999997</v>
      </c>
      <c r="D1275" s="2">
        <v>4.9256789999999997</v>
      </c>
      <c r="E1275" s="2">
        <v>1</v>
      </c>
    </row>
    <row r="1276" spans="1:5" ht="12.95" customHeight="1" x14ac:dyDescent="0.2">
      <c r="A1276" s="7">
        <v>36700</v>
      </c>
      <c r="B1276" s="8">
        <v>7.6461309999999996</v>
      </c>
      <c r="C1276" s="2">
        <v>4.9256789999999997</v>
      </c>
      <c r="D1276" s="2">
        <v>4.9256789999999997</v>
      </c>
      <c r="E1276" s="2">
        <v>1</v>
      </c>
    </row>
    <row r="1277" spans="1:5" ht="12.95" customHeight="1" x14ac:dyDescent="0.2">
      <c r="A1277" s="7">
        <v>36701</v>
      </c>
      <c r="B1277" s="8">
        <v>7.6440299999999999</v>
      </c>
      <c r="C1277" s="2">
        <v>4.9376850000000001</v>
      </c>
      <c r="D1277" s="2">
        <v>4.9376850000000001</v>
      </c>
      <c r="E1277" s="2">
        <v>1</v>
      </c>
    </row>
    <row r="1278" spans="1:5" ht="12.95" customHeight="1" x14ac:dyDescent="0.2">
      <c r="A1278" s="7">
        <v>36702</v>
      </c>
      <c r="B1278" s="8">
        <v>7.6440299999999999</v>
      </c>
      <c r="C1278" s="2">
        <v>4.9376850000000001</v>
      </c>
      <c r="D1278" s="2">
        <v>4.9376850000000001</v>
      </c>
      <c r="E1278" s="2">
        <v>1</v>
      </c>
    </row>
    <row r="1279" spans="1:5" ht="12.95" customHeight="1" x14ac:dyDescent="0.2">
      <c r="A1279" s="7">
        <v>36703</v>
      </c>
      <c r="B1279" s="8">
        <v>7.6440299999999999</v>
      </c>
      <c r="C1279" s="2">
        <v>4.9376850000000001</v>
      </c>
      <c r="D1279" s="2">
        <v>4.9376850000000001</v>
      </c>
      <c r="E1279" s="2">
        <v>1</v>
      </c>
    </row>
    <row r="1280" spans="1:5" ht="12.95" customHeight="1" x14ac:dyDescent="0.2">
      <c r="A1280" s="7">
        <v>36704</v>
      </c>
      <c r="B1280" s="8">
        <v>7.6405430000000001</v>
      </c>
      <c r="C1280" s="2">
        <v>4.9325650000000003</v>
      </c>
      <c r="D1280" s="2">
        <v>4.9325650000000003</v>
      </c>
      <c r="E1280" s="2">
        <v>1</v>
      </c>
    </row>
    <row r="1281" spans="1:5" ht="12.95" customHeight="1" x14ac:dyDescent="0.2">
      <c r="A1281" s="7">
        <v>36705</v>
      </c>
      <c r="B1281" s="8">
        <v>7.6411499999999997</v>
      </c>
      <c r="C1281" s="2">
        <v>4.9390150000000004</v>
      </c>
      <c r="D1281" s="2">
        <v>4.9390150000000004</v>
      </c>
      <c r="E1281" s="2">
        <v>1</v>
      </c>
    </row>
    <row r="1282" spans="1:5" ht="12.95" customHeight="1" x14ac:dyDescent="0.2">
      <c r="A1282" s="7">
        <v>36706</v>
      </c>
      <c r="B1282" s="8">
        <v>7.636368</v>
      </c>
      <c r="C1282" s="2">
        <v>4.9349670000000003</v>
      </c>
      <c r="D1282" s="2">
        <v>4.9349670000000003</v>
      </c>
      <c r="E1282" s="2">
        <v>1</v>
      </c>
    </row>
    <row r="1283" spans="1:5" ht="12.95" customHeight="1" x14ac:dyDescent="0.2">
      <c r="A1283" s="7">
        <v>36707</v>
      </c>
      <c r="B1283" s="8">
        <v>7.6391080000000002</v>
      </c>
      <c r="C1283" s="2">
        <v>4.9100840000000003</v>
      </c>
      <c r="D1283" s="2">
        <v>4.9100840000000003</v>
      </c>
      <c r="E1283" s="2">
        <v>1</v>
      </c>
    </row>
    <row r="1284" spans="1:5" ht="12.95" customHeight="1" x14ac:dyDescent="0.2">
      <c r="A1284" s="7">
        <v>36708</v>
      </c>
      <c r="B1284" s="8">
        <v>7.6333393999999997</v>
      </c>
      <c r="C1284" s="2">
        <v>4.8932010000000004</v>
      </c>
      <c r="D1284" s="2">
        <v>4.8932010000000004</v>
      </c>
      <c r="E1284" s="2">
        <v>1</v>
      </c>
    </row>
    <row r="1285" spans="1:5" ht="12.95" customHeight="1" x14ac:dyDescent="0.2">
      <c r="A1285" s="7">
        <v>36709</v>
      </c>
      <c r="B1285" s="8">
        <v>7.6333393999999997</v>
      </c>
      <c r="C1285" s="2">
        <v>4.8932010000000004</v>
      </c>
      <c r="D1285" s="2">
        <v>4.8932010000000004</v>
      </c>
      <c r="E1285" s="2">
        <v>1</v>
      </c>
    </row>
    <row r="1286" spans="1:5" ht="12.95" customHeight="1" x14ac:dyDescent="0.2">
      <c r="A1286" s="7">
        <v>36710</v>
      </c>
      <c r="B1286" s="8">
        <v>7.6333393999999997</v>
      </c>
      <c r="C1286" s="2">
        <v>4.8932010000000004</v>
      </c>
      <c r="D1286" s="2">
        <v>4.8932010000000004</v>
      </c>
      <c r="E1286" s="2">
        <v>1</v>
      </c>
    </row>
    <row r="1287" spans="1:5" ht="12.95" customHeight="1" x14ac:dyDescent="0.2">
      <c r="A1287" s="7">
        <v>36711</v>
      </c>
      <c r="B1287" s="8">
        <v>7.6377309999999996</v>
      </c>
      <c r="C1287" s="2">
        <v>4.9142520000000003</v>
      </c>
      <c r="D1287" s="2">
        <v>4.9142520000000003</v>
      </c>
      <c r="E1287" s="2">
        <v>1</v>
      </c>
    </row>
    <row r="1288" spans="1:5" ht="12.95" customHeight="1" x14ac:dyDescent="0.2">
      <c r="A1288" s="7">
        <v>36712</v>
      </c>
      <c r="B1288" s="8">
        <v>7.6269729999999996</v>
      </c>
      <c r="C1288" s="2">
        <v>4.9098579999999998</v>
      </c>
      <c r="D1288" s="2">
        <v>4.9098579999999998</v>
      </c>
      <c r="E1288" s="2">
        <v>1</v>
      </c>
    </row>
    <row r="1289" spans="1:5" ht="12.95" customHeight="1" x14ac:dyDescent="0.2">
      <c r="A1289" s="7">
        <v>36713</v>
      </c>
      <c r="B1289" s="8">
        <v>7.6268820000000002</v>
      </c>
      <c r="C1289" s="2">
        <v>4.915178</v>
      </c>
      <c r="D1289" s="2">
        <v>4.915178</v>
      </c>
      <c r="E1289" s="2">
        <v>1</v>
      </c>
    </row>
    <row r="1290" spans="1:5" ht="12.95" customHeight="1" x14ac:dyDescent="0.2">
      <c r="A1290" s="7">
        <v>36714</v>
      </c>
      <c r="B1290" s="8">
        <v>7.6176729999999999</v>
      </c>
      <c r="C1290" s="2">
        <v>4.9187529999999997</v>
      </c>
      <c r="D1290" s="2">
        <v>4.9187529999999997</v>
      </c>
      <c r="E1290" s="2">
        <v>1</v>
      </c>
    </row>
    <row r="1291" spans="1:5" ht="12.95" customHeight="1" x14ac:dyDescent="0.2">
      <c r="A1291" s="7">
        <v>36715</v>
      </c>
      <c r="B1291" s="8">
        <v>7.6177169999999998</v>
      </c>
      <c r="C1291" s="2">
        <v>4.9264159999999997</v>
      </c>
      <c r="D1291" s="2">
        <v>4.9264159999999997</v>
      </c>
      <c r="E1291" s="2">
        <v>1</v>
      </c>
    </row>
    <row r="1292" spans="1:5" ht="12.95" customHeight="1" x14ac:dyDescent="0.2">
      <c r="A1292" s="7">
        <v>36716</v>
      </c>
      <c r="B1292" s="8">
        <v>7.6177169999999998</v>
      </c>
      <c r="C1292" s="2">
        <v>4.9264159999999997</v>
      </c>
      <c r="D1292" s="2">
        <v>4.9264159999999997</v>
      </c>
      <c r="E1292" s="2">
        <v>1</v>
      </c>
    </row>
    <row r="1293" spans="1:5" ht="12.95" customHeight="1" x14ac:dyDescent="0.2">
      <c r="A1293" s="7">
        <v>36717</v>
      </c>
      <c r="B1293" s="8">
        <v>7.6177169999999998</v>
      </c>
      <c r="C1293" s="2">
        <v>4.9264159999999997</v>
      </c>
      <c r="D1293" s="2">
        <v>4.9264159999999997</v>
      </c>
      <c r="E1293" s="2">
        <v>1</v>
      </c>
    </row>
    <row r="1294" spans="1:5" ht="12.95" customHeight="1" x14ac:dyDescent="0.2">
      <c r="A1294" s="7">
        <v>36718</v>
      </c>
      <c r="B1294" s="8">
        <v>7.6217810000000004</v>
      </c>
      <c r="C1294" s="2">
        <v>4.9300009999999999</v>
      </c>
      <c r="D1294" s="2">
        <v>4.9300009999999999</v>
      </c>
      <c r="E1294" s="2">
        <v>1</v>
      </c>
    </row>
    <row r="1295" spans="1:5" ht="12.95" customHeight="1" x14ac:dyDescent="0.2">
      <c r="A1295" s="7">
        <v>36719</v>
      </c>
      <c r="B1295" s="8">
        <v>7.6128179999999999</v>
      </c>
      <c r="C1295" s="2">
        <v>4.9035859999999998</v>
      </c>
      <c r="D1295" s="2">
        <v>4.9035859999999998</v>
      </c>
      <c r="E1295" s="2">
        <v>1</v>
      </c>
    </row>
    <row r="1296" spans="1:5" ht="12.95" customHeight="1" x14ac:dyDescent="0.2">
      <c r="A1296" s="7">
        <v>36720</v>
      </c>
      <c r="B1296" s="8">
        <v>7.6183009999999998</v>
      </c>
      <c r="C1296" s="2">
        <v>4.9074340000000003</v>
      </c>
      <c r="D1296" s="2">
        <v>4.9074340000000003</v>
      </c>
      <c r="E1296" s="2">
        <v>1</v>
      </c>
    </row>
    <row r="1297" spans="1:5" ht="12.95" customHeight="1" x14ac:dyDescent="0.2">
      <c r="A1297" s="7">
        <v>36721</v>
      </c>
      <c r="B1297" s="8">
        <v>7.6103810000000003</v>
      </c>
      <c r="C1297" s="2">
        <v>4.8953949999999997</v>
      </c>
      <c r="D1297" s="2">
        <v>4.8953949999999997</v>
      </c>
      <c r="E1297" s="2">
        <v>1</v>
      </c>
    </row>
    <row r="1298" spans="1:5" ht="12.95" customHeight="1" x14ac:dyDescent="0.2">
      <c r="A1298" s="7">
        <v>36722</v>
      </c>
      <c r="B1298" s="8">
        <v>7.6144119999999997</v>
      </c>
      <c r="C1298" s="2">
        <v>4.9204600000000003</v>
      </c>
      <c r="D1298" s="2">
        <v>4.9204600000000003</v>
      </c>
      <c r="E1298" s="2">
        <v>1</v>
      </c>
    </row>
    <row r="1299" spans="1:5" ht="12.95" customHeight="1" x14ac:dyDescent="0.2">
      <c r="A1299" s="7">
        <v>36723</v>
      </c>
      <c r="B1299" s="8">
        <v>7.6144119999999997</v>
      </c>
      <c r="C1299" s="2">
        <v>4.9204600000000003</v>
      </c>
      <c r="D1299" s="2">
        <v>4.9204600000000003</v>
      </c>
      <c r="E1299" s="2">
        <v>1</v>
      </c>
    </row>
    <row r="1300" spans="1:5" ht="12.95" customHeight="1" x14ac:dyDescent="0.2">
      <c r="A1300" s="7">
        <v>36724</v>
      </c>
      <c r="B1300" s="8">
        <v>7.6144119999999997</v>
      </c>
      <c r="C1300" s="2">
        <v>4.9204600000000003</v>
      </c>
      <c r="D1300" s="2">
        <v>4.9204600000000003</v>
      </c>
      <c r="E1300" s="2">
        <v>1</v>
      </c>
    </row>
    <row r="1301" spans="1:5" ht="12.95" customHeight="1" x14ac:dyDescent="0.2">
      <c r="A1301" s="7">
        <v>36725</v>
      </c>
      <c r="B1301" s="8">
        <v>7.602665</v>
      </c>
      <c r="C1301" s="2">
        <v>4.9169999999999998</v>
      </c>
      <c r="D1301" s="2">
        <v>4.9169999999999998</v>
      </c>
      <c r="E1301" s="2">
        <v>1</v>
      </c>
    </row>
    <row r="1302" spans="1:5" ht="12.95" customHeight="1" x14ac:dyDescent="0.2">
      <c r="A1302" s="7">
        <v>36726</v>
      </c>
      <c r="B1302" s="8">
        <v>7.6034740000000003</v>
      </c>
      <c r="C1302" s="2">
        <v>4.9076829999999996</v>
      </c>
      <c r="D1302" s="2">
        <v>4.9076829999999996</v>
      </c>
      <c r="E1302" s="2">
        <v>1</v>
      </c>
    </row>
    <row r="1303" spans="1:5" ht="12.95" customHeight="1" x14ac:dyDescent="0.2">
      <c r="A1303" s="7">
        <v>36727</v>
      </c>
      <c r="B1303" s="8">
        <v>7.6019759999999996</v>
      </c>
      <c r="C1303" s="2">
        <v>4.9133760000000004</v>
      </c>
      <c r="D1303" s="2">
        <v>4.9133760000000004</v>
      </c>
      <c r="E1303" s="2">
        <v>1</v>
      </c>
    </row>
    <row r="1304" spans="1:5" ht="12.95" customHeight="1" x14ac:dyDescent="0.2">
      <c r="A1304" s="7">
        <v>36728</v>
      </c>
      <c r="B1304" s="8">
        <v>7.6021850000000004</v>
      </c>
      <c r="C1304" s="2">
        <v>4.9078020000000002</v>
      </c>
      <c r="D1304" s="2">
        <v>4.9078020000000002</v>
      </c>
      <c r="E1304" s="2">
        <v>1</v>
      </c>
    </row>
    <row r="1305" spans="1:5" ht="12.95" customHeight="1" x14ac:dyDescent="0.2">
      <c r="A1305" s="7">
        <v>36729</v>
      </c>
      <c r="B1305" s="8">
        <v>7.5955729999999999</v>
      </c>
      <c r="C1305" s="2">
        <v>4.8981579999999996</v>
      </c>
      <c r="D1305" s="2">
        <v>4.8981579999999996</v>
      </c>
      <c r="E1305" s="2">
        <v>1</v>
      </c>
    </row>
    <row r="1306" spans="1:5" ht="12.95" customHeight="1" x14ac:dyDescent="0.2">
      <c r="A1306" s="7">
        <v>36730</v>
      </c>
      <c r="B1306" s="8">
        <v>7.5955729999999999</v>
      </c>
      <c r="C1306" s="2">
        <v>4.8981579999999996</v>
      </c>
      <c r="D1306" s="2">
        <v>4.8981579999999996</v>
      </c>
      <c r="E1306" s="2">
        <v>1</v>
      </c>
    </row>
    <row r="1307" spans="1:5" ht="12.95" customHeight="1" x14ac:dyDescent="0.2">
      <c r="A1307" s="7">
        <v>36731</v>
      </c>
      <c r="B1307" s="8">
        <v>7.5955729999999999</v>
      </c>
      <c r="C1307" s="2">
        <v>4.8981579999999996</v>
      </c>
      <c r="D1307" s="2">
        <v>4.8981579999999996</v>
      </c>
      <c r="E1307" s="2">
        <v>1</v>
      </c>
    </row>
    <row r="1308" spans="1:5" ht="12.95" customHeight="1" x14ac:dyDescent="0.2">
      <c r="A1308" s="7">
        <v>36732</v>
      </c>
      <c r="B1308" s="8">
        <v>7.5908930000000003</v>
      </c>
      <c r="C1308" s="2">
        <v>4.8812889999999998</v>
      </c>
      <c r="D1308" s="2">
        <v>4.8812889999999998</v>
      </c>
      <c r="E1308" s="2">
        <v>1</v>
      </c>
    </row>
    <row r="1309" spans="1:5" ht="12.95" customHeight="1" x14ac:dyDescent="0.2">
      <c r="A1309" s="7">
        <v>36733</v>
      </c>
      <c r="B1309" s="8">
        <v>7.5953869999999997</v>
      </c>
      <c r="C1309" s="2">
        <v>4.8876359999999996</v>
      </c>
      <c r="D1309" s="2">
        <v>4.8876359999999996</v>
      </c>
      <c r="E1309" s="2">
        <v>1</v>
      </c>
    </row>
    <row r="1310" spans="1:5" ht="12.95" customHeight="1" x14ac:dyDescent="0.2">
      <c r="A1310" s="7">
        <v>36734</v>
      </c>
      <c r="B1310" s="8">
        <v>7.5937039999999998</v>
      </c>
      <c r="C1310" s="2">
        <v>4.8925349999999996</v>
      </c>
      <c r="D1310" s="2">
        <v>4.8925349999999996</v>
      </c>
      <c r="E1310" s="2">
        <v>1</v>
      </c>
    </row>
    <row r="1311" spans="1:5" ht="12.95" customHeight="1" x14ac:dyDescent="0.2">
      <c r="A1311" s="7">
        <v>36735</v>
      </c>
      <c r="B1311" s="8">
        <v>7.5952599999999997</v>
      </c>
      <c r="C1311" s="2">
        <v>4.8903869999999996</v>
      </c>
      <c r="D1311" s="2">
        <v>4.8903869999999996</v>
      </c>
      <c r="E1311" s="2">
        <v>1</v>
      </c>
    </row>
    <row r="1312" spans="1:5" ht="12.95" customHeight="1" x14ac:dyDescent="0.2">
      <c r="A1312" s="7">
        <v>36736</v>
      </c>
      <c r="B1312" s="8">
        <v>7.6007730000000002</v>
      </c>
      <c r="C1312" s="2">
        <v>4.9081580000000002</v>
      </c>
      <c r="D1312" s="2">
        <v>4.9081580000000002</v>
      </c>
      <c r="E1312" s="2">
        <v>1</v>
      </c>
    </row>
    <row r="1313" spans="1:5" ht="12.95" customHeight="1" x14ac:dyDescent="0.2">
      <c r="A1313" s="7">
        <v>36737</v>
      </c>
      <c r="B1313" s="8">
        <v>7.6007730000000002</v>
      </c>
      <c r="C1313" s="2">
        <v>4.9081580000000002</v>
      </c>
      <c r="D1313" s="2">
        <v>4.9081580000000002</v>
      </c>
      <c r="E1313" s="2">
        <v>1</v>
      </c>
    </row>
    <row r="1314" spans="1:5" ht="12.95" customHeight="1" x14ac:dyDescent="0.2">
      <c r="A1314" s="7">
        <v>36738</v>
      </c>
      <c r="B1314" s="8">
        <v>7.6007730000000002</v>
      </c>
      <c r="C1314" s="2">
        <v>4.9081580000000002</v>
      </c>
      <c r="D1314" s="2">
        <v>4.9081580000000002</v>
      </c>
      <c r="E1314" s="2">
        <v>1</v>
      </c>
    </row>
    <row r="1315" spans="1:5" ht="12.95" customHeight="1" x14ac:dyDescent="0.2">
      <c r="A1315" s="7">
        <v>36739</v>
      </c>
      <c r="B1315" s="8">
        <v>7.5930900000000001</v>
      </c>
      <c r="C1315" s="2">
        <v>4.906682</v>
      </c>
      <c r="D1315" s="2">
        <v>4.906682</v>
      </c>
      <c r="E1315" s="2">
        <v>1</v>
      </c>
    </row>
    <row r="1316" spans="1:5" ht="12.95" customHeight="1" x14ac:dyDescent="0.2">
      <c r="A1316" s="7">
        <v>36740</v>
      </c>
      <c r="B1316" s="8">
        <v>7.5893839999999999</v>
      </c>
      <c r="C1316" s="2">
        <v>4.9084099999999999</v>
      </c>
      <c r="D1316" s="2">
        <v>4.9084099999999999</v>
      </c>
      <c r="E1316" s="2">
        <v>1</v>
      </c>
    </row>
    <row r="1317" spans="1:5" ht="12.95" customHeight="1" x14ac:dyDescent="0.2">
      <c r="A1317" s="7">
        <v>36741</v>
      </c>
      <c r="B1317" s="8">
        <v>7.591024</v>
      </c>
      <c r="C1317" s="2">
        <v>4.9180590000000004</v>
      </c>
      <c r="D1317" s="2">
        <v>4.9180590000000004</v>
      </c>
      <c r="E1317" s="2">
        <v>1</v>
      </c>
    </row>
    <row r="1318" spans="1:5" ht="12.95" customHeight="1" x14ac:dyDescent="0.2">
      <c r="A1318" s="7">
        <v>36742</v>
      </c>
      <c r="B1318" s="8">
        <v>7.5871750000000002</v>
      </c>
      <c r="C1318" s="2">
        <v>4.9171579999999997</v>
      </c>
      <c r="D1318" s="2">
        <v>4.9171579999999997</v>
      </c>
      <c r="E1318" s="2">
        <v>1</v>
      </c>
    </row>
    <row r="1319" spans="1:5" ht="12.95" customHeight="1" x14ac:dyDescent="0.2">
      <c r="A1319" s="7">
        <v>36743</v>
      </c>
      <c r="B1319" s="8">
        <v>7.5863360000000002</v>
      </c>
      <c r="C1319" s="2">
        <v>4.9108859999999996</v>
      </c>
      <c r="D1319" s="2">
        <v>4.9108859999999996</v>
      </c>
      <c r="E1319" s="2">
        <v>1</v>
      </c>
    </row>
    <row r="1320" spans="1:5" ht="12.95" customHeight="1" x14ac:dyDescent="0.2">
      <c r="A1320" s="7">
        <v>36744</v>
      </c>
      <c r="B1320" s="8">
        <v>7.5863360000000002</v>
      </c>
      <c r="C1320" s="2">
        <v>4.9108859999999996</v>
      </c>
      <c r="D1320" s="2">
        <v>4.9108859999999996</v>
      </c>
      <c r="E1320" s="2">
        <v>1</v>
      </c>
    </row>
    <row r="1321" spans="1:5" ht="12.95" customHeight="1" x14ac:dyDescent="0.2">
      <c r="A1321" s="7">
        <v>36745</v>
      </c>
      <c r="B1321" s="8">
        <v>7.5863360000000002</v>
      </c>
      <c r="C1321" s="2">
        <v>4.9108859999999996</v>
      </c>
      <c r="D1321" s="2">
        <v>4.9108859999999996</v>
      </c>
      <c r="E1321" s="2">
        <v>1</v>
      </c>
    </row>
    <row r="1322" spans="1:5" ht="12.95" customHeight="1" x14ac:dyDescent="0.2">
      <c r="A1322" s="7">
        <v>36746</v>
      </c>
      <c r="B1322" s="8">
        <v>7.5827600000000004</v>
      </c>
      <c r="C1322" s="2">
        <v>4.9127049999999999</v>
      </c>
      <c r="D1322" s="2">
        <v>4.9127049999999999</v>
      </c>
      <c r="E1322" s="2">
        <v>1</v>
      </c>
    </row>
    <row r="1323" spans="1:5" ht="12.95" customHeight="1" x14ac:dyDescent="0.2">
      <c r="A1323" s="7">
        <v>36747</v>
      </c>
      <c r="B1323" s="8">
        <v>7.5812200000000001</v>
      </c>
      <c r="C1323" s="2">
        <v>4.9085270000000003</v>
      </c>
      <c r="D1323" s="2">
        <v>4.9085270000000003</v>
      </c>
      <c r="E1323" s="2">
        <v>1</v>
      </c>
    </row>
    <row r="1324" spans="1:5" ht="12.95" customHeight="1" x14ac:dyDescent="0.2">
      <c r="A1324" s="7">
        <v>36748</v>
      </c>
      <c r="B1324" s="8">
        <v>7.5843720000000001</v>
      </c>
      <c r="C1324" s="2">
        <v>4.9096140000000004</v>
      </c>
      <c r="D1324" s="2">
        <v>4.9096140000000004</v>
      </c>
      <c r="E1324" s="2">
        <v>1</v>
      </c>
    </row>
    <row r="1325" spans="1:5" ht="12.95" customHeight="1" x14ac:dyDescent="0.2">
      <c r="A1325" s="7">
        <v>36749</v>
      </c>
      <c r="B1325" s="8">
        <v>7.5848789999999999</v>
      </c>
      <c r="C1325" s="2">
        <v>4.909942</v>
      </c>
      <c r="D1325" s="2">
        <v>4.909942</v>
      </c>
      <c r="E1325" s="2">
        <v>1</v>
      </c>
    </row>
    <row r="1326" spans="1:5" ht="12.95" customHeight="1" x14ac:dyDescent="0.2">
      <c r="A1326" s="7">
        <v>36750</v>
      </c>
      <c r="B1326" s="8">
        <v>7.5748449999999998</v>
      </c>
      <c r="C1326" s="2">
        <v>4.8788130000000001</v>
      </c>
      <c r="D1326" s="2">
        <v>4.8788130000000001</v>
      </c>
      <c r="E1326" s="2">
        <v>1</v>
      </c>
    </row>
    <row r="1327" spans="1:5" ht="12.95" customHeight="1" x14ac:dyDescent="0.2">
      <c r="A1327" s="7">
        <v>36751</v>
      </c>
      <c r="B1327" s="8">
        <v>7.5748449999999998</v>
      </c>
      <c r="C1327" s="2">
        <v>4.8788130000000001</v>
      </c>
      <c r="D1327" s="2">
        <v>4.8788130000000001</v>
      </c>
      <c r="E1327" s="2">
        <v>1</v>
      </c>
    </row>
    <row r="1328" spans="1:5" ht="12.95" customHeight="1" x14ac:dyDescent="0.2">
      <c r="A1328" s="7">
        <v>36752</v>
      </c>
      <c r="B1328" s="8">
        <v>7.5748449999999998</v>
      </c>
      <c r="C1328" s="2">
        <v>4.8788130000000001</v>
      </c>
      <c r="D1328" s="2">
        <v>4.8788130000000001</v>
      </c>
      <c r="E1328" s="2">
        <v>1</v>
      </c>
    </row>
    <row r="1329" spans="1:5" ht="12.95" customHeight="1" x14ac:dyDescent="0.2">
      <c r="A1329" s="7">
        <v>36753</v>
      </c>
      <c r="B1329" s="8">
        <v>7.5766710000000002</v>
      </c>
      <c r="C1329" s="2">
        <v>4.8765340000000004</v>
      </c>
      <c r="D1329" s="2">
        <v>4.8765340000000004</v>
      </c>
      <c r="E1329" s="2">
        <v>1</v>
      </c>
    </row>
    <row r="1330" spans="1:5" ht="12.95" customHeight="1" x14ac:dyDescent="0.2">
      <c r="A1330" s="7">
        <v>36754</v>
      </c>
      <c r="B1330" s="8">
        <v>7.5766710000000002</v>
      </c>
      <c r="C1330" s="2">
        <v>4.8765340000000004</v>
      </c>
      <c r="D1330" s="2">
        <v>4.8765340000000004</v>
      </c>
      <c r="E1330" s="2">
        <v>1</v>
      </c>
    </row>
    <row r="1331" spans="1:5" ht="12.95" customHeight="1" x14ac:dyDescent="0.2">
      <c r="A1331" s="7">
        <v>36755</v>
      </c>
      <c r="B1331" s="8">
        <v>7.5775870000000003</v>
      </c>
      <c r="C1331" s="2">
        <v>4.8552489999999997</v>
      </c>
      <c r="D1331" s="2">
        <v>4.8552489999999997</v>
      </c>
      <c r="E1331" s="2">
        <v>1</v>
      </c>
    </row>
    <row r="1332" spans="1:5" ht="12.95" customHeight="1" x14ac:dyDescent="0.2">
      <c r="A1332" s="7">
        <v>36756</v>
      </c>
      <c r="B1332" s="8">
        <v>7.5645610000000003</v>
      </c>
      <c r="C1332" s="2">
        <v>4.8385319999999998</v>
      </c>
      <c r="D1332" s="2">
        <v>4.8385319999999998</v>
      </c>
      <c r="E1332" s="2">
        <v>1</v>
      </c>
    </row>
    <row r="1333" spans="1:5" ht="12.95" customHeight="1" x14ac:dyDescent="0.2">
      <c r="A1333" s="7">
        <v>36757</v>
      </c>
      <c r="B1333" s="8">
        <v>7.5753430000000002</v>
      </c>
      <c r="C1333" s="2">
        <v>4.8435699999999997</v>
      </c>
      <c r="D1333" s="2">
        <v>4.8435699999999997</v>
      </c>
      <c r="E1333" s="2">
        <v>1</v>
      </c>
    </row>
    <row r="1334" spans="1:5" ht="12.95" customHeight="1" x14ac:dyDescent="0.2">
      <c r="A1334" s="7">
        <v>36758</v>
      </c>
      <c r="B1334" s="8">
        <v>7.5753430000000002</v>
      </c>
      <c r="C1334" s="2">
        <v>4.8435699999999997</v>
      </c>
      <c r="D1334" s="2">
        <v>4.8435699999999997</v>
      </c>
      <c r="E1334" s="2">
        <v>1</v>
      </c>
    </row>
    <row r="1335" spans="1:5" ht="12.95" customHeight="1" x14ac:dyDescent="0.2">
      <c r="A1335" s="7">
        <v>36759</v>
      </c>
      <c r="B1335" s="8">
        <v>7.5753430000000002</v>
      </c>
      <c r="C1335" s="2">
        <v>4.8435699999999997</v>
      </c>
      <c r="D1335" s="2">
        <v>4.8435699999999997</v>
      </c>
      <c r="E1335" s="2">
        <v>1</v>
      </c>
    </row>
    <row r="1336" spans="1:5" ht="12.95" customHeight="1" x14ac:dyDescent="0.2">
      <c r="A1336" s="7">
        <v>36760</v>
      </c>
      <c r="B1336" s="8">
        <v>7.5734459999999997</v>
      </c>
      <c r="C1336" s="2">
        <v>4.8572639999999998</v>
      </c>
      <c r="D1336" s="2">
        <v>4.8572639999999998</v>
      </c>
      <c r="E1336" s="2">
        <v>1</v>
      </c>
    </row>
    <row r="1337" spans="1:5" ht="12.95" customHeight="1" x14ac:dyDescent="0.2">
      <c r="A1337" s="7">
        <v>36761</v>
      </c>
      <c r="B1337" s="8">
        <v>7.5781200000000002</v>
      </c>
      <c r="C1337" s="2">
        <v>4.8559020000000004</v>
      </c>
      <c r="D1337" s="2">
        <v>4.8559020000000004</v>
      </c>
      <c r="E1337" s="2">
        <v>1</v>
      </c>
    </row>
    <row r="1338" spans="1:5" ht="12.95" customHeight="1" x14ac:dyDescent="0.2">
      <c r="A1338" s="7">
        <v>36762</v>
      </c>
      <c r="B1338" s="8">
        <v>7.5683299999999996</v>
      </c>
      <c r="C1338" s="2">
        <v>4.8746169999999998</v>
      </c>
      <c r="D1338" s="2">
        <v>4.8746169999999998</v>
      </c>
      <c r="E1338" s="2">
        <v>1</v>
      </c>
    </row>
    <row r="1339" spans="1:5" ht="12.95" customHeight="1" x14ac:dyDescent="0.2">
      <c r="A1339" s="7">
        <v>36763</v>
      </c>
      <c r="B1339" s="8">
        <v>7.5668480000000002</v>
      </c>
      <c r="C1339" s="2">
        <v>4.8843579999999998</v>
      </c>
      <c r="D1339" s="2">
        <v>4.8843579999999998</v>
      </c>
      <c r="E1339" s="2">
        <v>1</v>
      </c>
    </row>
    <row r="1340" spans="1:5" ht="12.95" customHeight="1" x14ac:dyDescent="0.2">
      <c r="A1340" s="7">
        <v>36764</v>
      </c>
      <c r="B1340" s="8">
        <v>7.5578510000000003</v>
      </c>
      <c r="C1340" s="2">
        <v>4.8905469999999998</v>
      </c>
      <c r="D1340" s="2">
        <v>4.8905469999999998</v>
      </c>
      <c r="E1340" s="2">
        <v>1</v>
      </c>
    </row>
    <row r="1341" spans="1:5" ht="12.95" customHeight="1" x14ac:dyDescent="0.2">
      <c r="A1341" s="7">
        <v>36765</v>
      </c>
      <c r="B1341" s="8">
        <v>7.5578510000000003</v>
      </c>
      <c r="C1341" s="2">
        <v>4.8905469999999998</v>
      </c>
      <c r="D1341" s="2">
        <v>4.8905469999999998</v>
      </c>
      <c r="E1341" s="2">
        <v>1</v>
      </c>
    </row>
    <row r="1342" spans="1:5" ht="12.95" customHeight="1" x14ac:dyDescent="0.2">
      <c r="A1342" s="7">
        <v>36766</v>
      </c>
      <c r="B1342" s="8">
        <v>7.5578510000000003</v>
      </c>
      <c r="C1342" s="2">
        <v>4.8905469999999998</v>
      </c>
      <c r="D1342" s="2">
        <v>4.8905469999999998</v>
      </c>
      <c r="E1342" s="2">
        <v>1</v>
      </c>
    </row>
    <row r="1343" spans="1:5" ht="12.95" customHeight="1" x14ac:dyDescent="0.2">
      <c r="A1343" s="7">
        <v>36767</v>
      </c>
      <c r="B1343" s="8">
        <v>7.5597570000000003</v>
      </c>
      <c r="C1343" s="2">
        <v>4.8962159999999999</v>
      </c>
      <c r="D1343" s="2">
        <v>4.8962159999999999</v>
      </c>
      <c r="E1343" s="2">
        <v>1</v>
      </c>
    </row>
    <row r="1344" spans="1:5" ht="12.95" customHeight="1" x14ac:dyDescent="0.2">
      <c r="A1344" s="7">
        <v>36768</v>
      </c>
      <c r="B1344" s="8">
        <v>7.5524610000000001</v>
      </c>
      <c r="C1344" s="2">
        <v>4.8857939999999997</v>
      </c>
      <c r="D1344" s="2">
        <v>4.8857939999999997</v>
      </c>
      <c r="E1344" s="2">
        <v>1</v>
      </c>
    </row>
    <row r="1345" spans="1:5" ht="12.95" customHeight="1" x14ac:dyDescent="0.2">
      <c r="A1345" s="7">
        <v>36769</v>
      </c>
      <c r="B1345" s="8">
        <v>7.5595819999999998</v>
      </c>
      <c r="C1345" s="2">
        <v>4.8850290000000003</v>
      </c>
      <c r="D1345" s="2">
        <v>4.8850290000000003</v>
      </c>
      <c r="E1345" s="2">
        <v>1</v>
      </c>
    </row>
    <row r="1346" spans="1:5" ht="12.95" customHeight="1" x14ac:dyDescent="0.2">
      <c r="A1346" s="7">
        <v>36770</v>
      </c>
      <c r="B1346" s="8">
        <v>7.5654019999999997</v>
      </c>
      <c r="C1346" s="2">
        <v>4.8827949999999998</v>
      </c>
      <c r="D1346" s="2">
        <v>4.8827949999999998</v>
      </c>
      <c r="E1346" s="2">
        <v>1</v>
      </c>
    </row>
    <row r="1347" spans="1:5" ht="12.95" customHeight="1" x14ac:dyDescent="0.2">
      <c r="A1347" s="7">
        <v>36771</v>
      </c>
      <c r="B1347" s="8">
        <v>7.5572530000000002</v>
      </c>
      <c r="C1347" s="2">
        <v>4.8740750000000004</v>
      </c>
      <c r="D1347" s="2">
        <v>4.8740750000000004</v>
      </c>
      <c r="E1347" s="2">
        <v>1</v>
      </c>
    </row>
    <row r="1348" spans="1:5" ht="12.95" customHeight="1" x14ac:dyDescent="0.2">
      <c r="A1348" s="7">
        <v>36772</v>
      </c>
      <c r="B1348" s="8">
        <v>7.5572530000000002</v>
      </c>
      <c r="C1348" s="2">
        <v>4.8740750000000004</v>
      </c>
      <c r="D1348" s="2">
        <v>4.8740750000000004</v>
      </c>
      <c r="E1348" s="2">
        <v>1</v>
      </c>
    </row>
    <row r="1349" spans="1:5" ht="12.95" customHeight="1" x14ac:dyDescent="0.2">
      <c r="A1349" s="7">
        <v>36773</v>
      </c>
      <c r="B1349" s="8">
        <v>7.5572530000000002</v>
      </c>
      <c r="C1349" s="2">
        <v>4.8740750000000004</v>
      </c>
      <c r="D1349" s="2">
        <v>4.8740750000000004</v>
      </c>
      <c r="E1349" s="2">
        <v>1</v>
      </c>
    </row>
    <row r="1350" spans="1:5" ht="12.95" customHeight="1" x14ac:dyDescent="0.2">
      <c r="A1350" s="7">
        <v>36774</v>
      </c>
      <c r="B1350" s="8">
        <v>7.5566769999999996</v>
      </c>
      <c r="C1350" s="2">
        <v>4.8646050000000001</v>
      </c>
      <c r="D1350" s="2">
        <v>4.8646050000000001</v>
      </c>
      <c r="E1350" s="2">
        <v>1</v>
      </c>
    </row>
    <row r="1351" spans="1:5" ht="12.95" customHeight="1" x14ac:dyDescent="0.2">
      <c r="A1351" s="7">
        <v>36775</v>
      </c>
      <c r="B1351" s="8">
        <v>7.5405439999999997</v>
      </c>
      <c r="C1351" s="2">
        <v>4.8673789999999997</v>
      </c>
      <c r="D1351" s="2">
        <v>4.8673789999999997</v>
      </c>
      <c r="E1351" s="2">
        <v>1</v>
      </c>
    </row>
    <row r="1352" spans="1:5" ht="12.95" customHeight="1" x14ac:dyDescent="0.2">
      <c r="A1352" s="7">
        <v>36776</v>
      </c>
      <c r="B1352" s="8">
        <v>7.5557819999999998</v>
      </c>
      <c r="C1352" s="2">
        <v>4.8746980000000004</v>
      </c>
      <c r="D1352" s="2">
        <v>4.8746980000000004</v>
      </c>
      <c r="E1352" s="2">
        <v>1</v>
      </c>
    </row>
    <row r="1353" spans="1:5" ht="12.95" customHeight="1" x14ac:dyDescent="0.2">
      <c r="A1353" s="7">
        <v>36777</v>
      </c>
      <c r="B1353" s="8">
        <v>7.5481660000000002</v>
      </c>
      <c r="C1353" s="2">
        <v>4.8785970000000001</v>
      </c>
      <c r="D1353" s="2">
        <v>4.8785970000000001</v>
      </c>
      <c r="E1353" s="2">
        <v>1</v>
      </c>
    </row>
    <row r="1354" spans="1:5" ht="12.95" customHeight="1" x14ac:dyDescent="0.2">
      <c r="A1354" s="7">
        <v>36778</v>
      </c>
      <c r="B1354" s="8">
        <v>7.5425519999999997</v>
      </c>
      <c r="C1354" s="2">
        <v>4.8733940000000002</v>
      </c>
      <c r="D1354" s="2">
        <v>4.8733940000000002</v>
      </c>
      <c r="E1354" s="2">
        <v>1</v>
      </c>
    </row>
    <row r="1355" spans="1:5" ht="12.95" customHeight="1" x14ac:dyDescent="0.2">
      <c r="A1355" s="7">
        <v>36779</v>
      </c>
      <c r="B1355" s="8">
        <v>7.5425519999999997</v>
      </c>
      <c r="C1355" s="2">
        <v>4.8733940000000002</v>
      </c>
      <c r="D1355" s="2">
        <v>4.8733940000000002</v>
      </c>
      <c r="E1355" s="2">
        <v>1</v>
      </c>
    </row>
    <row r="1356" spans="1:5" ht="12.95" customHeight="1" x14ac:dyDescent="0.2">
      <c r="A1356" s="7">
        <v>36780</v>
      </c>
      <c r="B1356" s="8">
        <v>7.5425519999999997</v>
      </c>
      <c r="C1356" s="2">
        <v>4.8733940000000002</v>
      </c>
      <c r="D1356" s="2">
        <v>4.8733940000000002</v>
      </c>
      <c r="E1356" s="2">
        <v>1</v>
      </c>
    </row>
    <row r="1357" spans="1:5" ht="12.95" customHeight="1" x14ac:dyDescent="0.2">
      <c r="A1357" s="7">
        <v>36781</v>
      </c>
      <c r="B1357" s="8">
        <v>7.5378949999999998</v>
      </c>
      <c r="C1357" s="2">
        <v>4.9235110000000004</v>
      </c>
      <c r="D1357" s="2">
        <v>4.9235110000000004</v>
      </c>
      <c r="E1357" s="2">
        <v>1</v>
      </c>
    </row>
    <row r="1358" spans="1:5" ht="12.95" customHeight="1" x14ac:dyDescent="0.2">
      <c r="A1358" s="7">
        <v>36782</v>
      </c>
      <c r="B1358" s="8">
        <v>7.5346099999999998</v>
      </c>
      <c r="C1358" s="2">
        <v>4.9592640000000001</v>
      </c>
      <c r="D1358" s="2">
        <v>4.9592640000000001</v>
      </c>
      <c r="E1358" s="2">
        <v>1</v>
      </c>
    </row>
    <row r="1359" spans="1:5" ht="12.95" customHeight="1" x14ac:dyDescent="0.2">
      <c r="A1359" s="7">
        <v>36783</v>
      </c>
      <c r="B1359" s="8">
        <v>7.5250539999999999</v>
      </c>
      <c r="C1359" s="2">
        <v>4.9212309999999997</v>
      </c>
      <c r="D1359" s="2">
        <v>4.9212309999999997</v>
      </c>
      <c r="E1359" s="2">
        <v>1</v>
      </c>
    </row>
    <row r="1360" spans="1:5" ht="12.95" customHeight="1" x14ac:dyDescent="0.2">
      <c r="A1360" s="7">
        <v>36784</v>
      </c>
      <c r="B1360" s="8">
        <v>7.5256480000000003</v>
      </c>
      <c r="C1360" s="2">
        <v>4.9248399999999997</v>
      </c>
      <c r="D1360" s="2">
        <v>4.9248399999999997</v>
      </c>
      <c r="E1360" s="2">
        <v>1</v>
      </c>
    </row>
    <row r="1361" spans="1:5" ht="12.95" customHeight="1" x14ac:dyDescent="0.2">
      <c r="A1361" s="7">
        <v>36785</v>
      </c>
      <c r="B1361" s="8">
        <v>7.5201979999999997</v>
      </c>
      <c r="C1361" s="2">
        <v>4.9103479999999999</v>
      </c>
      <c r="D1361" s="2">
        <v>4.9103479999999999</v>
      </c>
      <c r="E1361" s="2">
        <v>1</v>
      </c>
    </row>
    <row r="1362" spans="1:5" ht="12.95" customHeight="1" x14ac:dyDescent="0.2">
      <c r="A1362" s="7">
        <v>36786</v>
      </c>
      <c r="B1362" s="8">
        <v>7.5201979999999997</v>
      </c>
      <c r="C1362" s="2">
        <v>4.9103479999999999</v>
      </c>
      <c r="D1362" s="2">
        <v>4.9103479999999999</v>
      </c>
      <c r="E1362" s="2">
        <v>1</v>
      </c>
    </row>
    <row r="1363" spans="1:5" ht="12.95" customHeight="1" x14ac:dyDescent="0.2">
      <c r="A1363" s="7">
        <v>36787</v>
      </c>
      <c r="B1363" s="8">
        <v>7.5201979999999997</v>
      </c>
      <c r="C1363" s="2">
        <v>4.9103479999999999</v>
      </c>
      <c r="D1363" s="2">
        <v>4.9103479999999999</v>
      </c>
      <c r="E1363" s="2">
        <v>1</v>
      </c>
    </row>
    <row r="1364" spans="1:5" ht="12.95" customHeight="1" x14ac:dyDescent="0.2">
      <c r="A1364" s="7">
        <v>36788</v>
      </c>
      <c r="B1364" s="8">
        <v>7.5228460000000004</v>
      </c>
      <c r="C1364" s="2">
        <v>4.9372230000000004</v>
      </c>
      <c r="D1364" s="2">
        <v>4.9372230000000004</v>
      </c>
      <c r="E1364" s="2">
        <v>1</v>
      </c>
    </row>
    <row r="1365" spans="1:5" ht="12.95" customHeight="1" x14ac:dyDescent="0.2">
      <c r="A1365" s="7">
        <v>36789</v>
      </c>
      <c r="B1365" s="8">
        <v>7.5239010000000004</v>
      </c>
      <c r="C1365" s="2">
        <v>4.9577629999999999</v>
      </c>
      <c r="D1365" s="2">
        <v>4.9577629999999999</v>
      </c>
      <c r="E1365" s="2">
        <v>1</v>
      </c>
    </row>
    <row r="1366" spans="1:5" ht="12.95" customHeight="1" x14ac:dyDescent="0.2">
      <c r="A1366" s="7">
        <v>36790</v>
      </c>
      <c r="B1366" s="8">
        <v>7.5172249999999998</v>
      </c>
      <c r="C1366" s="2">
        <v>4.9769759999999996</v>
      </c>
      <c r="D1366" s="2">
        <v>4.9769759999999996</v>
      </c>
      <c r="E1366" s="2">
        <v>1</v>
      </c>
    </row>
    <row r="1367" spans="1:5" ht="12.95" customHeight="1" x14ac:dyDescent="0.2">
      <c r="A1367" s="7">
        <v>36791</v>
      </c>
      <c r="B1367" s="8">
        <v>7.515924</v>
      </c>
      <c r="C1367" s="2">
        <v>4.9856879999999997</v>
      </c>
      <c r="D1367" s="2">
        <v>4.9856879999999997</v>
      </c>
      <c r="E1367" s="2">
        <v>1</v>
      </c>
    </row>
    <row r="1368" spans="1:5" ht="12.95" customHeight="1" x14ac:dyDescent="0.2">
      <c r="A1368" s="7">
        <v>36792</v>
      </c>
      <c r="B1368" s="8">
        <v>7.5132240000000001</v>
      </c>
      <c r="C1368" s="2">
        <v>4.9464899999999998</v>
      </c>
      <c r="D1368" s="2">
        <v>4.9464899999999998</v>
      </c>
      <c r="E1368" s="2">
        <v>1</v>
      </c>
    </row>
    <row r="1369" spans="1:5" ht="12.95" customHeight="1" x14ac:dyDescent="0.2">
      <c r="A1369" s="7">
        <v>36793</v>
      </c>
      <c r="B1369" s="8">
        <v>7.5132240000000001</v>
      </c>
      <c r="C1369" s="2">
        <v>4.9464899999999998</v>
      </c>
      <c r="D1369" s="2">
        <v>4.9464899999999998</v>
      </c>
      <c r="E1369" s="2">
        <v>1</v>
      </c>
    </row>
    <row r="1370" spans="1:5" ht="12.95" customHeight="1" x14ac:dyDescent="0.2">
      <c r="A1370" s="7">
        <v>36794</v>
      </c>
      <c r="B1370" s="8">
        <v>7.5132240000000001</v>
      </c>
      <c r="C1370" s="2">
        <v>4.9464899999999998</v>
      </c>
      <c r="D1370" s="2">
        <v>4.9464899999999998</v>
      </c>
      <c r="E1370" s="2">
        <v>1</v>
      </c>
    </row>
    <row r="1371" spans="1:5" ht="12.95" customHeight="1" x14ac:dyDescent="0.2">
      <c r="A1371" s="7">
        <v>36795</v>
      </c>
      <c r="B1371" s="8">
        <v>7.5109729999999999</v>
      </c>
      <c r="C1371" s="2">
        <v>4.9310479999999997</v>
      </c>
      <c r="D1371" s="2">
        <v>4.9310479999999997</v>
      </c>
      <c r="E1371" s="2">
        <v>1</v>
      </c>
    </row>
    <row r="1372" spans="1:5" ht="12.95" customHeight="1" x14ac:dyDescent="0.2">
      <c r="A1372" s="7">
        <v>36796</v>
      </c>
      <c r="B1372" s="8">
        <v>7.5063940000000002</v>
      </c>
      <c r="C1372" s="2">
        <v>4.9393919999999998</v>
      </c>
      <c r="D1372" s="2">
        <v>4.9393919999999998</v>
      </c>
      <c r="E1372" s="2">
        <v>1</v>
      </c>
    </row>
    <row r="1373" spans="1:5" ht="12.95" customHeight="1" x14ac:dyDescent="0.2">
      <c r="A1373" s="7">
        <v>36797</v>
      </c>
      <c r="B1373" s="8">
        <v>7.5136669999999999</v>
      </c>
      <c r="C1373" s="2">
        <v>4.9231210000000001</v>
      </c>
      <c r="D1373" s="2">
        <v>4.9231210000000001</v>
      </c>
      <c r="E1373" s="2">
        <v>1</v>
      </c>
    </row>
    <row r="1374" spans="1:5" ht="12.95" customHeight="1" x14ac:dyDescent="0.2">
      <c r="A1374" s="7">
        <v>36798</v>
      </c>
      <c r="B1374" s="8">
        <v>7.509601</v>
      </c>
      <c r="C1374" s="2">
        <v>4.9211020000000003</v>
      </c>
      <c r="D1374" s="2">
        <v>4.9211020000000003</v>
      </c>
      <c r="E1374" s="2">
        <v>1</v>
      </c>
    </row>
    <row r="1375" spans="1:5" ht="12.95" customHeight="1" x14ac:dyDescent="0.2">
      <c r="A1375" s="7">
        <v>36799</v>
      </c>
      <c r="B1375" s="8">
        <v>7.5113110000000001</v>
      </c>
      <c r="C1375" s="2">
        <v>4.9244810000000001</v>
      </c>
      <c r="D1375" s="2">
        <v>4.9244810000000001</v>
      </c>
      <c r="E1375" s="2">
        <v>1</v>
      </c>
    </row>
    <row r="1376" spans="1:5" ht="12.95" customHeight="1" x14ac:dyDescent="0.2">
      <c r="A1376" s="7">
        <v>36800</v>
      </c>
      <c r="B1376" s="8">
        <v>7.5113110000000001</v>
      </c>
      <c r="C1376" s="2">
        <v>4.9244810000000001</v>
      </c>
      <c r="D1376" s="2">
        <v>4.9244810000000001</v>
      </c>
      <c r="E1376" s="2">
        <v>1</v>
      </c>
    </row>
    <row r="1377" spans="1:5" ht="12.95" customHeight="1" x14ac:dyDescent="0.2">
      <c r="A1377" s="7">
        <v>36801</v>
      </c>
      <c r="B1377" s="8">
        <v>7.5113110000000001</v>
      </c>
      <c r="C1377" s="2">
        <v>4.9244810000000001</v>
      </c>
      <c r="D1377" s="2">
        <v>4.9244810000000001</v>
      </c>
      <c r="E1377" s="2">
        <v>1</v>
      </c>
    </row>
    <row r="1378" spans="1:5" ht="12.95" customHeight="1" x14ac:dyDescent="0.2">
      <c r="A1378" s="7">
        <v>36802</v>
      </c>
      <c r="B1378" s="8">
        <v>7.5165300000000004</v>
      </c>
      <c r="C1378" s="2">
        <v>4.9298419999999998</v>
      </c>
      <c r="D1378" s="2">
        <v>4.9298419999999998</v>
      </c>
      <c r="E1378" s="2">
        <v>1</v>
      </c>
    </row>
    <row r="1379" spans="1:5" ht="12.95" customHeight="1" x14ac:dyDescent="0.2">
      <c r="A1379" s="7">
        <v>36803</v>
      </c>
      <c r="B1379" s="8">
        <v>7.5126949999999999</v>
      </c>
      <c r="C1379" s="2">
        <v>4.9334749999999996</v>
      </c>
      <c r="D1379" s="2">
        <v>4.9334749999999996</v>
      </c>
      <c r="E1379" s="2">
        <v>1</v>
      </c>
    </row>
    <row r="1380" spans="1:5" ht="12.95" customHeight="1" x14ac:dyDescent="0.2">
      <c r="A1380" s="7">
        <v>36804</v>
      </c>
      <c r="B1380" s="8">
        <v>7.5152559999999999</v>
      </c>
      <c r="C1380" s="2">
        <v>4.9586009999999998</v>
      </c>
      <c r="D1380" s="2">
        <v>4.9586009999999998</v>
      </c>
      <c r="E1380" s="2">
        <v>1</v>
      </c>
    </row>
    <row r="1381" spans="1:5" ht="12.95" customHeight="1" x14ac:dyDescent="0.2">
      <c r="A1381" s="7">
        <v>36805</v>
      </c>
      <c r="B1381" s="8">
        <v>7.5098039999999999</v>
      </c>
      <c r="C1381" s="2">
        <v>4.9481479999999998</v>
      </c>
      <c r="D1381" s="2">
        <v>4.9481479999999998</v>
      </c>
      <c r="E1381" s="2">
        <v>1</v>
      </c>
    </row>
    <row r="1382" spans="1:5" ht="12.95" customHeight="1" x14ac:dyDescent="0.2">
      <c r="A1382" s="7">
        <v>36806</v>
      </c>
      <c r="B1382" s="8">
        <v>7.5137429999999998</v>
      </c>
      <c r="C1382" s="2">
        <v>4.9257530000000003</v>
      </c>
      <c r="D1382" s="2">
        <v>4.9257530000000003</v>
      </c>
      <c r="E1382" s="2">
        <v>1</v>
      </c>
    </row>
    <row r="1383" spans="1:5" ht="12.95" customHeight="1" x14ac:dyDescent="0.2">
      <c r="A1383" s="7">
        <v>36807</v>
      </c>
      <c r="B1383" s="8">
        <v>7.5137429999999998</v>
      </c>
      <c r="C1383" s="2">
        <v>4.9257530000000003</v>
      </c>
      <c r="D1383" s="2">
        <v>4.9257530000000003</v>
      </c>
      <c r="E1383" s="2">
        <v>1</v>
      </c>
    </row>
    <row r="1384" spans="1:5" ht="12.95" customHeight="1" x14ac:dyDescent="0.2">
      <c r="A1384" s="7">
        <v>36808</v>
      </c>
      <c r="B1384" s="8">
        <v>7.5137429999999998</v>
      </c>
      <c r="C1384" s="2">
        <v>4.9257530000000003</v>
      </c>
      <c r="D1384" s="2">
        <v>4.9257530000000003</v>
      </c>
      <c r="E1384" s="2">
        <v>1</v>
      </c>
    </row>
    <row r="1385" spans="1:5" ht="12.95" customHeight="1" x14ac:dyDescent="0.2">
      <c r="A1385" s="7">
        <v>36809</v>
      </c>
      <c r="B1385" s="8">
        <v>7.5178789999999998</v>
      </c>
      <c r="C1385" s="2">
        <v>4.9449969999999999</v>
      </c>
      <c r="D1385" s="2">
        <v>4.9449969999999999</v>
      </c>
      <c r="E1385" s="2">
        <v>1</v>
      </c>
    </row>
    <row r="1386" spans="1:5" ht="12.95" customHeight="1" x14ac:dyDescent="0.2">
      <c r="A1386" s="7">
        <v>36810</v>
      </c>
      <c r="B1386" s="8">
        <v>7.5180480000000003</v>
      </c>
      <c r="C1386" s="2">
        <v>4.9431570000000002</v>
      </c>
      <c r="D1386" s="2">
        <v>4.9431570000000002</v>
      </c>
      <c r="E1386" s="2">
        <v>1</v>
      </c>
    </row>
    <row r="1387" spans="1:5" ht="12.95" customHeight="1" x14ac:dyDescent="0.2">
      <c r="A1387" s="7">
        <v>36811</v>
      </c>
      <c r="B1387" s="8">
        <v>7.5152099999999997</v>
      </c>
      <c r="C1387" s="2">
        <v>4.9693909999999999</v>
      </c>
      <c r="D1387" s="2">
        <v>4.9693909999999999</v>
      </c>
      <c r="E1387" s="2">
        <v>1</v>
      </c>
    </row>
    <row r="1388" spans="1:5" ht="12.95" customHeight="1" x14ac:dyDescent="0.2">
      <c r="A1388" s="7">
        <v>36812</v>
      </c>
      <c r="B1388" s="8">
        <v>7.517245</v>
      </c>
      <c r="C1388" s="2">
        <v>4.973039</v>
      </c>
      <c r="D1388" s="2">
        <v>4.973039</v>
      </c>
      <c r="E1388" s="2">
        <v>1</v>
      </c>
    </row>
    <row r="1389" spans="1:5" ht="12.95" customHeight="1" x14ac:dyDescent="0.2">
      <c r="A1389" s="7">
        <v>36813</v>
      </c>
      <c r="B1389" s="8">
        <v>7.5234709999999998</v>
      </c>
      <c r="C1389" s="2">
        <v>4.9906940000000004</v>
      </c>
      <c r="D1389" s="2">
        <v>4.9906940000000004</v>
      </c>
      <c r="E1389" s="2">
        <v>1</v>
      </c>
    </row>
    <row r="1390" spans="1:5" ht="12.95" customHeight="1" x14ac:dyDescent="0.2">
      <c r="A1390" s="7">
        <v>36814</v>
      </c>
      <c r="B1390" s="8">
        <v>7.5234709999999998</v>
      </c>
      <c r="C1390" s="2">
        <v>4.9906940000000004</v>
      </c>
      <c r="D1390" s="2">
        <v>4.9906940000000004</v>
      </c>
      <c r="E1390" s="2">
        <v>1</v>
      </c>
    </row>
    <row r="1391" spans="1:5" ht="12.95" customHeight="1" x14ac:dyDescent="0.2">
      <c r="A1391" s="7">
        <v>36815</v>
      </c>
      <c r="B1391" s="8">
        <v>7.5234709999999998</v>
      </c>
      <c r="C1391" s="2">
        <v>4.9906940000000004</v>
      </c>
      <c r="D1391" s="2">
        <v>4.9906940000000004</v>
      </c>
      <c r="E1391" s="2">
        <v>1</v>
      </c>
    </row>
    <row r="1392" spans="1:5" ht="12.95" customHeight="1" x14ac:dyDescent="0.2">
      <c r="A1392" s="7">
        <v>36816</v>
      </c>
      <c r="B1392" s="8">
        <v>7.5179960000000001</v>
      </c>
      <c r="C1392" s="2">
        <v>4.9751810000000001</v>
      </c>
      <c r="D1392" s="2">
        <v>4.9751810000000001</v>
      </c>
      <c r="E1392" s="2">
        <v>1</v>
      </c>
    </row>
    <row r="1393" spans="1:5" ht="12.95" customHeight="1" x14ac:dyDescent="0.2">
      <c r="A1393" s="7">
        <v>36817</v>
      </c>
      <c r="B1393" s="8">
        <v>7.5232429999999999</v>
      </c>
      <c r="C1393" s="2">
        <v>4.9806309999999998</v>
      </c>
      <c r="D1393" s="2">
        <v>4.9806309999999998</v>
      </c>
      <c r="E1393" s="2">
        <v>1</v>
      </c>
    </row>
    <row r="1394" spans="1:5" ht="12.95" customHeight="1" x14ac:dyDescent="0.2">
      <c r="A1394" s="7">
        <v>36818</v>
      </c>
      <c r="B1394" s="8">
        <v>7.5218439999999998</v>
      </c>
      <c r="C1394" s="2">
        <v>4.9806939999999997</v>
      </c>
      <c r="D1394" s="2">
        <v>4.9806939999999997</v>
      </c>
      <c r="E1394" s="2">
        <v>1</v>
      </c>
    </row>
    <row r="1395" spans="1:5" ht="12.95" customHeight="1" x14ac:dyDescent="0.2">
      <c r="A1395" s="7">
        <v>36819</v>
      </c>
      <c r="B1395" s="8">
        <v>7.5216900000000004</v>
      </c>
      <c r="C1395" s="2">
        <v>4.9981330000000002</v>
      </c>
      <c r="D1395" s="2">
        <v>4.9981330000000002</v>
      </c>
      <c r="E1395" s="2">
        <v>1</v>
      </c>
    </row>
    <row r="1396" spans="1:5" ht="12.95" customHeight="1" x14ac:dyDescent="0.2">
      <c r="A1396" s="7">
        <v>36820</v>
      </c>
      <c r="B1396" s="8">
        <v>7.5246009999999997</v>
      </c>
      <c r="C1396" s="2">
        <v>4.9957520000000004</v>
      </c>
      <c r="D1396" s="2">
        <v>4.9957520000000004</v>
      </c>
      <c r="E1396" s="2">
        <v>1</v>
      </c>
    </row>
    <row r="1397" spans="1:5" ht="12.95" customHeight="1" x14ac:dyDescent="0.2">
      <c r="A1397" s="7">
        <v>36821</v>
      </c>
      <c r="B1397" s="8">
        <v>7.5246009999999997</v>
      </c>
      <c r="C1397" s="2">
        <v>4.9957520000000004</v>
      </c>
      <c r="D1397" s="2">
        <v>4.9957520000000004</v>
      </c>
      <c r="E1397" s="2">
        <v>1</v>
      </c>
    </row>
    <row r="1398" spans="1:5" ht="12.95" customHeight="1" x14ac:dyDescent="0.2">
      <c r="A1398" s="7">
        <v>36822</v>
      </c>
      <c r="B1398" s="8">
        <v>7.5246009999999997</v>
      </c>
      <c r="C1398" s="2">
        <v>4.9957520000000004</v>
      </c>
      <c r="D1398" s="2">
        <v>4.9957520000000004</v>
      </c>
      <c r="E1398" s="2">
        <v>1</v>
      </c>
    </row>
    <row r="1399" spans="1:5" ht="12.95" customHeight="1" x14ac:dyDescent="0.2">
      <c r="A1399" s="7">
        <v>36823</v>
      </c>
      <c r="B1399" s="8">
        <v>7.5234800000000002</v>
      </c>
      <c r="C1399" s="2">
        <v>5.0066410000000001</v>
      </c>
      <c r="D1399" s="2">
        <v>5.0066410000000001</v>
      </c>
      <c r="E1399" s="2">
        <v>1</v>
      </c>
    </row>
    <row r="1400" spans="1:5" ht="12.95" customHeight="1" x14ac:dyDescent="0.2">
      <c r="A1400" s="7">
        <v>36824</v>
      </c>
      <c r="B1400" s="8">
        <v>7.5314490000000003</v>
      </c>
      <c r="C1400" s="2">
        <v>5.0136130000000003</v>
      </c>
      <c r="D1400" s="2">
        <v>5.0136130000000003</v>
      </c>
      <c r="E1400" s="2">
        <v>1</v>
      </c>
    </row>
    <row r="1401" spans="1:5" ht="12.95" customHeight="1" x14ac:dyDescent="0.2">
      <c r="A1401" s="7">
        <v>36825</v>
      </c>
      <c r="B1401" s="8">
        <v>7.5290869999999996</v>
      </c>
      <c r="C1401" s="2">
        <v>5.0163820000000001</v>
      </c>
      <c r="D1401" s="2">
        <v>5.0163820000000001</v>
      </c>
      <c r="E1401" s="2">
        <v>1</v>
      </c>
    </row>
    <row r="1402" spans="1:5" ht="12.95" customHeight="1" x14ac:dyDescent="0.2">
      <c r="A1402" s="7">
        <v>36826</v>
      </c>
      <c r="B1402" s="8">
        <v>7.5347530000000003</v>
      </c>
      <c r="C1402" s="2">
        <v>4.9862700000000002</v>
      </c>
      <c r="D1402" s="2">
        <v>4.9862700000000002</v>
      </c>
      <c r="E1402" s="2">
        <v>1</v>
      </c>
    </row>
    <row r="1403" spans="1:5" ht="12.95" customHeight="1" x14ac:dyDescent="0.2">
      <c r="A1403" s="7">
        <v>36827</v>
      </c>
      <c r="B1403" s="8">
        <v>7.5368019999999998</v>
      </c>
      <c r="C1403" s="2">
        <v>4.9912599999999996</v>
      </c>
      <c r="D1403" s="2">
        <v>4.9912599999999996</v>
      </c>
      <c r="E1403" s="2">
        <v>1</v>
      </c>
    </row>
    <row r="1404" spans="1:5" ht="12.95" customHeight="1" x14ac:dyDescent="0.2">
      <c r="A1404" s="7">
        <v>36828</v>
      </c>
      <c r="B1404" s="8">
        <v>7.5368019999999998</v>
      </c>
      <c r="C1404" s="2">
        <v>4.9912599999999996</v>
      </c>
      <c r="D1404" s="2">
        <v>4.9912599999999996</v>
      </c>
      <c r="E1404" s="2">
        <v>1</v>
      </c>
    </row>
    <row r="1405" spans="1:5" ht="12.95" customHeight="1" x14ac:dyDescent="0.2">
      <c r="A1405" s="7">
        <v>36829</v>
      </c>
      <c r="B1405" s="8">
        <v>7.5368019999999998</v>
      </c>
      <c r="C1405" s="2">
        <v>4.9912599999999996</v>
      </c>
      <c r="D1405" s="2">
        <v>4.9912599999999996</v>
      </c>
      <c r="E1405" s="2">
        <v>1</v>
      </c>
    </row>
    <row r="1406" spans="1:5" ht="12.95" customHeight="1" x14ac:dyDescent="0.2">
      <c r="A1406" s="7">
        <v>36830</v>
      </c>
      <c r="B1406" s="8">
        <v>7.5354210000000004</v>
      </c>
      <c r="C1406" s="2">
        <v>4.9487230000000002</v>
      </c>
      <c r="D1406" s="2">
        <v>4.9487230000000002</v>
      </c>
      <c r="E1406" s="2">
        <v>1</v>
      </c>
    </row>
    <row r="1407" spans="1:5" ht="12.95" customHeight="1" x14ac:dyDescent="0.2">
      <c r="A1407" s="7">
        <v>36831</v>
      </c>
      <c r="B1407" s="8">
        <v>7.5313160000000003</v>
      </c>
      <c r="C1407" s="2">
        <v>4.9544870000000003</v>
      </c>
      <c r="D1407" s="2">
        <v>4.9544870000000003</v>
      </c>
      <c r="E1407" s="2">
        <v>1</v>
      </c>
    </row>
    <row r="1408" spans="1:5" ht="12.95" customHeight="1" x14ac:dyDescent="0.2">
      <c r="A1408" s="7">
        <v>36832</v>
      </c>
      <c r="B1408" s="8">
        <v>7.5313160000000003</v>
      </c>
      <c r="C1408" s="2">
        <v>4.9544870000000003</v>
      </c>
      <c r="D1408" s="2">
        <v>4.9544870000000003</v>
      </c>
      <c r="E1408" s="2">
        <v>1</v>
      </c>
    </row>
    <row r="1409" spans="1:5" ht="12.95" customHeight="1" x14ac:dyDescent="0.2">
      <c r="A1409" s="7">
        <v>36833</v>
      </c>
      <c r="B1409" s="8">
        <v>7.5438970000000003</v>
      </c>
      <c r="C1409" s="2">
        <v>4.9426040000000002</v>
      </c>
      <c r="D1409" s="2">
        <v>4.9426040000000002</v>
      </c>
      <c r="E1409" s="2">
        <v>1</v>
      </c>
    </row>
    <row r="1410" spans="1:5" ht="12.95" customHeight="1" x14ac:dyDescent="0.2">
      <c r="A1410" s="7">
        <v>36834</v>
      </c>
      <c r="B1410" s="8">
        <v>7.5294749999999997</v>
      </c>
      <c r="C1410" s="2">
        <v>4.9221909999999998</v>
      </c>
      <c r="D1410" s="2">
        <v>4.9221909999999998</v>
      </c>
      <c r="E1410" s="2">
        <v>1</v>
      </c>
    </row>
    <row r="1411" spans="1:5" ht="12.95" customHeight="1" x14ac:dyDescent="0.2">
      <c r="A1411" s="7">
        <v>36835</v>
      </c>
      <c r="B1411" s="8">
        <v>7.5294749999999997</v>
      </c>
      <c r="C1411" s="2">
        <v>4.9221909999999998</v>
      </c>
      <c r="D1411" s="2">
        <v>4.9221909999999998</v>
      </c>
      <c r="E1411" s="2">
        <v>1</v>
      </c>
    </row>
    <row r="1412" spans="1:5" ht="12.95" customHeight="1" x14ac:dyDescent="0.2">
      <c r="A1412" s="7">
        <v>36836</v>
      </c>
      <c r="B1412" s="8">
        <v>7.5294749999999997</v>
      </c>
      <c r="C1412" s="2">
        <v>4.9221909999999998</v>
      </c>
      <c r="D1412" s="2">
        <v>4.9221909999999998</v>
      </c>
      <c r="E1412" s="2">
        <v>1</v>
      </c>
    </row>
    <row r="1413" spans="1:5" ht="12.95" customHeight="1" x14ac:dyDescent="0.2">
      <c r="A1413" s="7">
        <v>36837</v>
      </c>
      <c r="B1413" s="8">
        <v>7.543024</v>
      </c>
      <c r="C1413" s="2">
        <v>4.9478669999999996</v>
      </c>
      <c r="D1413" s="2">
        <v>4.9478669999999996</v>
      </c>
      <c r="E1413" s="2">
        <v>1</v>
      </c>
    </row>
    <row r="1414" spans="1:5" ht="12.95" customHeight="1" x14ac:dyDescent="0.2">
      <c r="A1414" s="7">
        <v>36838</v>
      </c>
      <c r="B1414" s="8">
        <v>7.5399710000000004</v>
      </c>
      <c r="C1414" s="2">
        <v>4.9533338000000002</v>
      </c>
      <c r="D1414" s="2">
        <v>4.9533338000000002</v>
      </c>
      <c r="E1414" s="2">
        <v>1</v>
      </c>
    </row>
    <row r="1415" spans="1:5" ht="12.95" customHeight="1" x14ac:dyDescent="0.2">
      <c r="A1415" s="7">
        <v>36839</v>
      </c>
      <c r="B1415" s="8">
        <v>7.5456750000000001</v>
      </c>
      <c r="C1415" s="2">
        <v>4.9678550000000001</v>
      </c>
      <c r="D1415" s="2">
        <v>4.9678550000000001</v>
      </c>
      <c r="E1415" s="2">
        <v>1</v>
      </c>
    </row>
    <row r="1416" spans="1:5" ht="12.95" customHeight="1" x14ac:dyDescent="0.2">
      <c r="A1416" s="7">
        <v>36840</v>
      </c>
      <c r="B1416" s="8">
        <v>7.5533929999999998</v>
      </c>
      <c r="C1416" s="2">
        <v>4.9713000000000003</v>
      </c>
      <c r="D1416" s="2">
        <v>4.9713000000000003</v>
      </c>
      <c r="E1416" s="2">
        <v>1</v>
      </c>
    </row>
    <row r="1417" spans="1:5" ht="12.95" customHeight="1" x14ac:dyDescent="0.2">
      <c r="A1417" s="7">
        <v>36841</v>
      </c>
      <c r="B1417" s="8">
        <v>7.5525339999999996</v>
      </c>
      <c r="C1417" s="2">
        <v>4.9576830000000003</v>
      </c>
      <c r="D1417" s="2">
        <v>4.9576830000000003</v>
      </c>
      <c r="E1417" s="2">
        <v>1</v>
      </c>
    </row>
    <row r="1418" spans="1:5" ht="12.95" customHeight="1" x14ac:dyDescent="0.2">
      <c r="A1418" s="7">
        <v>36842</v>
      </c>
      <c r="B1418" s="8">
        <v>7.5525339999999996</v>
      </c>
      <c r="C1418" s="2">
        <v>4.9576830000000003</v>
      </c>
      <c r="D1418" s="2">
        <v>4.9576830000000003</v>
      </c>
      <c r="E1418" s="2">
        <v>1</v>
      </c>
    </row>
    <row r="1419" spans="1:5" ht="12.95" customHeight="1" x14ac:dyDescent="0.2">
      <c r="A1419" s="7">
        <v>36843</v>
      </c>
      <c r="B1419" s="8">
        <v>7.5525339999999996</v>
      </c>
      <c r="C1419" s="2">
        <v>4.9576830000000003</v>
      </c>
      <c r="D1419" s="2">
        <v>4.9576830000000003</v>
      </c>
      <c r="E1419" s="2">
        <v>1</v>
      </c>
    </row>
    <row r="1420" spans="1:5" ht="12.95" customHeight="1" x14ac:dyDescent="0.2">
      <c r="A1420" s="7">
        <v>36844</v>
      </c>
      <c r="B1420" s="8">
        <v>7.5548869999999999</v>
      </c>
      <c r="C1420" s="2">
        <v>4.9595529999999997</v>
      </c>
      <c r="D1420" s="2">
        <v>4.9595529999999997</v>
      </c>
      <c r="E1420" s="2">
        <v>1</v>
      </c>
    </row>
    <row r="1421" spans="1:5" ht="12.95" customHeight="1" x14ac:dyDescent="0.2">
      <c r="A1421" s="7">
        <v>36845</v>
      </c>
      <c r="B1421" s="8">
        <v>7.5580360000000004</v>
      </c>
      <c r="C1421" s="2">
        <v>4.9720649999999997</v>
      </c>
      <c r="D1421" s="2">
        <v>4.9720649999999997</v>
      </c>
      <c r="E1421" s="2">
        <v>1</v>
      </c>
    </row>
    <row r="1422" spans="1:5" ht="12.95" customHeight="1" x14ac:dyDescent="0.2">
      <c r="A1422" s="7">
        <v>36846</v>
      </c>
      <c r="B1422" s="8">
        <v>7.5578570000000003</v>
      </c>
      <c r="C1422" s="2">
        <v>4.9677199999999999</v>
      </c>
      <c r="D1422" s="2">
        <v>4.9677199999999999</v>
      </c>
      <c r="E1422" s="2">
        <v>1</v>
      </c>
    </row>
    <row r="1423" spans="1:5" ht="12.95" customHeight="1" x14ac:dyDescent="0.2">
      <c r="A1423" s="7">
        <v>36847</v>
      </c>
      <c r="B1423" s="8">
        <v>7.5580610000000004</v>
      </c>
      <c r="C1423" s="2">
        <v>4.8486419999999999</v>
      </c>
      <c r="D1423" s="2">
        <v>4.8486419999999999</v>
      </c>
      <c r="E1423" s="2">
        <v>1</v>
      </c>
    </row>
    <row r="1424" spans="1:5" ht="12.95" customHeight="1" x14ac:dyDescent="0.2">
      <c r="A1424" s="7">
        <v>36848</v>
      </c>
      <c r="B1424" s="8">
        <v>7.558935</v>
      </c>
      <c r="C1424" s="2">
        <v>4.953106</v>
      </c>
      <c r="D1424" s="2">
        <v>4.953106</v>
      </c>
      <c r="E1424" s="2">
        <v>1</v>
      </c>
    </row>
    <row r="1425" spans="1:5" ht="12.95" customHeight="1" x14ac:dyDescent="0.2">
      <c r="A1425" s="7">
        <v>36849</v>
      </c>
      <c r="B1425" s="8">
        <v>7.558935</v>
      </c>
      <c r="C1425" s="2">
        <v>4.953106</v>
      </c>
      <c r="D1425" s="2">
        <v>4.953106</v>
      </c>
      <c r="E1425" s="2">
        <v>1</v>
      </c>
    </row>
    <row r="1426" spans="1:5" ht="12.95" customHeight="1" x14ac:dyDescent="0.2">
      <c r="A1426" s="7">
        <v>36850</v>
      </c>
      <c r="B1426" s="8">
        <v>7.558935</v>
      </c>
      <c r="C1426" s="2">
        <v>4.953106</v>
      </c>
      <c r="D1426" s="2">
        <v>4.953106</v>
      </c>
      <c r="E1426" s="2">
        <v>1</v>
      </c>
    </row>
    <row r="1427" spans="1:5" ht="12.95" customHeight="1" x14ac:dyDescent="0.2">
      <c r="A1427" s="7">
        <v>36851</v>
      </c>
      <c r="B1427" s="8">
        <v>7.5601050000000001</v>
      </c>
      <c r="C1427" s="2">
        <v>4.9464180000000004</v>
      </c>
      <c r="D1427" s="2">
        <v>4.9464180000000004</v>
      </c>
      <c r="E1427" s="2">
        <v>1</v>
      </c>
    </row>
    <row r="1428" spans="1:5" ht="12.95" customHeight="1" x14ac:dyDescent="0.2">
      <c r="A1428" s="7">
        <v>36852</v>
      </c>
      <c r="B1428" s="8">
        <v>7.5631190000000004</v>
      </c>
      <c r="C1428" s="2">
        <v>4.9646309999999998</v>
      </c>
      <c r="D1428" s="2">
        <v>4.9646309999999998</v>
      </c>
      <c r="E1428" s="2">
        <v>1</v>
      </c>
    </row>
    <row r="1429" spans="1:5" ht="12.95" customHeight="1" x14ac:dyDescent="0.2">
      <c r="A1429" s="7">
        <v>36853</v>
      </c>
      <c r="B1429" s="8">
        <v>7.556076</v>
      </c>
      <c r="C1429" s="2">
        <v>4.9756850000000004</v>
      </c>
      <c r="D1429" s="2">
        <v>4.9756850000000004</v>
      </c>
      <c r="E1429" s="2">
        <v>1</v>
      </c>
    </row>
    <row r="1430" spans="1:5" ht="12.95" customHeight="1" x14ac:dyDescent="0.2">
      <c r="A1430" s="7">
        <v>36854</v>
      </c>
      <c r="B1430" s="8">
        <v>7.5638209999999999</v>
      </c>
      <c r="C1430" s="2">
        <v>4.978491</v>
      </c>
      <c r="D1430" s="2">
        <v>4.978491</v>
      </c>
      <c r="E1430" s="2">
        <v>1</v>
      </c>
    </row>
    <row r="1431" spans="1:5" ht="12.95" customHeight="1" x14ac:dyDescent="0.2">
      <c r="A1431" s="7">
        <v>36855</v>
      </c>
      <c r="B1431" s="8">
        <v>7.5627040000000001</v>
      </c>
      <c r="C1431" s="2">
        <v>4.9699049999999998</v>
      </c>
      <c r="D1431" s="2">
        <v>4.9699049999999998</v>
      </c>
      <c r="E1431" s="2">
        <v>1</v>
      </c>
    </row>
    <row r="1432" spans="1:5" ht="12.95" customHeight="1" x14ac:dyDescent="0.2">
      <c r="A1432" s="7">
        <v>36856</v>
      </c>
      <c r="B1432" s="8">
        <v>7.5627040000000001</v>
      </c>
      <c r="C1432" s="2">
        <v>4.9699049999999998</v>
      </c>
      <c r="D1432" s="2">
        <v>4.9699049999999998</v>
      </c>
      <c r="E1432" s="2">
        <v>1</v>
      </c>
    </row>
    <row r="1433" spans="1:5" ht="12.95" customHeight="1" x14ac:dyDescent="0.2">
      <c r="A1433" s="7">
        <v>36857</v>
      </c>
      <c r="B1433" s="8">
        <v>7.5627040000000001</v>
      </c>
      <c r="C1433" s="2">
        <v>4.9699049999999998</v>
      </c>
      <c r="D1433" s="2">
        <v>4.9699049999999998</v>
      </c>
      <c r="E1433" s="2">
        <v>1</v>
      </c>
    </row>
    <row r="1434" spans="1:5" ht="12.95" customHeight="1" x14ac:dyDescent="0.2">
      <c r="A1434" s="7">
        <v>36858</v>
      </c>
      <c r="B1434" s="8">
        <v>7.5687879999999996</v>
      </c>
      <c r="C1434" s="2">
        <v>4.990958</v>
      </c>
      <c r="D1434" s="2">
        <v>4.990958</v>
      </c>
      <c r="E1434" s="2">
        <v>1</v>
      </c>
    </row>
    <row r="1435" spans="1:5" ht="12.95" customHeight="1" x14ac:dyDescent="0.2">
      <c r="A1435" s="7">
        <v>36859</v>
      </c>
      <c r="B1435" s="8">
        <v>7.5678400000000003</v>
      </c>
      <c r="C1435" s="2">
        <v>4.995933</v>
      </c>
      <c r="D1435" s="2">
        <v>4.995933</v>
      </c>
      <c r="E1435" s="2">
        <v>1</v>
      </c>
    </row>
    <row r="1436" spans="1:5" ht="12.95" customHeight="1" x14ac:dyDescent="0.2">
      <c r="A1436" s="7">
        <v>36860</v>
      </c>
      <c r="B1436" s="8">
        <v>7.5677269999999996</v>
      </c>
      <c r="C1436" s="2">
        <v>5.0047790000000001</v>
      </c>
      <c r="D1436" s="2">
        <v>5.0047790000000001</v>
      </c>
      <c r="E1436" s="2">
        <v>1</v>
      </c>
    </row>
    <row r="1437" spans="1:5" ht="12.95" customHeight="1" x14ac:dyDescent="0.2">
      <c r="A1437" s="7">
        <v>36861</v>
      </c>
      <c r="B1437" s="8">
        <v>7.5685640000000003</v>
      </c>
      <c r="C1437" s="2">
        <v>5.0202730000000004</v>
      </c>
      <c r="D1437" s="2">
        <v>5.0202730000000004</v>
      </c>
      <c r="E1437" s="2">
        <v>1</v>
      </c>
    </row>
    <row r="1438" spans="1:5" ht="12.95" customHeight="1" x14ac:dyDescent="0.2">
      <c r="A1438" s="7">
        <v>36862</v>
      </c>
      <c r="B1438" s="8">
        <v>7.5721530000000001</v>
      </c>
      <c r="C1438" s="2">
        <v>5.005058</v>
      </c>
      <c r="D1438" s="2">
        <v>5.005058</v>
      </c>
      <c r="E1438" s="2">
        <v>1</v>
      </c>
    </row>
    <row r="1439" spans="1:5" ht="12.95" customHeight="1" x14ac:dyDescent="0.2">
      <c r="A1439" s="7">
        <v>36863</v>
      </c>
      <c r="B1439" s="8">
        <v>7.5721530000000001</v>
      </c>
      <c r="C1439" s="2">
        <v>5.005058</v>
      </c>
      <c r="D1439" s="2">
        <v>5.005058</v>
      </c>
      <c r="E1439" s="2">
        <v>1</v>
      </c>
    </row>
    <row r="1440" spans="1:5" ht="12.95" customHeight="1" x14ac:dyDescent="0.2">
      <c r="A1440" s="7">
        <v>36864</v>
      </c>
      <c r="B1440" s="8">
        <v>7.5721530000000001</v>
      </c>
      <c r="C1440" s="2">
        <v>5.005058</v>
      </c>
      <c r="D1440" s="2">
        <v>5.005058</v>
      </c>
      <c r="E1440" s="2">
        <v>1</v>
      </c>
    </row>
    <row r="1441" spans="1:5" ht="12.95" customHeight="1" x14ac:dyDescent="0.2">
      <c r="A1441" s="7">
        <v>36865</v>
      </c>
      <c r="B1441" s="8">
        <v>7.570182</v>
      </c>
      <c r="C1441" s="2">
        <v>4.9931939999999999</v>
      </c>
      <c r="D1441" s="2">
        <v>4.9931939999999999</v>
      </c>
      <c r="E1441" s="2">
        <v>1</v>
      </c>
    </row>
    <row r="1442" spans="1:5" ht="12.95" customHeight="1" x14ac:dyDescent="0.2">
      <c r="A1442" s="7">
        <v>36866</v>
      </c>
      <c r="B1442" s="8">
        <v>7.5745360000000002</v>
      </c>
      <c r="C1442" s="2">
        <v>5.0165810000000004</v>
      </c>
      <c r="D1442" s="2">
        <v>5.0165810000000004</v>
      </c>
      <c r="E1442" s="2">
        <v>1</v>
      </c>
    </row>
    <row r="1443" spans="1:5" ht="12.95" customHeight="1" x14ac:dyDescent="0.2">
      <c r="A1443" s="7">
        <v>36867</v>
      </c>
      <c r="B1443" s="8">
        <v>7.5752449999999998</v>
      </c>
      <c r="C1443" s="2">
        <v>5.0071019999999997</v>
      </c>
      <c r="D1443" s="2">
        <v>5.0071019999999997</v>
      </c>
      <c r="E1443" s="2">
        <v>1</v>
      </c>
    </row>
    <row r="1444" spans="1:5" ht="12.95" customHeight="1" x14ac:dyDescent="0.2">
      <c r="A1444" s="7">
        <v>36868</v>
      </c>
      <c r="B1444" s="8">
        <v>7.5771819999999996</v>
      </c>
      <c r="C1444" s="2">
        <v>4.9951759999999998</v>
      </c>
      <c r="D1444" s="2">
        <v>4.9951759999999998</v>
      </c>
      <c r="E1444" s="2">
        <v>1</v>
      </c>
    </row>
    <row r="1445" spans="1:5" ht="12.95" customHeight="1" x14ac:dyDescent="0.2">
      <c r="A1445" s="7">
        <v>36869</v>
      </c>
      <c r="B1445" s="11">
        <v>7.5794079999999999</v>
      </c>
      <c r="C1445" s="2">
        <v>5.0121729999999998</v>
      </c>
      <c r="D1445" s="2">
        <v>5.0121729999999998</v>
      </c>
      <c r="E1445" s="2">
        <v>1</v>
      </c>
    </row>
    <row r="1446" spans="1:5" ht="12.95" customHeight="1" x14ac:dyDescent="0.2">
      <c r="A1446" s="7">
        <v>36870</v>
      </c>
      <c r="B1446" s="11">
        <v>7.5794079999999999</v>
      </c>
      <c r="C1446" s="2">
        <v>5.0265389999999996</v>
      </c>
      <c r="D1446" s="2">
        <v>5.0265389999999996</v>
      </c>
      <c r="E1446" s="2">
        <v>1</v>
      </c>
    </row>
    <row r="1447" spans="1:5" ht="12.95" customHeight="1" x14ac:dyDescent="0.2">
      <c r="A1447" s="7">
        <v>36871</v>
      </c>
      <c r="B1447" s="11">
        <v>7.5794079999999999</v>
      </c>
      <c r="C1447" s="2">
        <v>5.0265389999999996</v>
      </c>
      <c r="D1447" s="2">
        <v>5.0265389999999996</v>
      </c>
      <c r="E1447" s="2">
        <v>1</v>
      </c>
    </row>
    <row r="1448" spans="1:5" ht="12.95" customHeight="1" x14ac:dyDescent="0.2">
      <c r="A1448" s="7">
        <v>36872</v>
      </c>
      <c r="B1448" s="11">
        <v>7.5900740000000004</v>
      </c>
      <c r="C1448" s="2">
        <v>5.0265389999999996</v>
      </c>
      <c r="D1448" s="2">
        <v>5.0265389999999996</v>
      </c>
      <c r="E1448" s="2">
        <v>1</v>
      </c>
    </row>
    <row r="1449" spans="1:5" ht="12.95" customHeight="1" x14ac:dyDescent="0.2">
      <c r="A1449" s="7">
        <v>36873</v>
      </c>
      <c r="B1449" s="11">
        <v>7.5887630000000001</v>
      </c>
      <c r="C1449" s="2">
        <v>5.044378</v>
      </c>
      <c r="D1449" s="2">
        <v>5.044378</v>
      </c>
      <c r="E1449" s="2">
        <v>1</v>
      </c>
    </row>
    <row r="1450" spans="1:5" ht="12.95" customHeight="1" x14ac:dyDescent="0.2">
      <c r="A1450" s="7">
        <v>36874</v>
      </c>
      <c r="B1450" s="11">
        <v>7.5918559999999999</v>
      </c>
      <c r="C1450" s="2">
        <v>5.0511350000000004</v>
      </c>
      <c r="D1450" s="2">
        <v>5.0511350000000004</v>
      </c>
      <c r="E1450" s="2">
        <v>1</v>
      </c>
    </row>
    <row r="1451" spans="1:5" ht="12.95" customHeight="1" x14ac:dyDescent="0.2">
      <c r="A1451" s="7">
        <v>36875</v>
      </c>
      <c r="B1451" s="11">
        <v>7.5959810000000001</v>
      </c>
      <c r="C1451" s="2">
        <v>5.0498479999999999</v>
      </c>
      <c r="D1451" s="2">
        <v>5.0498479999999999</v>
      </c>
      <c r="E1451" s="2">
        <v>1</v>
      </c>
    </row>
    <row r="1452" spans="1:5" ht="12.95" customHeight="1" x14ac:dyDescent="0.2">
      <c r="A1452" s="7">
        <v>36876</v>
      </c>
      <c r="B1452" s="11">
        <v>7.5935050000000004</v>
      </c>
      <c r="C1452" s="2">
        <v>5.0421680000000002</v>
      </c>
      <c r="D1452" s="2">
        <v>5.0421680000000002</v>
      </c>
      <c r="E1452" s="2">
        <v>1</v>
      </c>
    </row>
    <row r="1453" spans="1:5" ht="12.95" customHeight="1" x14ac:dyDescent="0.2">
      <c r="A1453" s="7">
        <v>36877</v>
      </c>
      <c r="B1453" s="11">
        <v>7.5935050000000004</v>
      </c>
      <c r="C1453" s="2">
        <v>5.0421680000000002</v>
      </c>
      <c r="D1453" s="2">
        <v>5.0421680000000002</v>
      </c>
      <c r="E1453" s="2">
        <v>1</v>
      </c>
    </row>
    <row r="1454" spans="1:5" ht="12.95" customHeight="1" x14ac:dyDescent="0.2">
      <c r="A1454" s="7">
        <v>36878</v>
      </c>
      <c r="B1454" s="11">
        <v>7.5935050000000004</v>
      </c>
      <c r="C1454" s="2">
        <v>5.0421680000000002</v>
      </c>
      <c r="D1454" s="2">
        <v>5.0421680000000002</v>
      </c>
      <c r="E1454" s="2">
        <v>1</v>
      </c>
    </row>
    <row r="1455" spans="1:5" ht="12.95" customHeight="1" x14ac:dyDescent="0.2">
      <c r="A1455" s="7">
        <v>36879</v>
      </c>
      <c r="B1455" s="11">
        <v>7.594455</v>
      </c>
      <c r="C1455" s="2">
        <v>5.0414599999999998</v>
      </c>
      <c r="D1455" s="2">
        <v>5.0414599999999998</v>
      </c>
      <c r="E1455" s="2">
        <v>1</v>
      </c>
    </row>
    <row r="1456" spans="1:5" ht="12.95" customHeight="1" x14ac:dyDescent="0.2">
      <c r="A1456" s="7">
        <v>36880</v>
      </c>
      <c r="B1456" s="11">
        <v>7.5865359999999997</v>
      </c>
      <c r="C1456" s="2">
        <v>5.0385439999999999</v>
      </c>
      <c r="D1456" s="2">
        <v>5.0385439999999999</v>
      </c>
      <c r="E1456" s="2">
        <v>1</v>
      </c>
    </row>
    <row r="1457" spans="1:5" ht="12.95" customHeight="1" x14ac:dyDescent="0.2">
      <c r="A1457" s="7">
        <v>36881</v>
      </c>
      <c r="B1457" s="11">
        <v>7.5999986000000002</v>
      </c>
      <c r="C1457" s="2">
        <v>5.0201370000000001</v>
      </c>
      <c r="D1457" s="2">
        <v>5.0201370000000001</v>
      </c>
      <c r="E1457" s="2">
        <v>1</v>
      </c>
    </row>
    <row r="1458" spans="1:5" ht="12.95" customHeight="1" x14ac:dyDescent="0.2">
      <c r="A1458" s="7">
        <v>36882</v>
      </c>
      <c r="B1458" s="11">
        <v>7.5958069999999998</v>
      </c>
      <c r="C1458" s="2">
        <v>4.9795509999999998</v>
      </c>
      <c r="D1458" s="2">
        <v>4.9795509999999998</v>
      </c>
      <c r="E1458" s="2">
        <v>1</v>
      </c>
    </row>
    <row r="1459" spans="1:5" ht="12.95" customHeight="1" x14ac:dyDescent="0.2">
      <c r="A1459" s="7">
        <v>36883</v>
      </c>
      <c r="B1459" s="11">
        <v>7.5899520000000003</v>
      </c>
      <c r="C1459" s="2">
        <v>4.9760390000000001</v>
      </c>
      <c r="D1459" s="2">
        <v>4.9760390000000001</v>
      </c>
      <c r="E1459" s="2">
        <v>1</v>
      </c>
    </row>
    <row r="1460" spans="1:5" ht="12.95" customHeight="1" x14ac:dyDescent="0.2">
      <c r="A1460" s="7">
        <v>36884</v>
      </c>
      <c r="B1460" s="11">
        <v>7.5899520000000003</v>
      </c>
      <c r="C1460" s="2">
        <v>4.9760390000000001</v>
      </c>
      <c r="D1460" s="2">
        <v>4.9760390000000001</v>
      </c>
      <c r="E1460" s="2">
        <v>1</v>
      </c>
    </row>
    <row r="1461" spans="1:5" ht="12.95" customHeight="1" x14ac:dyDescent="0.2">
      <c r="A1461" s="7">
        <v>36885</v>
      </c>
      <c r="B1461" s="11">
        <v>7.5899520000000003</v>
      </c>
      <c r="C1461" s="2">
        <v>4.9760390000000001</v>
      </c>
      <c r="D1461" s="2">
        <v>4.9760390000000001</v>
      </c>
      <c r="E1461" s="2">
        <v>1</v>
      </c>
    </row>
    <row r="1462" spans="1:5" ht="12.95" customHeight="1" x14ac:dyDescent="0.2">
      <c r="A1462" s="7">
        <v>36886</v>
      </c>
      <c r="B1462" s="11">
        <v>7.5899520000000003</v>
      </c>
      <c r="C1462" s="2">
        <v>4.9760390000000001</v>
      </c>
      <c r="D1462" s="2">
        <v>4.9760390000000001</v>
      </c>
      <c r="E1462" s="2">
        <v>1</v>
      </c>
    </row>
    <row r="1463" spans="1:5" ht="12.95" customHeight="1" x14ac:dyDescent="0.2">
      <c r="A1463" s="7">
        <v>36887</v>
      </c>
      <c r="B1463" s="11">
        <v>7.5899520000000003</v>
      </c>
      <c r="C1463" s="2">
        <v>4.9760390000000001</v>
      </c>
      <c r="D1463" s="2">
        <v>4.9760390000000001</v>
      </c>
      <c r="E1463" s="2">
        <v>1</v>
      </c>
    </row>
    <row r="1464" spans="1:5" ht="12.95" customHeight="1" x14ac:dyDescent="0.2">
      <c r="A1464" s="7">
        <v>36888</v>
      </c>
      <c r="B1464" s="11">
        <v>7.590808</v>
      </c>
      <c r="C1464" s="2">
        <v>4.9769259999999997</v>
      </c>
      <c r="D1464" s="2">
        <v>4.9769259999999997</v>
      </c>
      <c r="E1464" s="2">
        <v>1</v>
      </c>
    </row>
    <row r="1465" spans="1:5" ht="12.95" customHeight="1" x14ac:dyDescent="0.2">
      <c r="A1465" s="7">
        <v>36889</v>
      </c>
      <c r="B1465" s="11">
        <v>7.5857000000000001</v>
      </c>
      <c r="C1465" s="2">
        <v>4.9706440000000001</v>
      </c>
      <c r="D1465" s="2">
        <v>4.9706440000000001</v>
      </c>
      <c r="E1465" s="2">
        <v>1</v>
      </c>
    </row>
    <row r="1466" spans="1:5" ht="12.95" customHeight="1" x14ac:dyDescent="0.2">
      <c r="A1466" s="7">
        <v>36890</v>
      </c>
      <c r="B1466" s="11">
        <v>7.5983340000000004</v>
      </c>
      <c r="C1466" s="2">
        <v>4.9897119999999999</v>
      </c>
      <c r="D1466" s="2">
        <v>4.9897119999999999</v>
      </c>
      <c r="E1466" s="2">
        <v>1</v>
      </c>
    </row>
    <row r="1467" spans="1:5" ht="12.95" customHeight="1" x14ac:dyDescent="0.2">
      <c r="A1467" s="7">
        <v>36891</v>
      </c>
      <c r="B1467" s="11">
        <v>7.5983340000000004</v>
      </c>
      <c r="C1467" s="2">
        <v>4.9897119999999999</v>
      </c>
      <c r="D1467" s="2">
        <v>4.9897119999999999</v>
      </c>
      <c r="E1467" s="2">
        <v>1</v>
      </c>
    </row>
    <row r="1468" spans="1:5" ht="12.95" customHeight="1" x14ac:dyDescent="0.2">
      <c r="A1468" s="7">
        <v>36892</v>
      </c>
      <c r="B1468" s="11">
        <v>7.5983340000000004</v>
      </c>
      <c r="C1468" s="2">
        <v>4.9897119999999999</v>
      </c>
      <c r="D1468" s="2">
        <v>4.9897119999999999</v>
      </c>
      <c r="E1468" s="2">
        <v>1</v>
      </c>
    </row>
    <row r="1469" spans="1:5" ht="12.95" customHeight="1" x14ac:dyDescent="0.2">
      <c r="A1469" s="7">
        <v>36893</v>
      </c>
      <c r="B1469" s="11">
        <v>7.5983340000000004</v>
      </c>
      <c r="C1469" s="2">
        <v>4.9897119999999999</v>
      </c>
      <c r="D1469" s="2">
        <v>4.9897119999999999</v>
      </c>
      <c r="E1469" s="2">
        <v>1</v>
      </c>
    </row>
    <row r="1470" spans="1:5" ht="12.95" customHeight="1" x14ac:dyDescent="0.2">
      <c r="A1470" s="7">
        <v>36894</v>
      </c>
      <c r="B1470" s="11">
        <v>7.5927259999999999</v>
      </c>
      <c r="C1470" s="2">
        <v>4.9889780000000004</v>
      </c>
      <c r="D1470" s="2">
        <v>4.9889780000000004</v>
      </c>
      <c r="E1470" s="2">
        <v>1</v>
      </c>
    </row>
    <row r="1471" spans="1:5" ht="12.95" customHeight="1" x14ac:dyDescent="0.2">
      <c r="A1471" s="7">
        <v>36895</v>
      </c>
      <c r="B1471" s="11">
        <v>7.5869499999999999</v>
      </c>
      <c r="C1471" s="2">
        <v>4.9819100000000001</v>
      </c>
      <c r="D1471" s="2">
        <v>4.9819100000000001</v>
      </c>
      <c r="E1471" s="2">
        <v>1</v>
      </c>
    </row>
    <row r="1472" spans="1:5" ht="12.95" customHeight="1" x14ac:dyDescent="0.2">
      <c r="A1472" s="7">
        <v>36896</v>
      </c>
      <c r="B1472" s="11">
        <v>7.591348</v>
      </c>
      <c r="C1472" s="2">
        <v>4.9864350000000002</v>
      </c>
      <c r="D1472" s="2">
        <v>4.9864350000000002</v>
      </c>
      <c r="E1472" s="2">
        <v>1</v>
      </c>
    </row>
    <row r="1473" spans="1:5" ht="12.95" customHeight="1" x14ac:dyDescent="0.2">
      <c r="A1473" s="7">
        <v>36897</v>
      </c>
      <c r="B1473" s="11">
        <v>7.6002809999999998</v>
      </c>
      <c r="C1473" s="2">
        <v>4.972054</v>
      </c>
      <c r="D1473" s="2">
        <v>4.972054</v>
      </c>
      <c r="E1473" s="2">
        <v>1</v>
      </c>
    </row>
    <row r="1474" spans="1:5" ht="12.95" customHeight="1" x14ac:dyDescent="0.2">
      <c r="A1474" s="7">
        <v>36898</v>
      </c>
      <c r="B1474" s="11">
        <v>7.6002809999999998</v>
      </c>
      <c r="C1474" s="2">
        <v>4.972054</v>
      </c>
      <c r="D1474" s="2">
        <v>4.972054</v>
      </c>
      <c r="E1474" s="2">
        <v>1</v>
      </c>
    </row>
    <row r="1475" spans="1:5" ht="12.95" customHeight="1" x14ac:dyDescent="0.2">
      <c r="A1475" s="7">
        <v>36899</v>
      </c>
      <c r="B1475" s="11">
        <v>7.6002809999999998</v>
      </c>
      <c r="C1475" s="2">
        <v>4.972054</v>
      </c>
      <c r="D1475" s="2">
        <v>4.972054</v>
      </c>
      <c r="E1475" s="2">
        <v>1</v>
      </c>
    </row>
    <row r="1476" spans="1:5" ht="12.95" customHeight="1" x14ac:dyDescent="0.2">
      <c r="A1476" s="7">
        <v>36900</v>
      </c>
      <c r="B1476" s="11">
        <v>7.5909789999999999</v>
      </c>
      <c r="C1476" s="2">
        <v>4.9649939999999999</v>
      </c>
      <c r="D1476" s="2">
        <v>4.9649939999999999</v>
      </c>
      <c r="E1476" s="2">
        <v>1</v>
      </c>
    </row>
    <row r="1477" spans="1:5" ht="12.95" customHeight="1" x14ac:dyDescent="0.2">
      <c r="A1477" s="7">
        <v>36901</v>
      </c>
      <c r="B1477" s="11">
        <v>7.5978240000000001</v>
      </c>
      <c r="C1477" s="2">
        <v>4.990361</v>
      </c>
      <c r="D1477" s="2">
        <v>4.990361</v>
      </c>
      <c r="E1477" s="2">
        <v>1</v>
      </c>
    </row>
    <row r="1478" spans="1:5" ht="12.95" customHeight="1" x14ac:dyDescent="0.2">
      <c r="A1478" s="7">
        <v>36902</v>
      </c>
      <c r="B1478" s="11">
        <v>7.5947709999999997</v>
      </c>
      <c r="C1478" s="2">
        <v>4.9863900000000001</v>
      </c>
      <c r="D1478" s="2">
        <v>4.9863900000000001</v>
      </c>
      <c r="E1478" s="2">
        <v>1</v>
      </c>
    </row>
    <row r="1479" spans="1:5" ht="12.95" customHeight="1" x14ac:dyDescent="0.2">
      <c r="A1479" s="7">
        <v>36903</v>
      </c>
      <c r="B1479" s="11">
        <v>7.5935490000000003</v>
      </c>
      <c r="C1479" s="2">
        <v>4.9669999999999996</v>
      </c>
      <c r="D1479" s="2">
        <v>4.9669999999999996</v>
      </c>
      <c r="E1479" s="2">
        <v>1</v>
      </c>
    </row>
    <row r="1480" spans="1:5" ht="12.95" customHeight="1" x14ac:dyDescent="0.2">
      <c r="A1480" s="7">
        <v>36904</v>
      </c>
      <c r="B1480" s="11">
        <v>7.5920139999999998</v>
      </c>
      <c r="C1480" s="2">
        <v>4.9372530000000001</v>
      </c>
      <c r="D1480" s="2">
        <v>4.9372530000000001</v>
      </c>
      <c r="E1480" s="2">
        <v>1</v>
      </c>
    </row>
    <row r="1481" spans="1:5" ht="12.95" customHeight="1" x14ac:dyDescent="0.2">
      <c r="A1481" s="7">
        <v>36905</v>
      </c>
      <c r="B1481" s="11">
        <v>7.5920139999999998</v>
      </c>
      <c r="C1481" s="2">
        <v>4.9372530000000001</v>
      </c>
      <c r="D1481" s="2">
        <v>4.9372530000000001</v>
      </c>
      <c r="E1481" s="2">
        <v>1</v>
      </c>
    </row>
    <row r="1482" spans="1:5" ht="12.95" customHeight="1" x14ac:dyDescent="0.2">
      <c r="A1482" s="7">
        <v>36906</v>
      </c>
      <c r="B1482" s="11">
        <v>7.5920139999999998</v>
      </c>
      <c r="C1482" s="2">
        <v>4.9372530000000001</v>
      </c>
      <c r="D1482" s="2">
        <v>4.9372530000000001</v>
      </c>
      <c r="E1482" s="2">
        <v>1</v>
      </c>
    </row>
    <row r="1483" spans="1:5" ht="12.95" customHeight="1" x14ac:dyDescent="0.2">
      <c r="A1483" s="7">
        <v>36907</v>
      </c>
      <c r="B1483" s="11">
        <v>7.5830929999999999</v>
      </c>
      <c r="C1483" s="2">
        <v>4.9078330000000001</v>
      </c>
      <c r="D1483" s="2">
        <v>4.9078330000000001</v>
      </c>
      <c r="E1483" s="2">
        <v>1</v>
      </c>
    </row>
    <row r="1484" spans="1:5" ht="12.95" customHeight="1" x14ac:dyDescent="0.2">
      <c r="A1484" s="7">
        <v>36908</v>
      </c>
      <c r="B1484" s="11">
        <v>7.5962630000000004</v>
      </c>
      <c r="C1484" s="2">
        <v>4.9429090000000002</v>
      </c>
      <c r="D1484" s="2">
        <v>4.9429090000000002</v>
      </c>
      <c r="E1484" s="2">
        <v>1</v>
      </c>
    </row>
    <row r="1485" spans="1:5" ht="12.95" customHeight="1" x14ac:dyDescent="0.2">
      <c r="A1485" s="7">
        <v>36909</v>
      </c>
      <c r="B1485" s="11">
        <v>7.5905370000000003</v>
      </c>
      <c r="C1485" s="2">
        <v>4.9369350000000001</v>
      </c>
      <c r="D1485" s="2">
        <v>4.9369350000000001</v>
      </c>
      <c r="E1485" s="2">
        <v>1</v>
      </c>
    </row>
    <row r="1486" spans="1:5" ht="12.95" customHeight="1" x14ac:dyDescent="0.2">
      <c r="A1486" s="7">
        <v>36910</v>
      </c>
      <c r="B1486" s="11">
        <v>7.5942299999999996</v>
      </c>
      <c r="C1486" s="2">
        <v>4.9671200000000004</v>
      </c>
      <c r="D1486" s="2">
        <v>4.9671200000000004</v>
      </c>
      <c r="E1486" s="2">
        <v>1</v>
      </c>
    </row>
    <row r="1487" spans="1:5" ht="12.95" customHeight="1" x14ac:dyDescent="0.2">
      <c r="A1487" s="7">
        <v>36911</v>
      </c>
      <c r="B1487" s="11">
        <v>7.5949260000000001</v>
      </c>
      <c r="C1487" s="2">
        <v>4.9747339999999998</v>
      </c>
      <c r="D1487" s="2">
        <v>4.9747339999999998</v>
      </c>
      <c r="E1487" s="2">
        <v>1</v>
      </c>
    </row>
    <row r="1488" spans="1:5" ht="12.95" customHeight="1" x14ac:dyDescent="0.2">
      <c r="A1488" s="7">
        <v>36912</v>
      </c>
      <c r="B1488" s="11">
        <v>7.5949260000000001</v>
      </c>
      <c r="C1488" s="2">
        <v>4.9747339999999998</v>
      </c>
      <c r="D1488" s="2">
        <v>4.9747339999999998</v>
      </c>
      <c r="E1488" s="2">
        <v>1</v>
      </c>
    </row>
    <row r="1489" spans="1:5" ht="12.95" customHeight="1" x14ac:dyDescent="0.2">
      <c r="A1489" s="7">
        <v>36913</v>
      </c>
      <c r="B1489" s="11">
        <v>7.5949260000000001</v>
      </c>
      <c r="C1489" s="2">
        <v>4.9747339999999998</v>
      </c>
      <c r="D1489" s="2">
        <v>4.9747339999999998</v>
      </c>
      <c r="E1489" s="2">
        <v>1</v>
      </c>
    </row>
    <row r="1490" spans="1:5" ht="12.95" customHeight="1" x14ac:dyDescent="0.2">
      <c r="A1490" s="7">
        <v>36914</v>
      </c>
      <c r="B1490" s="11">
        <v>7.5975570000000001</v>
      </c>
      <c r="C1490" s="2">
        <v>4.9550359999999998</v>
      </c>
      <c r="D1490" s="2">
        <v>4.9550359999999998</v>
      </c>
      <c r="E1490" s="2">
        <v>1</v>
      </c>
    </row>
    <row r="1491" spans="1:5" ht="12.95" customHeight="1" x14ac:dyDescent="0.2">
      <c r="A1491" s="7">
        <v>36915</v>
      </c>
      <c r="B1491" s="11">
        <v>7.6034680000000003</v>
      </c>
      <c r="C1491" s="2">
        <v>4.9592150000000004</v>
      </c>
      <c r="D1491" s="2">
        <v>4.9592150000000004</v>
      </c>
      <c r="E1491" s="2">
        <v>1</v>
      </c>
    </row>
    <row r="1492" spans="1:5" ht="12.95" customHeight="1" x14ac:dyDescent="0.2">
      <c r="A1492" s="7">
        <v>36916</v>
      </c>
      <c r="B1492" s="11">
        <v>7.6174400000000002</v>
      </c>
      <c r="C1492" s="2">
        <v>4.975142</v>
      </c>
      <c r="D1492" s="2">
        <v>4.975142</v>
      </c>
      <c r="E1492" s="2">
        <v>1</v>
      </c>
    </row>
    <row r="1493" spans="1:5" ht="12.95" customHeight="1" x14ac:dyDescent="0.2">
      <c r="A1493" s="7">
        <v>36917</v>
      </c>
      <c r="B1493" s="11">
        <v>7.6295500000000001</v>
      </c>
      <c r="C1493" s="2">
        <v>4.9990500000000004</v>
      </c>
      <c r="D1493" s="2">
        <v>4.9990500000000004</v>
      </c>
      <c r="E1493" s="2">
        <v>1</v>
      </c>
    </row>
    <row r="1494" spans="1:5" ht="12.95" customHeight="1" x14ac:dyDescent="0.2">
      <c r="A1494" s="7">
        <v>36918</v>
      </c>
      <c r="B1494" s="11">
        <v>7.6434049999999996</v>
      </c>
      <c r="C1494" s="2">
        <v>4.997649</v>
      </c>
      <c r="D1494" s="2">
        <v>4.997649</v>
      </c>
      <c r="E1494" s="2">
        <v>1</v>
      </c>
    </row>
    <row r="1495" spans="1:5" ht="12.95" customHeight="1" x14ac:dyDescent="0.2">
      <c r="A1495" s="7">
        <v>36919</v>
      </c>
      <c r="B1495" s="11">
        <v>7.6434049999999996</v>
      </c>
      <c r="C1495" s="2">
        <v>4.997649</v>
      </c>
      <c r="D1495" s="2">
        <v>4.997649</v>
      </c>
      <c r="E1495" s="2">
        <v>1</v>
      </c>
    </row>
    <row r="1496" spans="1:5" ht="12.95" customHeight="1" x14ac:dyDescent="0.2">
      <c r="A1496" s="7">
        <v>36920</v>
      </c>
      <c r="B1496" s="11">
        <v>7.6434049999999996</v>
      </c>
      <c r="C1496" s="2">
        <v>4.997649</v>
      </c>
      <c r="D1496" s="2">
        <v>4.997649</v>
      </c>
      <c r="E1496" s="2">
        <v>1</v>
      </c>
    </row>
    <row r="1497" spans="1:5" ht="12.95" customHeight="1" x14ac:dyDescent="0.2">
      <c r="A1497" s="7">
        <v>36921</v>
      </c>
      <c r="B1497" s="11">
        <v>7.6488888884800001</v>
      </c>
      <c r="C1497" s="2">
        <v>5.0182710000000004</v>
      </c>
      <c r="D1497" s="2">
        <v>5.0182710000000004</v>
      </c>
      <c r="E1497" s="2">
        <v>1</v>
      </c>
    </row>
    <row r="1498" spans="1:5" ht="12.95" customHeight="1" x14ac:dyDescent="0.2">
      <c r="A1498" s="7">
        <v>36922</v>
      </c>
      <c r="B1498" s="11">
        <v>7.6757220000000004</v>
      </c>
      <c r="C1498" s="2">
        <v>5.0488210000000002</v>
      </c>
      <c r="D1498" s="2">
        <v>5.0488210000000002</v>
      </c>
      <c r="E1498" s="2">
        <v>1</v>
      </c>
    </row>
    <row r="1499" spans="1:5" ht="12.95" customHeight="1" x14ac:dyDescent="0.2">
      <c r="A1499" s="7">
        <v>36923</v>
      </c>
      <c r="B1499" s="11">
        <v>7.6725250000000003</v>
      </c>
      <c r="C1499" s="2">
        <v>5.0199720000000001</v>
      </c>
      <c r="D1499" s="2">
        <v>5.0199720000000001</v>
      </c>
      <c r="E1499" s="2">
        <v>1</v>
      </c>
    </row>
    <row r="1500" spans="1:5" ht="12.95" customHeight="1" x14ac:dyDescent="0.2">
      <c r="A1500" s="7">
        <v>36924</v>
      </c>
      <c r="B1500" s="11">
        <v>7.6793050000000003</v>
      </c>
      <c r="C1500" s="2">
        <v>5.0073720000000002</v>
      </c>
      <c r="D1500" s="2">
        <v>5.0073720000000002</v>
      </c>
      <c r="E1500" s="2">
        <v>1</v>
      </c>
    </row>
    <row r="1501" spans="1:5" ht="12.95" customHeight="1" x14ac:dyDescent="0.2">
      <c r="A1501" s="7">
        <v>36925</v>
      </c>
      <c r="B1501" s="11">
        <v>7.6884769999999998</v>
      </c>
      <c r="C1501" s="2">
        <v>4.9996600000000004</v>
      </c>
      <c r="D1501" s="2">
        <v>4.9996600000000004</v>
      </c>
      <c r="E1501" s="2">
        <v>1</v>
      </c>
    </row>
    <row r="1502" spans="1:5" ht="12.95" customHeight="1" x14ac:dyDescent="0.2">
      <c r="A1502" s="7">
        <v>36926</v>
      </c>
      <c r="B1502" s="11">
        <v>7.6884769999999998</v>
      </c>
      <c r="C1502" s="2">
        <v>4.9996600000000004</v>
      </c>
      <c r="D1502" s="2">
        <v>4.9996600000000004</v>
      </c>
      <c r="E1502" s="2">
        <v>1</v>
      </c>
    </row>
    <row r="1503" spans="1:5" ht="12.95" customHeight="1" x14ac:dyDescent="0.2">
      <c r="A1503" s="7">
        <v>36927</v>
      </c>
      <c r="B1503" s="11">
        <v>7.6884769999999998</v>
      </c>
      <c r="C1503" s="2">
        <v>4.9996600000000004</v>
      </c>
      <c r="D1503" s="2">
        <v>4.9996600000000004</v>
      </c>
      <c r="E1503" s="2">
        <v>1</v>
      </c>
    </row>
    <row r="1504" spans="1:5" ht="12.95" customHeight="1" x14ac:dyDescent="0.2">
      <c r="A1504" s="7">
        <v>36928</v>
      </c>
      <c r="B1504" s="11">
        <v>7.6943000000000001</v>
      </c>
      <c r="C1504" s="2">
        <v>4.9950010000000002</v>
      </c>
      <c r="D1504" s="2">
        <v>4.9950010000000002</v>
      </c>
      <c r="E1504" s="2">
        <v>1</v>
      </c>
    </row>
    <row r="1505" spans="1:5" ht="12.95" customHeight="1" x14ac:dyDescent="0.2">
      <c r="A1505" s="7">
        <v>36929</v>
      </c>
      <c r="B1505" s="11">
        <v>7.6916900000000004</v>
      </c>
      <c r="C1505" s="2">
        <v>5.0037019999999997</v>
      </c>
      <c r="D1505" s="2">
        <v>5.0037019999999997</v>
      </c>
      <c r="E1505" s="2">
        <v>1</v>
      </c>
    </row>
    <row r="1506" spans="1:5" ht="12.95" customHeight="1" x14ac:dyDescent="0.2">
      <c r="A1506" s="7">
        <v>36930</v>
      </c>
      <c r="B1506" s="11">
        <v>7.7012369999999999</v>
      </c>
      <c r="C1506" s="2">
        <v>5.0095859999999997</v>
      </c>
      <c r="D1506" s="2">
        <v>5.0095859999999997</v>
      </c>
      <c r="E1506" s="2">
        <v>1</v>
      </c>
    </row>
    <row r="1507" spans="1:5" ht="12.95" customHeight="1" x14ac:dyDescent="0.2">
      <c r="A1507" s="7">
        <v>36931</v>
      </c>
      <c r="B1507" s="11">
        <v>7.6930540000000001</v>
      </c>
      <c r="C1507" s="2">
        <v>5.016991</v>
      </c>
      <c r="D1507" s="2">
        <v>5.016991</v>
      </c>
      <c r="E1507" s="2">
        <v>1</v>
      </c>
    </row>
    <row r="1508" spans="1:5" ht="12.95" customHeight="1" x14ac:dyDescent="0.2">
      <c r="A1508" s="7">
        <v>36932</v>
      </c>
      <c r="B1508" s="11">
        <v>7.6957060000000004</v>
      </c>
      <c r="C1508" s="2">
        <v>5.0157769999999999</v>
      </c>
      <c r="D1508" s="2">
        <v>5.0157769999999999</v>
      </c>
      <c r="E1508" s="2">
        <v>1</v>
      </c>
    </row>
    <row r="1509" spans="1:5" ht="12.95" customHeight="1" x14ac:dyDescent="0.2">
      <c r="A1509" s="7">
        <v>36933</v>
      </c>
      <c r="B1509" s="11">
        <v>7.6957060000000004</v>
      </c>
      <c r="C1509" s="2">
        <v>5.0157769999999999</v>
      </c>
      <c r="D1509" s="2">
        <v>5.0157769999999999</v>
      </c>
      <c r="E1509" s="2">
        <v>1</v>
      </c>
    </row>
    <row r="1510" spans="1:5" ht="12.95" customHeight="1" x14ac:dyDescent="0.2">
      <c r="A1510" s="7">
        <v>36934</v>
      </c>
      <c r="B1510" s="11">
        <v>7.6957060000000004</v>
      </c>
      <c r="C1510" s="2">
        <v>5.0157769999999999</v>
      </c>
      <c r="D1510" s="2">
        <v>5.0157769999999999</v>
      </c>
      <c r="E1510" s="2">
        <v>1</v>
      </c>
    </row>
    <row r="1511" spans="1:5" ht="12.95" customHeight="1" x14ac:dyDescent="0.2">
      <c r="A1511" s="7">
        <v>36935</v>
      </c>
      <c r="B1511" s="11">
        <v>7.7001499999999998</v>
      </c>
      <c r="C1511" s="2">
        <v>5.0131180000000004</v>
      </c>
      <c r="D1511" s="2">
        <v>5.0131180000000004</v>
      </c>
      <c r="E1511" s="2">
        <v>1</v>
      </c>
    </row>
    <row r="1512" spans="1:5" ht="12.95" customHeight="1" x14ac:dyDescent="0.2">
      <c r="A1512" s="7">
        <v>36936</v>
      </c>
      <c r="B1512" s="11">
        <v>7.6974629999999999</v>
      </c>
      <c r="C1512" s="2">
        <v>5.0061540000000004</v>
      </c>
      <c r="D1512" s="2">
        <v>5.0061540000000004</v>
      </c>
      <c r="E1512" s="2">
        <v>1</v>
      </c>
    </row>
    <row r="1513" spans="1:5" ht="12.95" customHeight="1" x14ac:dyDescent="0.2">
      <c r="A1513" s="7">
        <v>36937</v>
      </c>
      <c r="B1513" s="11">
        <v>7.7027869999999998</v>
      </c>
      <c r="C1513" s="2">
        <v>5.0184290000000003</v>
      </c>
      <c r="D1513" s="2">
        <v>5.0184290000000003</v>
      </c>
      <c r="E1513" s="2">
        <v>1</v>
      </c>
    </row>
    <row r="1514" spans="1:5" ht="12.95" customHeight="1" x14ac:dyDescent="0.2">
      <c r="A1514" s="7">
        <v>36938</v>
      </c>
      <c r="B1514" s="11">
        <v>7.7060040000000001</v>
      </c>
      <c r="C1514" s="2">
        <v>5.0251089999999996</v>
      </c>
      <c r="D1514" s="2">
        <v>5.0251089999999996</v>
      </c>
      <c r="E1514" s="2">
        <v>1</v>
      </c>
    </row>
    <row r="1515" spans="1:5" ht="12.95" customHeight="1" x14ac:dyDescent="0.2">
      <c r="A1515" s="7">
        <v>36939</v>
      </c>
      <c r="B1515" s="11">
        <v>7.6986280000000002</v>
      </c>
      <c r="C1515" s="2">
        <v>5.0009192999999996</v>
      </c>
      <c r="D1515" s="2">
        <v>5.0009192999999996</v>
      </c>
      <c r="E1515" s="2">
        <v>1</v>
      </c>
    </row>
    <row r="1516" spans="1:5" ht="12.95" customHeight="1" x14ac:dyDescent="0.2">
      <c r="A1516" s="7">
        <v>36940</v>
      </c>
      <c r="B1516" s="11">
        <v>7.6986280000000002</v>
      </c>
      <c r="C1516" s="2">
        <v>5.0009192999999996</v>
      </c>
      <c r="D1516" s="2">
        <v>5.0009192999999996</v>
      </c>
      <c r="E1516" s="2">
        <v>1</v>
      </c>
    </row>
    <row r="1517" spans="1:5" ht="12.95" customHeight="1" x14ac:dyDescent="0.2">
      <c r="A1517" s="7">
        <v>36941</v>
      </c>
      <c r="B1517" s="11">
        <v>7.6986280000000002</v>
      </c>
      <c r="C1517" s="2">
        <v>5.0009192999999996</v>
      </c>
      <c r="D1517" s="2">
        <v>5.0009192999999996</v>
      </c>
      <c r="E1517" s="2">
        <v>1</v>
      </c>
    </row>
    <row r="1518" spans="1:5" ht="12.95" customHeight="1" x14ac:dyDescent="0.2">
      <c r="A1518" s="7">
        <v>36942</v>
      </c>
      <c r="B1518" s="11">
        <v>7.7026479999999999</v>
      </c>
      <c r="C1518" s="2">
        <v>5.0140919999999998</v>
      </c>
      <c r="D1518" s="2">
        <v>5.0140919999999998</v>
      </c>
      <c r="E1518" s="2">
        <v>1</v>
      </c>
    </row>
    <row r="1519" spans="1:5" ht="12.95" customHeight="1" x14ac:dyDescent="0.2">
      <c r="A1519" s="7">
        <v>36943</v>
      </c>
      <c r="B1519" s="11">
        <v>7.702839</v>
      </c>
      <c r="C1519" s="2">
        <v>5.0168290000000004</v>
      </c>
      <c r="D1519" s="2">
        <v>5.0168290000000004</v>
      </c>
      <c r="E1519" s="2">
        <v>1</v>
      </c>
    </row>
    <row r="1520" spans="1:5" ht="12.95" customHeight="1" x14ac:dyDescent="0.2">
      <c r="A1520" s="7">
        <v>36944</v>
      </c>
      <c r="B1520" s="11">
        <v>7.70343</v>
      </c>
      <c r="C1520" s="2">
        <v>5.0106869999999999</v>
      </c>
      <c r="D1520" s="2">
        <v>5.0106869999999999</v>
      </c>
      <c r="E1520" s="2">
        <v>1</v>
      </c>
    </row>
    <row r="1521" spans="1:5" ht="12.95" customHeight="1" x14ac:dyDescent="0.2">
      <c r="A1521" s="7">
        <v>36945</v>
      </c>
      <c r="B1521" s="11">
        <v>7.7035049999999998</v>
      </c>
      <c r="C1521" s="2">
        <v>5.0300390000000004</v>
      </c>
      <c r="D1521" s="2">
        <v>5.0300390000000004</v>
      </c>
      <c r="E1521" s="2">
        <v>1</v>
      </c>
    </row>
    <row r="1522" spans="1:5" ht="12.95" customHeight="1" x14ac:dyDescent="0.2">
      <c r="A1522" s="7">
        <v>36946</v>
      </c>
      <c r="B1522" s="11">
        <v>7.7057700000000002</v>
      </c>
      <c r="C1522" s="2">
        <v>5.0282349999999996</v>
      </c>
      <c r="D1522" s="2">
        <v>5.0282349999999996</v>
      </c>
      <c r="E1522" s="2">
        <v>1</v>
      </c>
    </row>
    <row r="1523" spans="1:5" ht="12.95" customHeight="1" x14ac:dyDescent="0.2">
      <c r="A1523" s="7">
        <v>36947</v>
      </c>
      <c r="B1523" s="11">
        <v>7.7057700000000002</v>
      </c>
      <c r="C1523" s="2">
        <v>5.0282349999999996</v>
      </c>
      <c r="D1523" s="2">
        <v>5.0282349999999996</v>
      </c>
      <c r="E1523" s="2">
        <v>1</v>
      </c>
    </row>
    <row r="1524" spans="1:5" ht="12.95" customHeight="1" x14ac:dyDescent="0.2">
      <c r="A1524" s="7">
        <v>36948</v>
      </c>
      <c r="B1524" s="11">
        <v>7.7057700000000002</v>
      </c>
      <c r="C1524" s="2">
        <v>5.0282349999999996</v>
      </c>
      <c r="D1524" s="2">
        <v>5.0282349999999996</v>
      </c>
      <c r="E1524" s="2">
        <v>1</v>
      </c>
    </row>
    <row r="1525" spans="1:5" ht="12.95" customHeight="1" x14ac:dyDescent="0.2">
      <c r="A1525" s="7">
        <v>36949</v>
      </c>
      <c r="B1525" s="11">
        <v>7.7038770000000003</v>
      </c>
      <c r="C1525" s="2">
        <v>5.0197929999999999</v>
      </c>
      <c r="D1525" s="2">
        <v>5.0197929999999999</v>
      </c>
      <c r="E1525" s="2">
        <v>1</v>
      </c>
    </row>
    <row r="1526" spans="1:5" ht="12.95" customHeight="1" x14ac:dyDescent="0.2">
      <c r="A1526" s="7">
        <v>36950</v>
      </c>
      <c r="B1526" s="11">
        <v>7.7031109999999998</v>
      </c>
      <c r="C1526" s="2">
        <v>5.0143930000000001</v>
      </c>
      <c r="D1526" s="2">
        <v>5.0143930000000001</v>
      </c>
      <c r="E1526" s="2">
        <v>1</v>
      </c>
    </row>
    <row r="1527" spans="1:5" ht="12.95" customHeight="1" x14ac:dyDescent="0.2">
      <c r="A1527" s="7">
        <v>36951</v>
      </c>
      <c r="B1527" s="11">
        <v>7.7058369999999998</v>
      </c>
      <c r="C1527" s="2">
        <v>5.002491</v>
      </c>
      <c r="D1527" s="2">
        <v>5.002491</v>
      </c>
      <c r="E1527" s="2">
        <v>1</v>
      </c>
    </row>
    <row r="1528" spans="1:5" ht="12.95" customHeight="1" x14ac:dyDescent="0.2">
      <c r="A1528" s="7">
        <v>36952</v>
      </c>
      <c r="B1528" s="11">
        <v>7.7068199999999996</v>
      </c>
      <c r="C1528" s="2">
        <v>4.9998262000000002</v>
      </c>
      <c r="D1528" s="2">
        <v>4.9998262000000002</v>
      </c>
      <c r="E1528" s="2">
        <v>1</v>
      </c>
    </row>
    <row r="1529" spans="1:5" ht="12.95" customHeight="1" x14ac:dyDescent="0.2">
      <c r="A1529" s="7">
        <v>36953</v>
      </c>
      <c r="B1529" s="11">
        <v>7.7143949999999997</v>
      </c>
      <c r="C1529" s="2">
        <v>5.0152089999999996</v>
      </c>
      <c r="D1529" s="2">
        <v>5.0152089999999996</v>
      </c>
      <c r="E1529" s="2">
        <v>1</v>
      </c>
    </row>
    <row r="1530" spans="1:5" ht="12.95" customHeight="1" x14ac:dyDescent="0.2">
      <c r="A1530" s="7">
        <v>36954</v>
      </c>
      <c r="B1530" s="11">
        <v>7.7143949999999997</v>
      </c>
      <c r="C1530" s="2">
        <v>5.0152089999999996</v>
      </c>
      <c r="D1530" s="2">
        <v>5.0152089999999996</v>
      </c>
      <c r="E1530" s="2">
        <v>1</v>
      </c>
    </row>
    <row r="1531" spans="1:5" ht="12.95" customHeight="1" x14ac:dyDescent="0.2">
      <c r="A1531" s="7">
        <v>36955</v>
      </c>
      <c r="B1531" s="11">
        <v>7.7143949999999997</v>
      </c>
      <c r="C1531" s="2">
        <v>5.0152089999999996</v>
      </c>
      <c r="D1531" s="2">
        <v>5.0152089999999996</v>
      </c>
      <c r="E1531" s="2">
        <v>1</v>
      </c>
    </row>
    <row r="1532" spans="1:5" ht="12.95" customHeight="1" x14ac:dyDescent="0.2">
      <c r="A1532" s="7">
        <v>36956</v>
      </c>
      <c r="B1532" s="11">
        <v>7.7125139999999996</v>
      </c>
      <c r="C1532" s="2">
        <v>5.0198609999999997</v>
      </c>
      <c r="D1532" s="2">
        <v>5.0198609999999997</v>
      </c>
      <c r="E1532" s="2">
        <v>1</v>
      </c>
    </row>
    <row r="1533" spans="1:5" ht="12.95" customHeight="1" x14ac:dyDescent="0.2">
      <c r="A1533" s="7">
        <v>36957</v>
      </c>
      <c r="B1533" s="11">
        <v>7.7050650000000003</v>
      </c>
      <c r="C1533" s="2">
        <v>5.0146860000000002</v>
      </c>
      <c r="D1533" s="2">
        <v>5.0146860000000002</v>
      </c>
      <c r="E1533" s="2">
        <v>1</v>
      </c>
    </row>
    <row r="1534" spans="1:5" ht="12.95" customHeight="1" x14ac:dyDescent="0.2">
      <c r="A1534" s="7">
        <v>36958</v>
      </c>
      <c r="B1534" s="11">
        <v>7.706493</v>
      </c>
      <c r="C1534" s="2">
        <v>5.0110489999999999</v>
      </c>
      <c r="D1534" s="2">
        <v>5.0110489999999999</v>
      </c>
      <c r="E1534" s="2">
        <v>1</v>
      </c>
    </row>
    <row r="1535" spans="1:5" ht="12.95" customHeight="1" x14ac:dyDescent="0.2">
      <c r="A1535" s="7">
        <v>36959</v>
      </c>
      <c r="B1535" s="11">
        <v>7.7157099999999996</v>
      </c>
      <c r="C1535" s="2">
        <v>5.0088999999999997</v>
      </c>
      <c r="D1535" s="2">
        <v>5.0088999999999997</v>
      </c>
      <c r="E1535" s="2">
        <v>1</v>
      </c>
    </row>
    <row r="1536" spans="1:5" ht="12.95" customHeight="1" x14ac:dyDescent="0.2">
      <c r="A1536" s="7">
        <v>36960</v>
      </c>
      <c r="B1536" s="11">
        <v>7.7108080000000001</v>
      </c>
      <c r="C1536" s="2">
        <v>4.9985790000000003</v>
      </c>
      <c r="D1536" s="2">
        <v>4.9985790000000003</v>
      </c>
      <c r="E1536" s="2">
        <v>1</v>
      </c>
    </row>
    <row r="1537" spans="1:5" ht="12.95" customHeight="1" x14ac:dyDescent="0.2">
      <c r="A1537" s="7">
        <v>36961</v>
      </c>
      <c r="B1537" s="11">
        <v>7.7108080000000001</v>
      </c>
      <c r="C1537" s="2">
        <v>4.9985790000000003</v>
      </c>
      <c r="D1537" s="2">
        <v>4.9985790000000003</v>
      </c>
      <c r="E1537" s="2">
        <v>1</v>
      </c>
    </row>
    <row r="1538" spans="1:5" ht="12.95" customHeight="1" x14ac:dyDescent="0.2">
      <c r="A1538" s="7">
        <v>36962</v>
      </c>
      <c r="B1538" s="11">
        <v>7.7108080000000001</v>
      </c>
      <c r="C1538" s="2">
        <v>4.9985790000000003</v>
      </c>
      <c r="D1538" s="2">
        <v>4.9985790000000003</v>
      </c>
      <c r="E1538" s="2">
        <v>1</v>
      </c>
    </row>
    <row r="1539" spans="1:5" ht="12.95" customHeight="1" x14ac:dyDescent="0.2">
      <c r="A1539" s="7">
        <v>36963</v>
      </c>
      <c r="B1539" s="11">
        <v>7.7148240000000001</v>
      </c>
      <c r="C1539" s="2">
        <v>5.0067000000000004</v>
      </c>
      <c r="D1539" s="2">
        <v>5.0067000000000004</v>
      </c>
      <c r="E1539" s="2">
        <v>1</v>
      </c>
    </row>
    <row r="1540" spans="1:5" ht="12.95" customHeight="1" x14ac:dyDescent="0.2">
      <c r="A1540" s="7">
        <v>36964</v>
      </c>
      <c r="B1540" s="11">
        <v>7.7026750000000002</v>
      </c>
      <c r="C1540" s="2">
        <v>5.0075900000000004</v>
      </c>
      <c r="D1540" s="2">
        <v>5.0075900000000004</v>
      </c>
      <c r="E1540" s="2">
        <v>1</v>
      </c>
    </row>
    <row r="1541" spans="1:5" ht="12.95" customHeight="1" x14ac:dyDescent="0.2">
      <c r="A1541" s="7">
        <v>36965</v>
      </c>
      <c r="B1541" s="11">
        <v>7.7033490000000002</v>
      </c>
      <c r="C1541" s="2">
        <v>5.0070519999999998</v>
      </c>
      <c r="D1541" s="2">
        <v>5.0070519999999998</v>
      </c>
      <c r="E1541" s="2">
        <v>1</v>
      </c>
    </row>
    <row r="1542" spans="1:5" ht="12.95" customHeight="1" x14ac:dyDescent="0.2">
      <c r="A1542" s="7">
        <v>36966</v>
      </c>
      <c r="B1542" s="11">
        <v>7.6952449999999999</v>
      </c>
      <c r="C1542" s="2">
        <v>5.0014589999999997</v>
      </c>
      <c r="D1542" s="2">
        <v>5.0014589999999997</v>
      </c>
      <c r="E1542" s="2">
        <v>1</v>
      </c>
    </row>
    <row r="1543" spans="1:5" ht="12.95" customHeight="1" x14ac:dyDescent="0.2">
      <c r="A1543" s="7">
        <v>36967</v>
      </c>
      <c r="B1543" s="11">
        <v>7.6854449999999996</v>
      </c>
      <c r="C1543" s="2">
        <v>5.0012660000000002</v>
      </c>
      <c r="D1543" s="2">
        <v>5.0012660000000002</v>
      </c>
      <c r="E1543" s="2">
        <v>1</v>
      </c>
    </row>
    <row r="1544" spans="1:5" ht="12.95" customHeight="1" x14ac:dyDescent="0.2">
      <c r="A1544" s="7">
        <v>36968</v>
      </c>
      <c r="B1544" s="11">
        <v>7.6854449999999996</v>
      </c>
      <c r="C1544" s="2">
        <v>5.0012660000000002</v>
      </c>
      <c r="D1544" s="2">
        <v>5.0012660000000002</v>
      </c>
      <c r="E1544" s="2">
        <v>1</v>
      </c>
    </row>
    <row r="1545" spans="1:5" ht="12.95" customHeight="1" x14ac:dyDescent="0.2">
      <c r="A1545" s="7">
        <v>36969</v>
      </c>
      <c r="B1545" s="11">
        <v>7.6854449999999996</v>
      </c>
      <c r="C1545" s="2">
        <v>5.0012660000000002</v>
      </c>
      <c r="D1545" s="2">
        <v>5.0012660000000002</v>
      </c>
      <c r="E1545" s="2">
        <v>1</v>
      </c>
    </row>
    <row r="1546" spans="1:5" ht="12.95" customHeight="1" x14ac:dyDescent="0.2">
      <c r="A1546" s="7">
        <v>36970</v>
      </c>
      <c r="B1546" s="11">
        <v>7.6718640000000002</v>
      </c>
      <c r="C1546" s="2">
        <v>4.9966654999999998</v>
      </c>
      <c r="D1546" s="2">
        <v>4.9966654999999998</v>
      </c>
      <c r="E1546" s="2">
        <v>1</v>
      </c>
    </row>
    <row r="1547" spans="1:5" ht="12.95" customHeight="1" x14ac:dyDescent="0.2">
      <c r="A1547" s="7">
        <v>36971</v>
      </c>
      <c r="B1547" s="11">
        <v>7.6953149999999999</v>
      </c>
      <c r="C1547" s="2">
        <v>5.0230519999999999</v>
      </c>
      <c r="D1547" s="2">
        <v>5.0230519999999999</v>
      </c>
      <c r="E1547" s="2">
        <v>1</v>
      </c>
    </row>
    <row r="1548" spans="1:5" ht="12.95" customHeight="1" x14ac:dyDescent="0.2">
      <c r="A1548" s="7">
        <v>36972</v>
      </c>
      <c r="B1548" s="11">
        <v>7.6857280000000001</v>
      </c>
      <c r="C1548" s="2">
        <v>5.0154839999999998</v>
      </c>
      <c r="D1548" s="2">
        <v>5.0154839999999998</v>
      </c>
      <c r="E1548" s="2">
        <v>1</v>
      </c>
    </row>
    <row r="1549" spans="1:5" ht="12.95" customHeight="1" x14ac:dyDescent="0.2">
      <c r="A1549" s="7">
        <v>36973</v>
      </c>
      <c r="B1549" s="11">
        <v>7.6780600000000003</v>
      </c>
      <c r="C1549" s="2">
        <v>5.0232650000000003</v>
      </c>
      <c r="D1549" s="2">
        <v>5.0232650000000003</v>
      </c>
      <c r="E1549" s="2">
        <v>1</v>
      </c>
    </row>
    <row r="1550" spans="1:5" ht="12.95" customHeight="1" x14ac:dyDescent="0.2">
      <c r="A1550" s="7">
        <v>36974</v>
      </c>
      <c r="B1550" s="11">
        <v>7.6708800000000004</v>
      </c>
      <c r="C1550" s="2">
        <v>5.0067750000000002</v>
      </c>
      <c r="D1550" s="2">
        <v>5.0067750000000002</v>
      </c>
      <c r="E1550" s="2">
        <v>1</v>
      </c>
    </row>
    <row r="1551" spans="1:5" ht="12.95" customHeight="1" x14ac:dyDescent="0.2">
      <c r="A1551" s="7">
        <v>36975</v>
      </c>
      <c r="B1551" s="11">
        <v>7.6708800000000004</v>
      </c>
      <c r="C1551" s="2">
        <v>5.0067750000000002</v>
      </c>
      <c r="D1551" s="2">
        <v>5.0067750000000002</v>
      </c>
      <c r="E1551" s="2">
        <v>1</v>
      </c>
    </row>
    <row r="1552" spans="1:5" ht="12.95" customHeight="1" x14ac:dyDescent="0.2">
      <c r="A1552" s="7">
        <v>36976</v>
      </c>
      <c r="B1552" s="11">
        <v>7.6708800000000004</v>
      </c>
      <c r="C1552" s="2">
        <v>5.0067750000000002</v>
      </c>
      <c r="D1552" s="2">
        <v>5.0067750000000002</v>
      </c>
      <c r="E1552" s="2">
        <v>1</v>
      </c>
    </row>
    <row r="1553" spans="1:5" ht="12.95" customHeight="1" x14ac:dyDescent="0.2">
      <c r="A1553" s="7">
        <v>36977</v>
      </c>
      <c r="B1553" s="11">
        <v>7.6859450000000002</v>
      </c>
      <c r="C1553" s="2">
        <v>5.0159529999999997</v>
      </c>
      <c r="D1553" s="2">
        <v>5.0159529999999997</v>
      </c>
      <c r="E1553" s="2">
        <v>1</v>
      </c>
    </row>
    <row r="1554" spans="1:5" ht="12.95" customHeight="1" x14ac:dyDescent="0.2">
      <c r="A1554" s="7">
        <v>36978</v>
      </c>
      <c r="B1554" s="8">
        <v>7.676596</v>
      </c>
      <c r="C1554" s="2">
        <v>4.9945320000000004</v>
      </c>
      <c r="D1554" s="2">
        <v>4.9945320000000004</v>
      </c>
      <c r="E1554" s="2">
        <v>1</v>
      </c>
    </row>
    <row r="1555" spans="1:5" ht="12.95" customHeight="1" x14ac:dyDescent="0.2">
      <c r="A1555" s="7">
        <v>36979</v>
      </c>
      <c r="B1555" s="8">
        <v>7.6874919999999998</v>
      </c>
      <c r="C1555" s="2">
        <v>5.0225350000000004</v>
      </c>
      <c r="D1555" s="2">
        <v>5.0225350000000004</v>
      </c>
      <c r="E1555" s="2">
        <v>1</v>
      </c>
    </row>
    <row r="1556" spans="1:5" ht="12.95" customHeight="1" x14ac:dyDescent="0.2">
      <c r="A1556" s="7">
        <v>36980</v>
      </c>
      <c r="B1556" s="8">
        <v>7.6729799999999999</v>
      </c>
      <c r="C1556" s="2">
        <v>5.0169870000000003</v>
      </c>
      <c r="D1556" s="2">
        <v>5.0169870000000003</v>
      </c>
      <c r="E1556" s="2">
        <v>1</v>
      </c>
    </row>
    <row r="1557" spans="1:5" ht="12.95" customHeight="1" x14ac:dyDescent="0.2">
      <c r="A1557" s="7">
        <v>36981</v>
      </c>
      <c r="B1557" s="8">
        <v>7.680701</v>
      </c>
      <c r="C1557" s="2">
        <v>5.0348740000000003</v>
      </c>
      <c r="D1557" s="2">
        <v>5.0348740000000003</v>
      </c>
      <c r="E1557" s="2">
        <v>1</v>
      </c>
    </row>
    <row r="1558" spans="1:5" ht="12.95" customHeight="1" x14ac:dyDescent="0.2">
      <c r="A1558" s="7">
        <v>36982</v>
      </c>
      <c r="B1558" s="8">
        <v>7.680701</v>
      </c>
      <c r="C1558" s="2">
        <v>5.0348740000000003</v>
      </c>
      <c r="D1558" s="2">
        <v>5.0348740000000003</v>
      </c>
      <c r="E1558" s="2">
        <v>1</v>
      </c>
    </row>
    <row r="1559" spans="1:5" ht="12.95" customHeight="1" x14ac:dyDescent="0.2">
      <c r="A1559" s="7">
        <v>36983</v>
      </c>
      <c r="B1559" s="8">
        <v>7.680701</v>
      </c>
      <c r="C1559" s="2">
        <v>5.0348740000000003</v>
      </c>
      <c r="D1559" s="2">
        <v>5.0348740000000003</v>
      </c>
      <c r="E1559" s="2">
        <v>1</v>
      </c>
    </row>
    <row r="1560" spans="1:5" ht="12.95" customHeight="1" x14ac:dyDescent="0.2">
      <c r="A1560" s="7">
        <v>36984</v>
      </c>
      <c r="B1560" s="8">
        <v>7.6691849999999997</v>
      </c>
      <c r="C1560" s="2">
        <v>5.0256780000000001</v>
      </c>
      <c r="D1560" s="2">
        <v>5.0256780000000001</v>
      </c>
      <c r="E1560" s="2">
        <v>1</v>
      </c>
    </row>
    <row r="1561" spans="1:5" ht="12.95" customHeight="1" x14ac:dyDescent="0.2">
      <c r="A1561" s="7">
        <v>36985</v>
      </c>
      <c r="B1561" s="8">
        <v>7.6621459999999999</v>
      </c>
      <c r="C1561" s="2">
        <v>5.0181060000000004</v>
      </c>
      <c r="D1561" s="2">
        <v>5.0181060000000004</v>
      </c>
      <c r="E1561" s="2">
        <v>1</v>
      </c>
    </row>
    <row r="1562" spans="1:5" ht="12.95" customHeight="1" x14ac:dyDescent="0.2">
      <c r="A1562" s="7">
        <v>36986</v>
      </c>
      <c r="B1562" s="8">
        <v>7.6766189999999996</v>
      </c>
      <c r="C1562" s="2">
        <v>5.0401280000000002</v>
      </c>
      <c r="D1562" s="2">
        <v>5.0401280000000002</v>
      </c>
      <c r="E1562" s="2">
        <v>1</v>
      </c>
    </row>
    <row r="1563" spans="1:5" ht="12.95" customHeight="1" x14ac:dyDescent="0.2">
      <c r="A1563" s="7">
        <v>36987</v>
      </c>
      <c r="B1563" s="8">
        <v>7.6784489999999996</v>
      </c>
      <c r="C1563" s="2">
        <v>5.0241769999999999</v>
      </c>
      <c r="D1563" s="2">
        <v>5.0241769999999999</v>
      </c>
      <c r="E1563" s="2">
        <v>1</v>
      </c>
    </row>
    <row r="1564" spans="1:5" ht="12.95" customHeight="1" x14ac:dyDescent="0.2">
      <c r="A1564" s="7">
        <v>36988</v>
      </c>
      <c r="B1564" s="8">
        <v>7.6617150000000001</v>
      </c>
      <c r="C1564" s="2">
        <v>5.0125710000000003</v>
      </c>
      <c r="D1564" s="2">
        <v>5.0125710000000003</v>
      </c>
      <c r="E1564" s="2">
        <v>1</v>
      </c>
    </row>
    <row r="1565" spans="1:5" ht="12.95" customHeight="1" x14ac:dyDescent="0.2">
      <c r="A1565" s="7">
        <v>36989</v>
      </c>
      <c r="B1565" s="8">
        <v>7.6617150000000001</v>
      </c>
      <c r="C1565" s="2">
        <v>5.0125710000000003</v>
      </c>
      <c r="D1565" s="2">
        <v>5.0125710000000003</v>
      </c>
      <c r="E1565" s="2">
        <v>1</v>
      </c>
    </row>
    <row r="1566" spans="1:5" ht="12.95" customHeight="1" x14ac:dyDescent="0.2">
      <c r="A1566" s="7">
        <v>36990</v>
      </c>
      <c r="B1566" s="8">
        <v>7.6617150000000001</v>
      </c>
      <c r="C1566" s="2">
        <v>5.0125710000000003</v>
      </c>
      <c r="D1566" s="2">
        <v>5.0125710000000003</v>
      </c>
      <c r="E1566" s="2">
        <v>1</v>
      </c>
    </row>
    <row r="1567" spans="1:5" ht="12.95" customHeight="1" x14ac:dyDescent="0.2">
      <c r="A1567" s="7">
        <v>36991</v>
      </c>
      <c r="B1567" s="8">
        <v>7.6645799999999999</v>
      </c>
      <c r="C1567" s="2">
        <v>5.0101839999999997</v>
      </c>
      <c r="D1567" s="2">
        <v>5.0101839999999997</v>
      </c>
      <c r="E1567" s="2">
        <v>1</v>
      </c>
    </row>
    <row r="1568" spans="1:5" ht="12.95" customHeight="1" x14ac:dyDescent="0.2">
      <c r="A1568" s="7">
        <v>36992</v>
      </c>
      <c r="B1568" s="11">
        <v>7.6597340000000003</v>
      </c>
      <c r="C1568" s="2">
        <v>5.015212</v>
      </c>
      <c r="D1568" s="2">
        <v>5.015212</v>
      </c>
      <c r="E1568" s="2">
        <v>1</v>
      </c>
    </row>
    <row r="1569" spans="1:5" ht="12.95" customHeight="1" x14ac:dyDescent="0.2">
      <c r="A1569" s="7">
        <v>36993</v>
      </c>
      <c r="B1569" s="11">
        <v>7.643427</v>
      </c>
      <c r="C1569" s="2">
        <v>5.0065020000000002</v>
      </c>
      <c r="D1569" s="2">
        <v>5.0065020000000002</v>
      </c>
      <c r="E1569" s="2">
        <v>1</v>
      </c>
    </row>
    <row r="1570" spans="1:5" ht="12.95" customHeight="1" x14ac:dyDescent="0.2">
      <c r="A1570" s="7">
        <v>36994</v>
      </c>
      <c r="B1570" s="11">
        <v>7.6406000000000001</v>
      </c>
      <c r="C1570" s="2">
        <v>5.0286960000000001</v>
      </c>
      <c r="D1570" s="2">
        <v>5.0286960000000001</v>
      </c>
      <c r="E1570" s="2">
        <v>1</v>
      </c>
    </row>
    <row r="1571" spans="1:5" ht="12.95" customHeight="1" x14ac:dyDescent="0.2">
      <c r="A1571" s="7">
        <v>36995</v>
      </c>
      <c r="B1571" s="11">
        <v>7.6277590000000002</v>
      </c>
      <c r="C1571" s="2">
        <v>5.0133150000000004</v>
      </c>
      <c r="D1571" s="2">
        <v>5.0133150000000004</v>
      </c>
      <c r="E1571" s="2">
        <v>1</v>
      </c>
    </row>
    <row r="1572" spans="1:5" ht="12.95" customHeight="1" x14ac:dyDescent="0.2">
      <c r="A1572" s="7">
        <v>36996</v>
      </c>
      <c r="B1572" s="11">
        <v>7.6277590000000002</v>
      </c>
      <c r="C1572" s="2">
        <v>5.0133150000000004</v>
      </c>
      <c r="D1572" s="2">
        <v>5.0133150000000004</v>
      </c>
      <c r="E1572" s="2">
        <v>1</v>
      </c>
    </row>
    <row r="1573" spans="1:5" ht="12.95" customHeight="1" x14ac:dyDescent="0.2">
      <c r="A1573" s="7">
        <v>36997</v>
      </c>
      <c r="B1573" s="11">
        <v>7.6277590000000002</v>
      </c>
      <c r="C1573" s="2">
        <v>5.0133150000000004</v>
      </c>
      <c r="D1573" s="2">
        <v>5.0133150000000004</v>
      </c>
      <c r="E1573" s="2">
        <v>1</v>
      </c>
    </row>
    <row r="1574" spans="1:5" ht="12.95" customHeight="1" x14ac:dyDescent="0.2">
      <c r="A1574" s="7">
        <v>36998</v>
      </c>
      <c r="B1574" s="11">
        <v>7.6277590000000002</v>
      </c>
      <c r="C1574" s="2">
        <v>5.0133150000000004</v>
      </c>
      <c r="D1574" s="2">
        <v>5.0133150000000004</v>
      </c>
      <c r="E1574" s="2">
        <v>1</v>
      </c>
    </row>
    <row r="1575" spans="1:5" ht="12.95" customHeight="1" x14ac:dyDescent="0.2">
      <c r="A1575" s="7">
        <v>36999</v>
      </c>
      <c r="B1575" s="8">
        <v>7.6187589999999998</v>
      </c>
      <c r="C1575" s="2">
        <v>5.0047680000000003</v>
      </c>
      <c r="D1575" s="2">
        <v>5.0047680000000003</v>
      </c>
      <c r="E1575" s="2">
        <v>1</v>
      </c>
    </row>
    <row r="1576" spans="1:5" ht="12.95" customHeight="1" x14ac:dyDescent="0.2">
      <c r="A1576" s="7">
        <v>37000</v>
      </c>
      <c r="B1576" s="8">
        <v>7.5899510000000001</v>
      </c>
      <c r="C1576" s="2">
        <v>4.9682209999999998</v>
      </c>
      <c r="D1576" s="2">
        <v>4.9682209999999998</v>
      </c>
      <c r="E1576" s="2">
        <v>1</v>
      </c>
    </row>
    <row r="1577" spans="1:5" ht="12.95" customHeight="1" x14ac:dyDescent="0.2">
      <c r="A1577" s="7">
        <v>37001</v>
      </c>
      <c r="B1577" s="8">
        <v>7.5922400000000003</v>
      </c>
      <c r="C1577" s="2">
        <v>4.9628969999999999</v>
      </c>
      <c r="D1577" s="2">
        <v>4.9628969999999999</v>
      </c>
      <c r="E1577" s="2">
        <v>1</v>
      </c>
    </row>
    <row r="1578" spans="1:5" ht="12.95" customHeight="1" x14ac:dyDescent="0.2">
      <c r="A1578" s="7">
        <v>37002</v>
      </c>
      <c r="B1578" s="8">
        <v>7.5670859999999998</v>
      </c>
      <c r="C1578" s="2">
        <v>4.9438690000000003</v>
      </c>
      <c r="D1578" s="2">
        <v>4.9438690000000003</v>
      </c>
      <c r="E1578" s="2">
        <v>1</v>
      </c>
    </row>
    <row r="1579" spans="1:5" ht="12.95" customHeight="1" x14ac:dyDescent="0.2">
      <c r="A1579" s="7">
        <v>37003</v>
      </c>
      <c r="B1579" s="8">
        <v>7.5670859999999998</v>
      </c>
      <c r="C1579" s="2">
        <v>4.9438690000000003</v>
      </c>
      <c r="D1579" s="2">
        <v>4.9438690000000003</v>
      </c>
      <c r="E1579" s="2">
        <v>1</v>
      </c>
    </row>
    <row r="1580" spans="1:5" ht="12.95" customHeight="1" x14ac:dyDescent="0.2">
      <c r="A1580" s="7">
        <v>37004</v>
      </c>
      <c r="B1580" s="8">
        <v>7.5670859999999998</v>
      </c>
      <c r="C1580" s="2">
        <v>4.9438690000000003</v>
      </c>
      <c r="D1580" s="2">
        <v>4.9438690000000003</v>
      </c>
      <c r="E1580" s="2">
        <v>1</v>
      </c>
    </row>
    <row r="1581" spans="1:5" ht="12.95" customHeight="1" x14ac:dyDescent="0.2">
      <c r="A1581" s="7">
        <v>37005</v>
      </c>
      <c r="B1581" s="8">
        <v>7.5859759999999996</v>
      </c>
      <c r="C1581" s="2">
        <v>4.9581540000000004</v>
      </c>
      <c r="D1581" s="2">
        <v>4.9581540000000004</v>
      </c>
      <c r="E1581" s="2">
        <v>1</v>
      </c>
    </row>
    <row r="1582" spans="1:5" ht="12.95" customHeight="1" x14ac:dyDescent="0.2">
      <c r="A1582" s="7">
        <v>37006</v>
      </c>
      <c r="B1582" s="8">
        <v>7.5568689999999998</v>
      </c>
      <c r="C1582" s="2">
        <v>4.9514279999999999</v>
      </c>
      <c r="D1582" s="2">
        <v>4.9514279999999999</v>
      </c>
      <c r="E1582" s="2">
        <v>1</v>
      </c>
    </row>
    <row r="1583" spans="1:5" ht="12.95" customHeight="1" x14ac:dyDescent="0.2">
      <c r="A1583" s="7">
        <v>37007</v>
      </c>
      <c r="B1583" s="8">
        <v>7.5475399999999997</v>
      </c>
      <c r="C1583" s="2">
        <v>4.9294890000000002</v>
      </c>
      <c r="D1583" s="2">
        <v>4.9294890000000002</v>
      </c>
      <c r="E1583" s="2">
        <v>1</v>
      </c>
    </row>
    <row r="1584" spans="1:5" ht="12.95" customHeight="1" x14ac:dyDescent="0.2">
      <c r="A1584" s="7">
        <v>37008</v>
      </c>
      <c r="B1584" s="8">
        <v>7.5368259999999996</v>
      </c>
      <c r="C1584" s="2">
        <v>4.9176729999999997</v>
      </c>
      <c r="D1584" s="2">
        <v>4.9176729999999997</v>
      </c>
      <c r="E1584" s="2">
        <v>1</v>
      </c>
    </row>
    <row r="1585" spans="1:5" ht="12.95" customHeight="1" x14ac:dyDescent="0.2">
      <c r="A1585" s="7">
        <v>37009</v>
      </c>
      <c r="B1585" s="8">
        <v>7.5269259999999996</v>
      </c>
      <c r="C1585" s="2">
        <v>4.89811</v>
      </c>
      <c r="D1585" s="2">
        <v>4.89811</v>
      </c>
      <c r="E1585" s="2">
        <v>1</v>
      </c>
    </row>
    <row r="1586" spans="1:5" ht="12.95" customHeight="1" x14ac:dyDescent="0.2">
      <c r="A1586" s="7">
        <v>37010</v>
      </c>
      <c r="B1586" s="8">
        <v>7.5269259999999996</v>
      </c>
      <c r="C1586" s="2">
        <v>4.89811</v>
      </c>
      <c r="D1586" s="2">
        <v>4.89811</v>
      </c>
      <c r="E1586" s="2">
        <v>1</v>
      </c>
    </row>
    <row r="1587" spans="1:5" ht="12.95" customHeight="1" x14ac:dyDescent="0.2">
      <c r="A1587" s="7">
        <v>37011</v>
      </c>
      <c r="B1587" s="8">
        <v>7.5269259999999996</v>
      </c>
      <c r="C1587" s="2">
        <v>4.89811</v>
      </c>
      <c r="D1587" s="2">
        <v>4.89811</v>
      </c>
      <c r="E1587" s="2">
        <v>1</v>
      </c>
    </row>
    <row r="1588" spans="1:5" ht="12.95" customHeight="1" x14ac:dyDescent="0.2">
      <c r="A1588" s="7">
        <v>37012</v>
      </c>
      <c r="B1588" s="8">
        <v>7.5240369999999999</v>
      </c>
      <c r="C1588" s="2">
        <v>4.895912</v>
      </c>
      <c r="D1588" s="2">
        <v>4.895912</v>
      </c>
      <c r="E1588" s="2">
        <v>1</v>
      </c>
    </row>
    <row r="1589" spans="1:5" ht="12.95" customHeight="1" x14ac:dyDescent="0.2">
      <c r="A1589" s="7">
        <v>37013</v>
      </c>
      <c r="B1589" s="8">
        <v>7.5240369999999999</v>
      </c>
      <c r="C1589" s="2">
        <v>4.895912</v>
      </c>
      <c r="D1589" s="2">
        <v>4.895912</v>
      </c>
      <c r="E1589" s="2">
        <v>1</v>
      </c>
    </row>
    <row r="1590" spans="1:5" ht="12.95" customHeight="1" x14ac:dyDescent="0.2">
      <c r="A1590" s="7">
        <v>37014</v>
      </c>
      <c r="B1590" s="8">
        <v>7.5008509999999999</v>
      </c>
      <c r="C1590" s="2">
        <v>4.8666666889999997</v>
      </c>
      <c r="D1590" s="2">
        <v>4.8666666889999997</v>
      </c>
      <c r="E1590" s="2">
        <v>1</v>
      </c>
    </row>
    <row r="1591" spans="1:5" ht="12.95" customHeight="1" x14ac:dyDescent="0.2">
      <c r="A1591" s="7">
        <v>37015</v>
      </c>
      <c r="B1591" s="8">
        <v>7.4939650000000002</v>
      </c>
      <c r="C1591" s="2">
        <v>4.8592690000000003</v>
      </c>
      <c r="D1591" s="2">
        <v>4.8592690000000003</v>
      </c>
      <c r="E1591" s="2">
        <v>1</v>
      </c>
    </row>
    <row r="1592" spans="1:5" ht="12.95" customHeight="1" x14ac:dyDescent="0.2">
      <c r="A1592" s="7">
        <v>37016</v>
      </c>
      <c r="B1592" s="8">
        <v>7.4704870000000003</v>
      </c>
      <c r="C1592" s="2">
        <v>4.8434169999999996</v>
      </c>
      <c r="D1592" s="2">
        <v>4.8434169999999996</v>
      </c>
      <c r="E1592" s="2">
        <v>1</v>
      </c>
    </row>
    <row r="1593" spans="1:5" ht="12.95" customHeight="1" x14ac:dyDescent="0.2">
      <c r="A1593" s="7">
        <v>37017</v>
      </c>
      <c r="B1593" s="8">
        <v>7.4704870000000003</v>
      </c>
      <c r="C1593" s="2">
        <v>4.8434169999999996</v>
      </c>
      <c r="D1593" s="2">
        <v>4.8434169999999996</v>
      </c>
      <c r="E1593" s="2">
        <v>1</v>
      </c>
    </row>
    <row r="1594" spans="1:5" ht="12.95" customHeight="1" x14ac:dyDescent="0.2">
      <c r="A1594" s="7">
        <v>37018</v>
      </c>
      <c r="B1594" s="8">
        <v>7.4704870000000003</v>
      </c>
      <c r="C1594" s="2">
        <v>4.8434169999999996</v>
      </c>
      <c r="D1594" s="2">
        <v>4.8434169999999996</v>
      </c>
      <c r="E1594" s="2">
        <v>1</v>
      </c>
    </row>
    <row r="1595" spans="1:5" ht="12.95" customHeight="1" x14ac:dyDescent="0.2">
      <c r="A1595" s="7">
        <v>37019</v>
      </c>
      <c r="B1595" s="8">
        <v>7.4643420000000003</v>
      </c>
      <c r="C1595" s="2">
        <v>4.8391200000000003</v>
      </c>
      <c r="D1595" s="2">
        <v>4.8391200000000003</v>
      </c>
      <c r="E1595" s="2">
        <v>1</v>
      </c>
    </row>
    <row r="1596" spans="1:5" ht="12.95" customHeight="1" x14ac:dyDescent="0.2">
      <c r="A1596" s="7">
        <v>37020</v>
      </c>
      <c r="B1596" s="8">
        <v>7.4363950000000001</v>
      </c>
      <c r="C1596" s="2">
        <v>4.821002</v>
      </c>
      <c r="D1596" s="2">
        <v>4.821002</v>
      </c>
      <c r="E1596" s="2">
        <v>1</v>
      </c>
    </row>
    <row r="1597" spans="1:5" ht="12.95" customHeight="1" x14ac:dyDescent="0.2">
      <c r="A1597" s="7">
        <v>37021</v>
      </c>
      <c r="B1597" s="8">
        <v>7.4184929999999998</v>
      </c>
      <c r="C1597" s="2">
        <v>4.8215870000000001</v>
      </c>
      <c r="D1597" s="2">
        <v>4.8215870000000001</v>
      </c>
      <c r="E1597" s="2">
        <v>1</v>
      </c>
    </row>
    <row r="1598" spans="1:5" ht="12.95" customHeight="1" x14ac:dyDescent="0.2">
      <c r="A1598" s="7">
        <v>37022</v>
      </c>
      <c r="B1598" s="8">
        <v>7.3972800000000003</v>
      </c>
      <c r="C1598" s="2">
        <v>4.8046769999999999</v>
      </c>
      <c r="D1598" s="2">
        <v>4.8046769999999999</v>
      </c>
      <c r="E1598" s="2">
        <v>1</v>
      </c>
    </row>
    <row r="1599" spans="1:5" ht="12.95" customHeight="1" x14ac:dyDescent="0.2">
      <c r="A1599" s="7">
        <v>37023</v>
      </c>
      <c r="B1599" s="8">
        <v>7.3929850000000004</v>
      </c>
      <c r="C1599" s="2">
        <v>4.8090710000000003</v>
      </c>
      <c r="D1599" s="2">
        <v>4.8090710000000003</v>
      </c>
      <c r="E1599" s="2">
        <v>1</v>
      </c>
    </row>
    <row r="1600" spans="1:5" ht="12.95" customHeight="1" x14ac:dyDescent="0.2">
      <c r="A1600" s="7">
        <v>37024</v>
      </c>
      <c r="B1600" s="8">
        <v>7.3929850000000004</v>
      </c>
      <c r="C1600" s="2">
        <v>4.8090710000000003</v>
      </c>
      <c r="D1600" s="2">
        <v>4.8090710000000003</v>
      </c>
      <c r="E1600" s="2">
        <v>1</v>
      </c>
    </row>
    <row r="1601" spans="1:5" ht="12.95" customHeight="1" x14ac:dyDescent="0.2">
      <c r="A1601" s="7">
        <v>37025</v>
      </c>
      <c r="B1601" s="8">
        <v>7.3929850000000004</v>
      </c>
      <c r="C1601" s="2">
        <v>4.8090710000000003</v>
      </c>
      <c r="D1601" s="2">
        <v>4.8090710000000003</v>
      </c>
      <c r="E1601" s="2">
        <v>1</v>
      </c>
    </row>
    <row r="1602" spans="1:5" ht="12.95" customHeight="1" x14ac:dyDescent="0.2">
      <c r="A1602" s="7">
        <v>37026</v>
      </c>
      <c r="B1602" s="8">
        <v>7.3516659999999998</v>
      </c>
      <c r="C1602" s="2">
        <v>4.7937310000000002</v>
      </c>
      <c r="D1602" s="2">
        <v>4.7937310000000002</v>
      </c>
      <c r="E1602" s="2">
        <v>1</v>
      </c>
    </row>
    <row r="1603" spans="1:5" ht="12.95" customHeight="1" x14ac:dyDescent="0.2">
      <c r="A1603" s="7">
        <v>37027</v>
      </c>
      <c r="B1603" s="8">
        <v>7.3508009999999997</v>
      </c>
      <c r="C1603" s="2">
        <v>4.8013070000000004</v>
      </c>
      <c r="D1603" s="2">
        <v>4.8013070000000004</v>
      </c>
      <c r="E1603" s="2">
        <v>1</v>
      </c>
    </row>
    <row r="1604" spans="1:5" ht="12.95" customHeight="1" x14ac:dyDescent="0.2">
      <c r="A1604" s="7">
        <v>37028</v>
      </c>
      <c r="B1604" s="11">
        <v>7.3383180000000001</v>
      </c>
      <c r="C1604" s="2">
        <v>4.7881499999999999</v>
      </c>
      <c r="D1604" s="2">
        <v>4.7881499999999999</v>
      </c>
      <c r="E1604" s="2">
        <v>1</v>
      </c>
    </row>
    <row r="1605" spans="1:5" ht="12.95" customHeight="1" x14ac:dyDescent="0.2">
      <c r="A1605" s="7">
        <v>37029</v>
      </c>
      <c r="B1605" s="11">
        <v>7.3320210000000001</v>
      </c>
      <c r="C1605" s="2">
        <v>4.7843530000000003</v>
      </c>
      <c r="D1605" s="2">
        <v>4.7843530000000003</v>
      </c>
      <c r="E1605" s="2">
        <v>1</v>
      </c>
    </row>
    <row r="1606" spans="1:5" ht="12.95" customHeight="1" x14ac:dyDescent="0.2">
      <c r="A1606" s="7">
        <v>37030</v>
      </c>
      <c r="B1606" s="11">
        <v>7.3186549999999997</v>
      </c>
      <c r="C1606" s="2">
        <v>4.7728279999999996</v>
      </c>
      <c r="D1606" s="2">
        <v>4.7728279999999996</v>
      </c>
      <c r="E1606" s="2">
        <v>1</v>
      </c>
    </row>
    <row r="1607" spans="1:5" ht="12.95" customHeight="1" x14ac:dyDescent="0.2">
      <c r="A1607" s="7">
        <v>37031</v>
      </c>
      <c r="B1607" s="11">
        <v>7.3186549999999997</v>
      </c>
      <c r="C1607" s="2">
        <v>4.7728279999999996</v>
      </c>
      <c r="D1607" s="2">
        <v>4.7728279999999996</v>
      </c>
      <c r="E1607" s="2">
        <v>1</v>
      </c>
    </row>
    <row r="1608" spans="1:5" ht="12.95" customHeight="1" x14ac:dyDescent="0.2">
      <c r="A1608" s="7">
        <v>37032</v>
      </c>
      <c r="B1608" s="11">
        <v>7.3186549999999997</v>
      </c>
      <c r="C1608" s="2">
        <v>4.7728279999999996</v>
      </c>
      <c r="D1608" s="2">
        <v>4.7728279999999996</v>
      </c>
      <c r="E1608" s="2">
        <v>1</v>
      </c>
    </row>
    <row r="1609" spans="1:5" ht="12.95" customHeight="1" x14ac:dyDescent="0.2">
      <c r="A1609" s="7">
        <v>37033</v>
      </c>
      <c r="B1609" s="11">
        <v>7.3059599999999998</v>
      </c>
      <c r="C1609" s="2">
        <v>4.7723300000000002</v>
      </c>
      <c r="D1609" s="2">
        <v>4.7723300000000002</v>
      </c>
      <c r="E1609" s="2">
        <v>1</v>
      </c>
    </row>
    <row r="1610" spans="1:5" ht="12.95" customHeight="1" x14ac:dyDescent="0.2">
      <c r="A1610" s="7">
        <v>37034</v>
      </c>
      <c r="B1610" s="11">
        <v>7.2929199999999996</v>
      </c>
      <c r="C1610" s="2">
        <v>4.7569759999999999</v>
      </c>
      <c r="D1610" s="2">
        <v>4.7569759999999999</v>
      </c>
      <c r="E1610" s="2">
        <v>1</v>
      </c>
    </row>
    <row r="1611" spans="1:5" ht="12.95" customHeight="1" x14ac:dyDescent="0.2">
      <c r="A1611" s="7">
        <v>37035</v>
      </c>
      <c r="B1611" s="11">
        <v>7.2750510000000004</v>
      </c>
      <c r="C1611" s="2">
        <v>4.7658379999999996</v>
      </c>
      <c r="D1611" s="2">
        <v>4.7658379999999996</v>
      </c>
      <c r="E1611" s="2">
        <v>1</v>
      </c>
    </row>
    <row r="1612" spans="1:5" ht="12.95" customHeight="1" x14ac:dyDescent="0.2">
      <c r="A1612" s="7">
        <v>37036</v>
      </c>
      <c r="B1612" s="11">
        <v>7.2520220000000002</v>
      </c>
      <c r="C1612" s="2">
        <v>4.7557359999999997</v>
      </c>
      <c r="D1612" s="2">
        <v>4.7557359999999997</v>
      </c>
      <c r="E1612" s="2">
        <v>1</v>
      </c>
    </row>
    <row r="1613" spans="1:5" ht="12.95" customHeight="1" x14ac:dyDescent="0.2">
      <c r="A1613" s="7">
        <v>37037</v>
      </c>
      <c r="B1613" s="11">
        <v>7.2744010000000001</v>
      </c>
      <c r="C1613" s="2">
        <v>4.7710379999999999</v>
      </c>
      <c r="D1613" s="2">
        <v>4.7710379999999999</v>
      </c>
      <c r="E1613" s="2">
        <v>1</v>
      </c>
    </row>
    <row r="1614" spans="1:5" ht="12.95" customHeight="1" x14ac:dyDescent="0.2">
      <c r="A1614" s="7">
        <v>37038</v>
      </c>
      <c r="B1614" s="11">
        <v>7.2744010000000001</v>
      </c>
      <c r="C1614" s="2">
        <v>4.7710379999999999</v>
      </c>
      <c r="D1614" s="2">
        <v>4.7710379999999999</v>
      </c>
      <c r="E1614" s="2">
        <v>1</v>
      </c>
    </row>
    <row r="1615" spans="1:5" ht="12.95" customHeight="1" x14ac:dyDescent="0.2">
      <c r="A1615" s="7">
        <v>37039</v>
      </c>
      <c r="B1615" s="11">
        <v>7.2744010000000001</v>
      </c>
      <c r="C1615" s="2">
        <v>4.7710379999999999</v>
      </c>
      <c r="D1615" s="2">
        <v>4.7710379999999999</v>
      </c>
      <c r="E1615" s="2">
        <v>1</v>
      </c>
    </row>
    <row r="1616" spans="1:5" ht="12.95" customHeight="1" x14ac:dyDescent="0.2">
      <c r="A1616" s="7">
        <v>37040</v>
      </c>
      <c r="B1616" s="11">
        <v>7.2555779999999999</v>
      </c>
      <c r="C1616" s="2">
        <v>4.7518359999999999</v>
      </c>
      <c r="D1616" s="2">
        <v>4.7518359999999999</v>
      </c>
      <c r="E1616" s="2">
        <v>1</v>
      </c>
    </row>
    <row r="1617" spans="1:5" ht="12.95" customHeight="1" x14ac:dyDescent="0.2">
      <c r="A1617" s="7">
        <v>37041</v>
      </c>
      <c r="B1617" s="11">
        <v>7.2785070000000003</v>
      </c>
      <c r="C1617" s="2">
        <v>4.7671650000000003</v>
      </c>
      <c r="D1617" s="2">
        <v>4.7671650000000003</v>
      </c>
      <c r="E1617" s="2">
        <v>1</v>
      </c>
    </row>
    <row r="1618" spans="1:5" ht="12.95" customHeight="1" x14ac:dyDescent="0.2">
      <c r="A1618" s="7">
        <v>37042</v>
      </c>
      <c r="B1618" s="11">
        <v>7.2785070000000003</v>
      </c>
      <c r="C1618" s="2">
        <v>4.7671650000000003</v>
      </c>
      <c r="D1618" s="2">
        <v>4.7671650000000003</v>
      </c>
      <c r="E1618" s="2">
        <v>1</v>
      </c>
    </row>
    <row r="1619" spans="1:5" ht="12.95" customHeight="1" x14ac:dyDescent="0.2">
      <c r="A1619" s="7">
        <v>37043</v>
      </c>
      <c r="B1619" s="11">
        <v>7.2734909999999999</v>
      </c>
      <c r="C1619" s="2">
        <v>4.7820450000000001</v>
      </c>
      <c r="D1619" s="2">
        <v>4.7820450000000001</v>
      </c>
      <c r="E1619" s="2">
        <v>1</v>
      </c>
    </row>
    <row r="1620" spans="1:5" ht="12.95" customHeight="1" x14ac:dyDescent="0.2">
      <c r="A1620" s="7">
        <v>37044</v>
      </c>
      <c r="B1620" s="11">
        <v>7.2815300000000001</v>
      </c>
      <c r="C1620" s="2">
        <v>4.7895349999999999</v>
      </c>
      <c r="D1620" s="2">
        <v>4.7895349999999999</v>
      </c>
      <c r="E1620" s="2">
        <v>1</v>
      </c>
    </row>
    <row r="1621" spans="1:5" ht="12.95" customHeight="1" x14ac:dyDescent="0.2">
      <c r="A1621" s="7">
        <v>37045</v>
      </c>
      <c r="B1621" s="11">
        <v>7.2815300000000001</v>
      </c>
      <c r="C1621" s="2">
        <v>4.7895349999999999</v>
      </c>
      <c r="D1621" s="2">
        <v>4.7895349999999999</v>
      </c>
      <c r="E1621" s="2">
        <v>1</v>
      </c>
    </row>
    <row r="1622" spans="1:5" ht="12.95" customHeight="1" x14ac:dyDescent="0.2">
      <c r="A1622" s="7">
        <v>37046</v>
      </c>
      <c r="B1622" s="11">
        <v>7.2815300000000001</v>
      </c>
      <c r="C1622" s="2">
        <v>4.7895349999999999</v>
      </c>
      <c r="D1622" s="2">
        <v>4.7895349999999999</v>
      </c>
      <c r="E1622" s="2">
        <v>1</v>
      </c>
    </row>
    <row r="1623" spans="1:5" ht="12.95" customHeight="1" x14ac:dyDescent="0.2">
      <c r="A1623" s="7">
        <v>37047</v>
      </c>
      <c r="B1623" s="11">
        <v>7.2801729999999996</v>
      </c>
      <c r="C1623" s="2">
        <v>4.7880120000000002</v>
      </c>
      <c r="D1623" s="2">
        <v>4.7880120000000002</v>
      </c>
      <c r="E1623" s="2">
        <v>1</v>
      </c>
    </row>
    <row r="1624" spans="1:5" ht="12.95" customHeight="1" x14ac:dyDescent="0.2">
      <c r="A1624" s="7">
        <v>37048</v>
      </c>
      <c r="B1624" s="11">
        <v>7.2873580000000002</v>
      </c>
      <c r="C1624" s="2">
        <v>4.8098200000000002</v>
      </c>
      <c r="D1624" s="2">
        <v>4.8098200000000002</v>
      </c>
      <c r="E1624" s="2">
        <v>1</v>
      </c>
    </row>
    <row r="1625" spans="1:5" ht="12.95" customHeight="1" x14ac:dyDescent="0.2">
      <c r="A1625" s="7">
        <v>37049</v>
      </c>
      <c r="B1625" s="11">
        <v>7.2776579999999997</v>
      </c>
      <c r="C1625" s="2">
        <v>4.798667</v>
      </c>
      <c r="D1625" s="2">
        <v>4.798667</v>
      </c>
      <c r="E1625" s="2">
        <v>1</v>
      </c>
    </row>
    <row r="1626" spans="1:5" ht="12.95" customHeight="1" x14ac:dyDescent="0.2">
      <c r="A1626" s="7">
        <v>37050</v>
      </c>
      <c r="B1626" s="11">
        <v>7.2882389999999999</v>
      </c>
      <c r="C1626" s="2">
        <v>4.7863920000000002</v>
      </c>
      <c r="D1626" s="2">
        <v>4.7863920000000002</v>
      </c>
      <c r="E1626" s="2">
        <v>1</v>
      </c>
    </row>
    <row r="1627" spans="1:5" ht="12.95" customHeight="1" x14ac:dyDescent="0.2">
      <c r="A1627" s="7">
        <v>37051</v>
      </c>
      <c r="B1627" s="11">
        <v>7.2780930000000001</v>
      </c>
      <c r="C1627" s="2">
        <v>4.7718939999999996</v>
      </c>
      <c r="D1627" s="2">
        <v>4.7718939999999996</v>
      </c>
      <c r="E1627" s="2">
        <v>1</v>
      </c>
    </row>
    <row r="1628" spans="1:5" ht="12.95" customHeight="1" x14ac:dyDescent="0.2">
      <c r="A1628" s="7">
        <v>37052</v>
      </c>
      <c r="B1628" s="11">
        <v>7.2780930000000001</v>
      </c>
      <c r="C1628" s="2">
        <v>4.7718939999999996</v>
      </c>
      <c r="D1628" s="2">
        <v>4.7718939999999996</v>
      </c>
      <c r="E1628" s="2">
        <v>1</v>
      </c>
    </row>
    <row r="1629" spans="1:5" ht="12.95" customHeight="1" x14ac:dyDescent="0.2">
      <c r="A1629" s="7">
        <v>37053</v>
      </c>
      <c r="B1629" s="11">
        <v>7.2780930000000001</v>
      </c>
      <c r="C1629" s="2">
        <v>4.7718939999999996</v>
      </c>
      <c r="D1629" s="2">
        <v>4.7718939999999996</v>
      </c>
      <c r="E1629" s="2">
        <v>1</v>
      </c>
    </row>
    <row r="1630" spans="1:5" ht="12.95" customHeight="1" x14ac:dyDescent="0.2">
      <c r="A1630" s="7">
        <v>37054</v>
      </c>
      <c r="B1630" s="11">
        <v>7.2985749999999996</v>
      </c>
      <c r="C1630" s="2">
        <v>4.7941240000000001</v>
      </c>
      <c r="D1630" s="2">
        <v>4.7941240000000001</v>
      </c>
      <c r="E1630" s="2">
        <v>1</v>
      </c>
    </row>
    <row r="1631" spans="1:5" ht="12.95" customHeight="1" x14ac:dyDescent="0.2">
      <c r="A1631" s="7">
        <v>37055</v>
      </c>
      <c r="B1631" s="11">
        <v>7.2819669999999999</v>
      </c>
      <c r="C1631" s="2">
        <v>4.7869890000000002</v>
      </c>
      <c r="D1631" s="2">
        <v>4.7869890000000002</v>
      </c>
      <c r="E1631" s="2">
        <v>1</v>
      </c>
    </row>
    <row r="1632" spans="1:5" ht="12.95" customHeight="1" x14ac:dyDescent="0.2">
      <c r="A1632" s="7">
        <v>37056</v>
      </c>
      <c r="B1632" s="11">
        <v>7.2889030000000004</v>
      </c>
      <c r="C1632" s="2">
        <v>4.7796089999999998</v>
      </c>
      <c r="D1632" s="2">
        <v>4.7796089999999998</v>
      </c>
      <c r="E1632" s="2">
        <v>1</v>
      </c>
    </row>
    <row r="1633" spans="1:5" ht="12.95" customHeight="1" x14ac:dyDescent="0.2">
      <c r="A1633" s="7">
        <v>37057</v>
      </c>
      <c r="B1633" s="11">
        <v>7.30185</v>
      </c>
      <c r="C1633" s="2">
        <v>4.78308</v>
      </c>
      <c r="D1633" s="2">
        <v>4.78308</v>
      </c>
      <c r="E1633" s="2">
        <v>1</v>
      </c>
    </row>
    <row r="1634" spans="1:5" ht="12.95" customHeight="1" x14ac:dyDescent="0.2">
      <c r="A1634" s="7">
        <v>37058</v>
      </c>
      <c r="B1634" s="11">
        <v>7.2901369999999996</v>
      </c>
      <c r="C1634" s="2">
        <v>4.7763460000000002</v>
      </c>
      <c r="D1634" s="2">
        <v>4.7763460000000002</v>
      </c>
      <c r="E1634" s="2">
        <v>1</v>
      </c>
    </row>
    <row r="1635" spans="1:5" ht="12.95" customHeight="1" x14ac:dyDescent="0.2">
      <c r="A1635" s="7">
        <v>37059</v>
      </c>
      <c r="B1635" s="11">
        <v>7.2901369999999996</v>
      </c>
      <c r="C1635" s="2">
        <v>4.7763460000000002</v>
      </c>
      <c r="D1635" s="2">
        <v>4.7763460000000002</v>
      </c>
      <c r="E1635" s="2">
        <v>1</v>
      </c>
    </row>
    <row r="1636" spans="1:5" ht="12.95" customHeight="1" x14ac:dyDescent="0.2">
      <c r="A1636" s="7">
        <v>37060</v>
      </c>
      <c r="B1636" s="11">
        <v>7.2901369999999996</v>
      </c>
      <c r="C1636" s="2">
        <v>4.7763460000000002</v>
      </c>
      <c r="D1636" s="2">
        <v>4.7763460000000002</v>
      </c>
      <c r="E1636" s="2">
        <v>1</v>
      </c>
    </row>
    <row r="1637" spans="1:5" ht="12.95" customHeight="1" x14ac:dyDescent="0.2">
      <c r="A1637" s="7">
        <v>37061</v>
      </c>
      <c r="B1637" s="11">
        <v>7.3188760000000004</v>
      </c>
      <c r="C1637" s="2">
        <v>4.7845170000000001</v>
      </c>
      <c r="D1637" s="2">
        <v>4.7845170000000001</v>
      </c>
      <c r="E1637" s="2">
        <v>1</v>
      </c>
    </row>
    <row r="1638" spans="1:5" ht="12.95" customHeight="1" x14ac:dyDescent="0.2">
      <c r="A1638" s="7">
        <v>37062</v>
      </c>
      <c r="B1638" s="11">
        <v>7.3015030000000003</v>
      </c>
      <c r="C1638" s="2">
        <v>4.779096</v>
      </c>
      <c r="D1638" s="2">
        <v>4.779096</v>
      </c>
      <c r="E1638" s="2">
        <v>1</v>
      </c>
    </row>
    <row r="1639" spans="1:5" ht="12.95" customHeight="1" x14ac:dyDescent="0.2">
      <c r="A1639" s="7">
        <v>37063</v>
      </c>
      <c r="B1639" s="11">
        <v>7.3135919999999999</v>
      </c>
      <c r="C1639" s="2">
        <v>4.7913990000000002</v>
      </c>
      <c r="D1639" s="2">
        <v>4.7913990000000002</v>
      </c>
      <c r="E1639" s="2">
        <v>1</v>
      </c>
    </row>
    <row r="1640" spans="1:5" ht="12.95" customHeight="1" x14ac:dyDescent="0.2">
      <c r="A1640" s="7">
        <v>37064</v>
      </c>
      <c r="B1640" s="11">
        <v>7.3160290000000003</v>
      </c>
      <c r="C1640" s="2">
        <v>4.8068520000000001</v>
      </c>
      <c r="D1640" s="2">
        <v>4.8068520000000001</v>
      </c>
      <c r="E1640" s="2">
        <v>1</v>
      </c>
    </row>
    <row r="1641" spans="1:5" ht="12.95" customHeight="1" x14ac:dyDescent="0.2">
      <c r="A1641" s="7">
        <v>37065</v>
      </c>
      <c r="B1641" s="11">
        <v>7.3160290000000003</v>
      </c>
      <c r="C1641" s="2">
        <v>4.8068520000000001</v>
      </c>
      <c r="D1641" s="2">
        <v>4.8068520000000001</v>
      </c>
      <c r="E1641" s="2">
        <v>1</v>
      </c>
    </row>
    <row r="1642" spans="1:5" ht="12.95" customHeight="1" x14ac:dyDescent="0.2">
      <c r="A1642" s="7">
        <v>37066</v>
      </c>
      <c r="B1642" s="11">
        <v>7.3160290000000003</v>
      </c>
      <c r="C1642" s="2">
        <v>4.8068520000000001</v>
      </c>
      <c r="D1642" s="2">
        <v>4.8068520000000001</v>
      </c>
      <c r="E1642" s="2">
        <v>1</v>
      </c>
    </row>
    <row r="1643" spans="1:5" ht="12.95" customHeight="1" x14ac:dyDescent="0.2">
      <c r="A1643" s="7">
        <v>37067</v>
      </c>
      <c r="B1643" s="11">
        <v>7.3160290000000003</v>
      </c>
      <c r="C1643" s="2">
        <v>4.8068520000000001</v>
      </c>
      <c r="D1643" s="2">
        <v>4.8068520000000001</v>
      </c>
      <c r="E1643" s="2">
        <v>1</v>
      </c>
    </row>
    <row r="1644" spans="1:5" ht="12.95" customHeight="1" x14ac:dyDescent="0.2">
      <c r="A1644" s="7">
        <v>37068</v>
      </c>
      <c r="B1644" s="8">
        <v>7.3242010000000004</v>
      </c>
      <c r="C1644" s="2">
        <v>4.8188700000000004</v>
      </c>
      <c r="D1644" s="2">
        <v>4.8188700000000004</v>
      </c>
      <c r="E1644" s="2">
        <v>1</v>
      </c>
    </row>
    <row r="1645" spans="1:5" ht="12.95" customHeight="1" x14ac:dyDescent="0.2">
      <c r="A1645" s="7">
        <v>37069</v>
      </c>
      <c r="B1645" s="8">
        <v>7.322864</v>
      </c>
      <c r="C1645" s="2">
        <v>4.8135570000000003</v>
      </c>
      <c r="D1645" s="2">
        <v>4.8135570000000003</v>
      </c>
      <c r="E1645" s="2">
        <v>1</v>
      </c>
    </row>
    <row r="1646" spans="1:5" ht="12.95" customHeight="1" x14ac:dyDescent="0.2">
      <c r="A1646" s="7">
        <v>37070</v>
      </c>
      <c r="B1646" s="8">
        <v>7.3241589999999999</v>
      </c>
      <c r="C1646" s="2">
        <v>4.8080870000000004</v>
      </c>
      <c r="D1646" s="2">
        <v>4.8080870000000004</v>
      </c>
      <c r="E1646" s="2">
        <v>1</v>
      </c>
    </row>
    <row r="1647" spans="1:5" ht="12.95" customHeight="1" x14ac:dyDescent="0.2">
      <c r="A1647" s="7">
        <v>37071</v>
      </c>
      <c r="B1647" s="8">
        <v>7.3294259999999998</v>
      </c>
      <c r="C1647" s="2">
        <v>4.8280260000000004</v>
      </c>
      <c r="D1647" s="2">
        <v>4.8280260000000004</v>
      </c>
      <c r="E1647" s="2">
        <v>1</v>
      </c>
    </row>
    <row r="1648" spans="1:5" ht="12.95" customHeight="1" x14ac:dyDescent="0.2">
      <c r="A1648" s="7">
        <v>37072</v>
      </c>
      <c r="B1648" s="8">
        <v>7.3206800000000003</v>
      </c>
      <c r="C1648" s="2">
        <v>4.8124380000000002</v>
      </c>
      <c r="D1648" s="2">
        <v>4.8124380000000002</v>
      </c>
      <c r="E1648" s="2">
        <v>1</v>
      </c>
    </row>
    <row r="1649" spans="1:5" ht="12.95" customHeight="1" x14ac:dyDescent="0.2">
      <c r="A1649" s="7">
        <v>37073</v>
      </c>
      <c r="B1649" s="8">
        <v>7.3206800000000003</v>
      </c>
      <c r="C1649" s="2">
        <v>4.8124380000000002</v>
      </c>
      <c r="D1649" s="2">
        <v>4.8124380000000002</v>
      </c>
      <c r="E1649" s="2">
        <v>1</v>
      </c>
    </row>
    <row r="1650" spans="1:5" ht="12.95" customHeight="1" x14ac:dyDescent="0.2">
      <c r="A1650" s="7">
        <v>37074</v>
      </c>
      <c r="B1650" s="8">
        <v>7.3206800000000003</v>
      </c>
      <c r="C1650" s="2">
        <v>4.8124380000000002</v>
      </c>
      <c r="D1650" s="2">
        <v>4.8124380000000002</v>
      </c>
      <c r="E1650" s="2">
        <v>1</v>
      </c>
    </row>
    <row r="1651" spans="1:5" ht="12.95" customHeight="1" x14ac:dyDescent="0.2">
      <c r="A1651" s="7">
        <v>37075</v>
      </c>
      <c r="B1651" s="8">
        <v>7.3197939999999999</v>
      </c>
      <c r="C1651" s="2">
        <v>4.8140700000000001</v>
      </c>
      <c r="D1651" s="2">
        <v>4.8140700000000001</v>
      </c>
      <c r="E1651" s="2">
        <v>1</v>
      </c>
    </row>
    <row r="1652" spans="1:5" ht="12.95" customHeight="1" x14ac:dyDescent="0.2">
      <c r="A1652" s="7">
        <v>37076</v>
      </c>
      <c r="B1652" s="8">
        <v>7.3145499999999997</v>
      </c>
      <c r="C1652" s="2">
        <v>4.8077759999999996</v>
      </c>
      <c r="D1652" s="2">
        <v>4.8077759999999996</v>
      </c>
      <c r="E1652" s="2">
        <v>1</v>
      </c>
    </row>
    <row r="1653" spans="1:5" ht="12.95" customHeight="1" x14ac:dyDescent="0.2">
      <c r="A1653" s="7">
        <v>37077</v>
      </c>
      <c r="B1653" s="8">
        <v>7.3025060000000002</v>
      </c>
      <c r="C1653" s="2">
        <v>4.8058610000000002</v>
      </c>
      <c r="D1653" s="2">
        <v>4.8058610000000002</v>
      </c>
      <c r="E1653" s="2">
        <v>1</v>
      </c>
    </row>
    <row r="1654" spans="1:5" ht="12.95" customHeight="1" x14ac:dyDescent="0.2">
      <c r="A1654" s="7">
        <v>37078</v>
      </c>
      <c r="B1654" s="8">
        <v>7.2921909999999999</v>
      </c>
      <c r="C1654" s="2">
        <v>4.7993889999999997</v>
      </c>
      <c r="D1654" s="2">
        <v>4.7993889999999997</v>
      </c>
      <c r="E1654" s="2">
        <v>1</v>
      </c>
    </row>
    <row r="1655" spans="1:5" ht="12.95" customHeight="1" x14ac:dyDescent="0.2">
      <c r="A1655" s="7">
        <v>37079</v>
      </c>
      <c r="B1655" s="8">
        <v>7.2598960000000003</v>
      </c>
      <c r="C1655" s="2">
        <v>4.7734209999999999</v>
      </c>
      <c r="D1655" s="2">
        <v>4.7734209999999999</v>
      </c>
      <c r="E1655" s="2">
        <v>1</v>
      </c>
    </row>
    <row r="1656" spans="1:5" ht="12.95" customHeight="1" x14ac:dyDescent="0.2">
      <c r="A1656" s="7">
        <v>37080</v>
      </c>
      <c r="B1656" s="8">
        <v>7.2598960000000003</v>
      </c>
      <c r="C1656" s="2">
        <v>4.7734209999999999</v>
      </c>
      <c r="D1656" s="2">
        <v>4.7734209999999999</v>
      </c>
      <c r="E1656" s="2">
        <v>1</v>
      </c>
    </row>
    <row r="1657" spans="1:5" ht="12.95" customHeight="1" x14ac:dyDescent="0.2">
      <c r="A1657" s="7">
        <v>37081</v>
      </c>
      <c r="B1657" s="8">
        <v>7.2598960000000003</v>
      </c>
      <c r="C1657" s="2">
        <v>4.7734209999999999</v>
      </c>
      <c r="D1657" s="2">
        <v>4.7734209999999999</v>
      </c>
      <c r="E1657" s="2">
        <v>1</v>
      </c>
    </row>
    <row r="1658" spans="1:5" ht="12.95" customHeight="1" x14ac:dyDescent="0.2">
      <c r="A1658" s="7">
        <v>37082</v>
      </c>
      <c r="B1658" s="11">
        <v>7.2504499999999998</v>
      </c>
      <c r="C1658" s="2">
        <v>4.7744299999999997</v>
      </c>
      <c r="D1658" s="2">
        <v>4.7744299999999997</v>
      </c>
      <c r="E1658" s="2">
        <v>1</v>
      </c>
    </row>
    <row r="1659" spans="1:5" ht="12.95" customHeight="1" x14ac:dyDescent="0.2">
      <c r="A1659" s="7">
        <v>37083</v>
      </c>
      <c r="B1659" s="11">
        <v>7.2391170000000002</v>
      </c>
      <c r="C1659" s="2">
        <v>4.7519479999999996</v>
      </c>
      <c r="D1659" s="2">
        <v>4.7519479999999996</v>
      </c>
      <c r="E1659" s="2">
        <v>1</v>
      </c>
    </row>
    <row r="1660" spans="1:5" ht="12.95" customHeight="1" x14ac:dyDescent="0.2">
      <c r="A1660" s="7">
        <v>37084</v>
      </c>
      <c r="B1660" s="11">
        <v>7.2220293</v>
      </c>
      <c r="C1660" s="2">
        <v>4.752694</v>
      </c>
      <c r="D1660" s="2">
        <v>4.752694</v>
      </c>
      <c r="E1660" s="2">
        <v>1</v>
      </c>
    </row>
    <row r="1661" spans="1:5" ht="12.95" customHeight="1" x14ac:dyDescent="0.2">
      <c r="A1661" s="7">
        <v>37085</v>
      </c>
      <c r="B1661" s="11">
        <v>7.2065200000000003</v>
      </c>
      <c r="C1661" s="2">
        <v>4.7545820000000001</v>
      </c>
      <c r="D1661" s="2">
        <v>4.7545820000000001</v>
      </c>
      <c r="E1661" s="2">
        <v>1</v>
      </c>
    </row>
    <row r="1662" spans="1:5" ht="12.95" customHeight="1" x14ac:dyDescent="0.2">
      <c r="A1662" s="7">
        <v>37086</v>
      </c>
      <c r="B1662" s="11">
        <v>7.173438</v>
      </c>
      <c r="C1662" s="2">
        <v>4.7440239999999996</v>
      </c>
      <c r="D1662" s="2">
        <v>4.7440239999999996</v>
      </c>
      <c r="E1662" s="2">
        <v>1</v>
      </c>
    </row>
    <row r="1663" spans="1:5" ht="12.95" customHeight="1" x14ac:dyDescent="0.2">
      <c r="A1663" s="7">
        <v>37087</v>
      </c>
      <c r="B1663" s="11">
        <v>7.173438</v>
      </c>
      <c r="C1663" s="2">
        <v>4.7440239999999996</v>
      </c>
      <c r="D1663" s="2">
        <v>4.7440239999999996</v>
      </c>
      <c r="E1663" s="2">
        <v>1</v>
      </c>
    </row>
    <row r="1664" spans="1:5" ht="12.95" customHeight="1" x14ac:dyDescent="0.2">
      <c r="A1664" s="7">
        <v>37088</v>
      </c>
      <c r="B1664" s="11">
        <v>7.173438</v>
      </c>
      <c r="C1664" s="2">
        <v>4.7440239999999996</v>
      </c>
      <c r="D1664" s="2">
        <v>4.7440239999999996</v>
      </c>
      <c r="E1664" s="2">
        <v>1</v>
      </c>
    </row>
    <row r="1665" spans="1:5" ht="12.95" customHeight="1" x14ac:dyDescent="0.2">
      <c r="A1665" s="7">
        <v>37089</v>
      </c>
      <c r="B1665" s="11">
        <v>7.1641589999999997</v>
      </c>
      <c r="C1665" s="2">
        <v>4.7385140000000003</v>
      </c>
      <c r="D1665" s="2">
        <v>4.7385140000000003</v>
      </c>
      <c r="E1665" s="2">
        <v>1</v>
      </c>
    </row>
    <row r="1666" spans="1:5" ht="12.95" customHeight="1" x14ac:dyDescent="0.2">
      <c r="A1666" s="7">
        <v>37090</v>
      </c>
      <c r="B1666" s="11">
        <v>7.1378079999999997</v>
      </c>
      <c r="C1666" s="2">
        <v>4.722334</v>
      </c>
      <c r="D1666" s="2">
        <v>4.722334</v>
      </c>
      <c r="E1666" s="2">
        <v>1</v>
      </c>
    </row>
    <row r="1667" spans="1:5" ht="12.95" customHeight="1" x14ac:dyDescent="0.2">
      <c r="A1667" s="7">
        <v>37091</v>
      </c>
      <c r="B1667" s="11">
        <v>7.1272989999999998</v>
      </c>
      <c r="C1667" s="2">
        <v>4.732602</v>
      </c>
      <c r="D1667" s="2">
        <v>4.732602</v>
      </c>
      <c r="E1667" s="2">
        <v>1</v>
      </c>
    </row>
    <row r="1668" spans="1:5" ht="12.95" customHeight="1" x14ac:dyDescent="0.2">
      <c r="A1668" s="7">
        <v>37092</v>
      </c>
      <c r="B1668" s="11">
        <v>7.1254980000000003</v>
      </c>
      <c r="C1668" s="2">
        <v>4.7317210000000003</v>
      </c>
      <c r="D1668" s="2">
        <v>4.7317210000000003</v>
      </c>
      <c r="E1668" s="2">
        <v>1</v>
      </c>
    </row>
    <row r="1669" spans="1:5" ht="12.95" customHeight="1" x14ac:dyDescent="0.2">
      <c r="A1669" s="7">
        <v>37093</v>
      </c>
      <c r="B1669" s="11">
        <v>7.122649</v>
      </c>
      <c r="C1669" s="2">
        <v>4.7254360000000002</v>
      </c>
      <c r="D1669" s="2">
        <v>4.7254360000000002</v>
      </c>
      <c r="E1669" s="2">
        <v>1</v>
      </c>
    </row>
    <row r="1670" spans="1:5" ht="12.95" customHeight="1" x14ac:dyDescent="0.2">
      <c r="A1670" s="7">
        <v>37094</v>
      </c>
      <c r="B1670" s="11">
        <v>7.122649</v>
      </c>
      <c r="C1670" s="2">
        <v>4.7254360000000002</v>
      </c>
      <c r="D1670" s="2">
        <v>4.7254360000000002</v>
      </c>
      <c r="E1670" s="2">
        <v>1</v>
      </c>
    </row>
    <row r="1671" spans="1:5" ht="12.95" customHeight="1" x14ac:dyDescent="0.2">
      <c r="A1671" s="7">
        <v>37095</v>
      </c>
      <c r="B1671" s="11">
        <v>7.122649</v>
      </c>
      <c r="C1671" s="2">
        <v>4.7254360000000002</v>
      </c>
      <c r="D1671" s="2">
        <v>4.7254360000000002</v>
      </c>
      <c r="E1671" s="2">
        <v>1</v>
      </c>
    </row>
    <row r="1672" spans="1:5" ht="12.95" customHeight="1" x14ac:dyDescent="0.2">
      <c r="A1672" s="7">
        <v>37096</v>
      </c>
      <c r="B1672" s="11">
        <v>7.1186069999999999</v>
      </c>
      <c r="C1672" s="2">
        <v>4.7314543000000002</v>
      </c>
      <c r="D1672" s="2">
        <v>4.7314543000000002</v>
      </c>
      <c r="E1672" s="2">
        <v>1</v>
      </c>
    </row>
    <row r="1673" spans="1:5" ht="12.95" customHeight="1" x14ac:dyDescent="0.2">
      <c r="A1673" s="7">
        <v>37097</v>
      </c>
      <c r="B1673" s="11">
        <v>7.1132059999999999</v>
      </c>
      <c r="C1673" s="2">
        <v>4.72105</v>
      </c>
      <c r="D1673" s="2">
        <v>4.72105</v>
      </c>
      <c r="E1673" s="2">
        <v>1</v>
      </c>
    </row>
    <row r="1674" spans="1:5" ht="12.95" customHeight="1" x14ac:dyDescent="0.2">
      <c r="A1674" s="7">
        <v>37098</v>
      </c>
      <c r="B1674" s="11">
        <v>7.1277939999999997</v>
      </c>
      <c r="C1674" s="2">
        <v>4.7363900000000001</v>
      </c>
      <c r="D1674" s="2">
        <v>4.7363900000000001</v>
      </c>
      <c r="E1674" s="2">
        <v>1</v>
      </c>
    </row>
    <row r="1675" spans="1:5" ht="12.95" customHeight="1" x14ac:dyDescent="0.2">
      <c r="A1675" s="7">
        <v>37099</v>
      </c>
      <c r="B1675" s="11">
        <v>7.1466700000000003</v>
      </c>
      <c r="C1675" s="2">
        <v>4.7316409999999998</v>
      </c>
      <c r="D1675" s="2">
        <v>4.7316409999999998</v>
      </c>
      <c r="E1675" s="2">
        <v>1</v>
      </c>
    </row>
    <row r="1676" spans="1:5" ht="12.95" customHeight="1" x14ac:dyDescent="0.2">
      <c r="A1676" s="7">
        <v>37100</v>
      </c>
      <c r="B1676" s="11">
        <v>7.159357</v>
      </c>
      <c r="C1676" s="2">
        <v>4.7472690000000002</v>
      </c>
      <c r="D1676" s="2">
        <v>4.7472690000000002</v>
      </c>
      <c r="E1676" s="2">
        <v>1</v>
      </c>
    </row>
    <row r="1677" spans="1:5" ht="12.95" customHeight="1" x14ac:dyDescent="0.2">
      <c r="A1677" s="7">
        <v>37101</v>
      </c>
      <c r="B1677" s="11">
        <v>7.159357</v>
      </c>
      <c r="C1677" s="2">
        <v>4.7472690000000002</v>
      </c>
      <c r="D1677" s="2">
        <v>4.7472690000000002</v>
      </c>
      <c r="E1677" s="2">
        <v>1</v>
      </c>
    </row>
    <row r="1678" spans="1:5" ht="12.95" customHeight="1" x14ac:dyDescent="0.2">
      <c r="A1678" s="7">
        <v>37102</v>
      </c>
      <c r="B1678" s="11">
        <v>7.159357</v>
      </c>
      <c r="C1678" s="2">
        <v>4.7472690000000002</v>
      </c>
      <c r="D1678" s="2">
        <v>4.7472690000000002</v>
      </c>
      <c r="E1678" s="2">
        <v>1</v>
      </c>
    </row>
    <row r="1679" spans="1:5" ht="12.95" customHeight="1" x14ac:dyDescent="0.2">
      <c r="A1679" s="7">
        <v>37103</v>
      </c>
      <c r="B1679" s="11">
        <v>7.1859330000000003</v>
      </c>
      <c r="C1679" s="2">
        <v>4.7570059999999996</v>
      </c>
      <c r="D1679" s="2">
        <v>4.7570059999999996</v>
      </c>
      <c r="E1679" s="2">
        <v>1</v>
      </c>
    </row>
    <row r="1680" spans="1:5" ht="12.95" customHeight="1" x14ac:dyDescent="0.2">
      <c r="A1680" s="7">
        <v>37104</v>
      </c>
      <c r="B1680" s="11">
        <v>7.1811569999999998</v>
      </c>
      <c r="C1680" s="2">
        <v>4.753844</v>
      </c>
      <c r="D1680" s="2">
        <v>4.753844</v>
      </c>
      <c r="E1680" s="2">
        <v>1</v>
      </c>
    </row>
    <row r="1681" spans="1:5" ht="12.95" customHeight="1" x14ac:dyDescent="0.2">
      <c r="A1681" s="7">
        <v>37105</v>
      </c>
      <c r="B1681" s="11">
        <v>7.1768190000000001</v>
      </c>
      <c r="C1681" s="2">
        <v>4.7503440000000001</v>
      </c>
      <c r="D1681" s="2">
        <v>4.7503440000000001</v>
      </c>
      <c r="E1681" s="2">
        <v>1</v>
      </c>
    </row>
    <row r="1682" spans="1:5" ht="12.95" customHeight="1" x14ac:dyDescent="0.2">
      <c r="A1682" s="7">
        <v>37106</v>
      </c>
      <c r="B1682" s="11">
        <v>7.1870349999999998</v>
      </c>
      <c r="C1682" s="2">
        <v>4.7618330000000002</v>
      </c>
      <c r="D1682" s="2">
        <v>4.7618330000000002</v>
      </c>
      <c r="E1682" s="2">
        <v>1</v>
      </c>
    </row>
    <row r="1683" spans="1:5" ht="12.95" customHeight="1" x14ac:dyDescent="0.2">
      <c r="A1683" s="7">
        <v>37107</v>
      </c>
      <c r="B1683" s="11">
        <v>7.2006750000000004</v>
      </c>
      <c r="C1683" s="2">
        <v>4.7794210000000001</v>
      </c>
      <c r="D1683" s="2">
        <v>4.7794210000000001</v>
      </c>
      <c r="E1683" s="2">
        <v>1</v>
      </c>
    </row>
    <row r="1684" spans="1:5" ht="12.95" customHeight="1" x14ac:dyDescent="0.2">
      <c r="A1684" s="7">
        <v>37108</v>
      </c>
      <c r="B1684" s="11">
        <v>7.2006750000000004</v>
      </c>
      <c r="C1684" s="2">
        <v>4.7794210000000001</v>
      </c>
      <c r="D1684" s="2">
        <v>4.7794210000000001</v>
      </c>
      <c r="E1684" s="2">
        <v>1</v>
      </c>
    </row>
    <row r="1685" spans="1:5" ht="12.95" customHeight="1" x14ac:dyDescent="0.2">
      <c r="A1685" s="7">
        <v>37109</v>
      </c>
      <c r="B1685" s="11">
        <v>7.2006750000000004</v>
      </c>
      <c r="C1685" s="2">
        <v>4.7794210000000001</v>
      </c>
      <c r="D1685" s="2">
        <v>4.7794210000000001</v>
      </c>
      <c r="E1685" s="2">
        <v>1</v>
      </c>
    </row>
    <row r="1686" spans="1:5" ht="12.95" customHeight="1" x14ac:dyDescent="0.2">
      <c r="A1686" s="7">
        <v>37110</v>
      </c>
      <c r="B1686" s="11">
        <v>7.2193250000000004</v>
      </c>
      <c r="C1686" s="2">
        <v>4.789892</v>
      </c>
      <c r="D1686" s="2">
        <v>4.789892</v>
      </c>
      <c r="E1686" s="2">
        <v>1</v>
      </c>
    </row>
    <row r="1687" spans="1:5" ht="12.95" customHeight="1" x14ac:dyDescent="0.2">
      <c r="A1687" s="7">
        <v>37111</v>
      </c>
      <c r="B1687" s="11">
        <v>7.2424119999999998</v>
      </c>
      <c r="C1687" s="2">
        <v>4.8096769999999998</v>
      </c>
      <c r="D1687" s="2">
        <v>4.8096769999999998</v>
      </c>
      <c r="E1687" s="2">
        <v>1</v>
      </c>
    </row>
    <row r="1688" spans="1:5" ht="12.95" customHeight="1" x14ac:dyDescent="0.2">
      <c r="A1688" s="7">
        <v>37112</v>
      </c>
      <c r="B1688" s="11">
        <v>7.2532490000000003</v>
      </c>
      <c r="C1688" s="2">
        <v>4.8200750000000001</v>
      </c>
      <c r="D1688" s="2">
        <v>4.8200750000000001</v>
      </c>
      <c r="E1688" s="2">
        <v>1</v>
      </c>
    </row>
    <row r="1689" spans="1:5" ht="12.95" customHeight="1" x14ac:dyDescent="0.2">
      <c r="A1689" s="7">
        <v>37113</v>
      </c>
      <c r="B1689" s="11">
        <v>7.2824429999999998</v>
      </c>
      <c r="C1689" s="2">
        <v>4.8369039999999996</v>
      </c>
      <c r="D1689" s="2">
        <v>4.8369039999999996</v>
      </c>
      <c r="E1689" s="2">
        <v>1</v>
      </c>
    </row>
    <row r="1690" spans="1:5" ht="12.95" customHeight="1" x14ac:dyDescent="0.2">
      <c r="A1690" s="7">
        <v>37114</v>
      </c>
      <c r="B1690" s="11">
        <v>7.331359</v>
      </c>
      <c r="C1690" s="2">
        <v>4.8597099999999998</v>
      </c>
      <c r="D1690" s="2">
        <v>4.8597099999999998</v>
      </c>
      <c r="E1690" s="2">
        <v>1</v>
      </c>
    </row>
    <row r="1691" spans="1:5" ht="12.95" customHeight="1" x14ac:dyDescent="0.2">
      <c r="A1691" s="7">
        <v>37115</v>
      </c>
      <c r="B1691" s="11">
        <v>7.331359</v>
      </c>
      <c r="C1691" s="2">
        <v>4.8597099999999998</v>
      </c>
      <c r="D1691" s="2">
        <v>4.8597099999999998</v>
      </c>
      <c r="E1691" s="2">
        <v>1</v>
      </c>
    </row>
    <row r="1692" spans="1:5" ht="12.95" customHeight="1" x14ac:dyDescent="0.2">
      <c r="A1692" s="7">
        <v>37116</v>
      </c>
      <c r="B1692" s="11">
        <v>7.331359</v>
      </c>
      <c r="C1692" s="2">
        <v>4.8597099999999998</v>
      </c>
      <c r="D1692" s="2">
        <v>4.8597099999999998</v>
      </c>
      <c r="E1692" s="2">
        <v>1</v>
      </c>
    </row>
    <row r="1693" spans="1:5" ht="12.95" customHeight="1" x14ac:dyDescent="0.2">
      <c r="A1693" s="7">
        <v>37117</v>
      </c>
      <c r="B1693" s="11">
        <v>7.3492449999999998</v>
      </c>
      <c r="C1693" s="2">
        <v>4.8551529999999996</v>
      </c>
      <c r="D1693" s="2">
        <v>4.8551529999999996</v>
      </c>
      <c r="E1693" s="2">
        <v>1</v>
      </c>
    </row>
    <row r="1694" spans="1:5" ht="12.95" customHeight="1" x14ac:dyDescent="0.2">
      <c r="A1694" s="7">
        <v>37118</v>
      </c>
      <c r="B1694" s="11">
        <v>7.3716809999999997</v>
      </c>
      <c r="C1694" s="2">
        <v>4.8651540000000004</v>
      </c>
      <c r="D1694" s="2">
        <v>4.8651540000000004</v>
      </c>
      <c r="E1694" s="2">
        <v>1</v>
      </c>
    </row>
    <row r="1695" spans="1:5" ht="12.95" customHeight="1" x14ac:dyDescent="0.2">
      <c r="A1695" s="7">
        <v>37119</v>
      </c>
      <c r="B1695" s="11">
        <v>7.3716809999999997</v>
      </c>
      <c r="C1695" s="2">
        <v>4.8651540000000004</v>
      </c>
      <c r="D1695" s="2">
        <v>4.8651540000000004</v>
      </c>
      <c r="E1695" s="2">
        <v>1</v>
      </c>
    </row>
    <row r="1696" spans="1:5" ht="12.95" customHeight="1" x14ac:dyDescent="0.2">
      <c r="A1696" s="7">
        <v>37120</v>
      </c>
      <c r="B1696" s="11">
        <v>7.3911439999999997</v>
      </c>
      <c r="C1696" s="2">
        <v>4.8622750000000003</v>
      </c>
      <c r="D1696" s="2">
        <v>4.8622750000000003</v>
      </c>
      <c r="E1696" s="2">
        <v>1</v>
      </c>
    </row>
    <row r="1697" spans="1:5" ht="12.95" customHeight="1" x14ac:dyDescent="0.2">
      <c r="A1697" s="7">
        <v>37121</v>
      </c>
      <c r="B1697" s="11">
        <v>7.439762</v>
      </c>
      <c r="C1697" s="2">
        <v>4.8994150000000003</v>
      </c>
      <c r="D1697" s="2">
        <v>4.8994150000000003</v>
      </c>
      <c r="E1697" s="2">
        <v>1</v>
      </c>
    </row>
    <row r="1698" spans="1:5" ht="12.95" customHeight="1" x14ac:dyDescent="0.2">
      <c r="A1698" s="7">
        <v>37122</v>
      </c>
      <c r="B1698" s="11">
        <v>7.439762</v>
      </c>
      <c r="C1698" s="2">
        <v>4.8994150000000003</v>
      </c>
      <c r="D1698" s="2">
        <v>4.8994150000000003</v>
      </c>
      <c r="E1698" s="2">
        <v>1</v>
      </c>
    </row>
    <row r="1699" spans="1:5" ht="12.95" customHeight="1" x14ac:dyDescent="0.2">
      <c r="A1699" s="7">
        <v>37123</v>
      </c>
      <c r="B1699" s="11">
        <v>7.439762</v>
      </c>
      <c r="C1699" s="2">
        <v>4.8994150000000003</v>
      </c>
      <c r="D1699" s="2">
        <v>4.8994150000000003</v>
      </c>
      <c r="E1699" s="2">
        <v>1</v>
      </c>
    </row>
    <row r="1700" spans="1:5" ht="12.95" customHeight="1" x14ac:dyDescent="0.2">
      <c r="A1700" s="7">
        <v>37124</v>
      </c>
      <c r="B1700" s="11">
        <v>7.4193220000000002</v>
      </c>
      <c r="C1700" s="2">
        <v>4.885955</v>
      </c>
      <c r="D1700" s="2">
        <v>4.885955</v>
      </c>
      <c r="E1700" s="2">
        <v>1</v>
      </c>
    </row>
    <row r="1701" spans="1:5" ht="12.95" customHeight="1" x14ac:dyDescent="0.2">
      <c r="A1701" s="7">
        <v>37125</v>
      </c>
      <c r="B1701" s="11">
        <v>7.493919</v>
      </c>
      <c r="C1701" s="2">
        <v>4.94224</v>
      </c>
      <c r="D1701" s="2">
        <v>4.94224</v>
      </c>
      <c r="E1701" s="2">
        <v>1</v>
      </c>
    </row>
    <row r="1702" spans="1:5" ht="12.95" customHeight="1" x14ac:dyDescent="0.2">
      <c r="A1702" s="7">
        <v>37126</v>
      </c>
      <c r="B1702" s="11">
        <v>7.4888789999999998</v>
      </c>
      <c r="C1702" s="2">
        <v>4.9268939999999999</v>
      </c>
      <c r="D1702" s="2">
        <v>4.9268939999999999</v>
      </c>
      <c r="E1702" s="2">
        <v>1</v>
      </c>
    </row>
    <row r="1703" spans="1:5" ht="12.95" customHeight="1" x14ac:dyDescent="0.2">
      <c r="A1703" s="7">
        <v>37127</v>
      </c>
      <c r="B1703" s="11">
        <v>7.5305140000000002</v>
      </c>
      <c r="C1703" s="2">
        <v>4.9552639999999997</v>
      </c>
      <c r="D1703" s="2">
        <v>4.9552639999999997</v>
      </c>
      <c r="E1703" s="2">
        <v>1</v>
      </c>
    </row>
    <row r="1704" spans="1:5" ht="12.95" customHeight="1" x14ac:dyDescent="0.2">
      <c r="A1704" s="7">
        <v>37128</v>
      </c>
      <c r="B1704" s="11">
        <v>7.517576</v>
      </c>
      <c r="C1704" s="2">
        <v>4.9483779999999999</v>
      </c>
      <c r="D1704" s="2">
        <v>4.9483779999999999</v>
      </c>
      <c r="E1704" s="2">
        <v>1</v>
      </c>
    </row>
    <row r="1705" spans="1:5" ht="12.95" customHeight="1" x14ac:dyDescent="0.2">
      <c r="A1705" s="7">
        <v>37129</v>
      </c>
      <c r="B1705" s="11">
        <v>7.517576</v>
      </c>
      <c r="C1705" s="2">
        <v>4.9483779999999999</v>
      </c>
      <c r="D1705" s="2">
        <v>4.9483779999999999</v>
      </c>
      <c r="E1705" s="2">
        <v>1</v>
      </c>
    </row>
    <row r="1706" spans="1:5" ht="12.95" customHeight="1" x14ac:dyDescent="0.2">
      <c r="A1706" s="7">
        <v>37130</v>
      </c>
      <c r="B1706" s="11">
        <v>7.517576</v>
      </c>
      <c r="C1706" s="2">
        <v>4.9483779999999999</v>
      </c>
      <c r="D1706" s="2">
        <v>4.9483779999999999</v>
      </c>
      <c r="E1706" s="2">
        <v>1</v>
      </c>
    </row>
    <row r="1707" spans="1:5" ht="12.95" customHeight="1" x14ac:dyDescent="0.2">
      <c r="A1707" s="7">
        <v>37131</v>
      </c>
      <c r="B1707" s="11">
        <v>7.5369700000000002</v>
      </c>
      <c r="C1707" s="2">
        <v>4.9598380000000004</v>
      </c>
      <c r="D1707" s="2">
        <v>4.9598380000000004</v>
      </c>
      <c r="E1707" s="2">
        <v>1</v>
      </c>
    </row>
    <row r="1708" spans="1:5" ht="12.95" customHeight="1" x14ac:dyDescent="0.2">
      <c r="A1708" s="7">
        <v>37132</v>
      </c>
      <c r="B1708" s="8">
        <v>7.5459519999999998</v>
      </c>
      <c r="C1708" s="2">
        <v>4.9739319999999996</v>
      </c>
      <c r="D1708" s="2">
        <v>4.9739319999999996</v>
      </c>
      <c r="E1708" s="2">
        <v>1</v>
      </c>
    </row>
    <row r="1709" spans="1:5" ht="12.95" customHeight="1" x14ac:dyDescent="0.2">
      <c r="A1709" s="7">
        <v>37133</v>
      </c>
      <c r="B1709" s="8">
        <v>7.5796140000000003</v>
      </c>
      <c r="C1709" s="2">
        <v>4.9977669999999996</v>
      </c>
      <c r="D1709" s="2">
        <v>4.9977669999999996</v>
      </c>
      <c r="E1709" s="2">
        <v>1</v>
      </c>
    </row>
    <row r="1710" spans="1:5" ht="12.95" customHeight="1" x14ac:dyDescent="0.2">
      <c r="A1710" s="7">
        <v>37134</v>
      </c>
      <c r="B1710" s="8">
        <v>7.6106400000000001</v>
      </c>
      <c r="C1710" s="2">
        <v>5.0195489999999996</v>
      </c>
      <c r="D1710" s="2">
        <v>5.0195489999999996</v>
      </c>
      <c r="E1710" s="2">
        <v>1</v>
      </c>
    </row>
    <row r="1711" spans="1:5" ht="12.95" customHeight="1" x14ac:dyDescent="0.2">
      <c r="A1711" s="7">
        <v>37135</v>
      </c>
      <c r="B1711" s="8">
        <v>7.6078679999999999</v>
      </c>
      <c r="C1711" s="2">
        <v>5.0187140000000001</v>
      </c>
      <c r="D1711" s="2">
        <v>5.0187140000000001</v>
      </c>
      <c r="E1711" s="2">
        <v>1</v>
      </c>
    </row>
    <row r="1712" spans="1:5" ht="12.95" customHeight="1" x14ac:dyDescent="0.2">
      <c r="A1712" s="7">
        <v>37136</v>
      </c>
      <c r="B1712" s="8">
        <v>7.6078679999999999</v>
      </c>
      <c r="C1712" s="2">
        <v>5.0187140000000001</v>
      </c>
      <c r="D1712" s="2">
        <v>5.0187140000000001</v>
      </c>
      <c r="E1712" s="2">
        <v>1</v>
      </c>
    </row>
    <row r="1713" spans="1:5" ht="12.95" customHeight="1" x14ac:dyDescent="0.2">
      <c r="A1713" s="7">
        <v>37137</v>
      </c>
      <c r="B1713" s="8">
        <v>7.6078679999999999</v>
      </c>
      <c r="C1713" s="2">
        <v>5.0187140000000001</v>
      </c>
      <c r="D1713" s="2">
        <v>5.0187140000000001</v>
      </c>
      <c r="E1713" s="2">
        <v>1</v>
      </c>
    </row>
    <row r="1714" spans="1:5" ht="12.95" customHeight="1" x14ac:dyDescent="0.2">
      <c r="A1714" s="7">
        <v>37138</v>
      </c>
      <c r="B1714" s="8">
        <v>7.6019540000000001</v>
      </c>
      <c r="C1714" s="2">
        <v>5.014812</v>
      </c>
      <c r="D1714" s="2">
        <v>5.014812</v>
      </c>
      <c r="E1714" s="2">
        <v>1</v>
      </c>
    </row>
    <row r="1715" spans="1:5" ht="12.95" customHeight="1" x14ac:dyDescent="0.2">
      <c r="A1715" s="7">
        <v>37139</v>
      </c>
      <c r="B1715" s="8">
        <v>7.5789249999999999</v>
      </c>
      <c r="C1715" s="2">
        <v>5.0022609999999998</v>
      </c>
      <c r="D1715" s="2">
        <v>5.0022609999999998</v>
      </c>
      <c r="E1715" s="2">
        <v>1</v>
      </c>
    </row>
    <row r="1716" spans="1:5" ht="12.95" customHeight="1" x14ac:dyDescent="0.2">
      <c r="A1716" s="7">
        <v>37140</v>
      </c>
      <c r="B1716" s="8">
        <v>7.5577589999999999</v>
      </c>
      <c r="C1716" s="2">
        <v>5.0061330000000002</v>
      </c>
      <c r="D1716" s="2">
        <v>5.0061330000000002</v>
      </c>
      <c r="E1716" s="2">
        <v>1</v>
      </c>
    </row>
    <row r="1717" spans="1:5" ht="12.95" customHeight="1" x14ac:dyDescent="0.2">
      <c r="A1717" s="7">
        <v>37141</v>
      </c>
      <c r="B1717" s="8">
        <v>7.5370220000000003</v>
      </c>
      <c r="C1717" s="2">
        <v>4.9894230000000004</v>
      </c>
      <c r="D1717" s="2">
        <v>4.9894230000000004</v>
      </c>
      <c r="E1717" s="2">
        <v>1</v>
      </c>
    </row>
    <row r="1718" spans="1:5" ht="12.95" customHeight="1" x14ac:dyDescent="0.2">
      <c r="A1718" s="7">
        <v>37142</v>
      </c>
      <c r="B1718" s="8">
        <v>7.5176619999999996</v>
      </c>
      <c r="C1718" s="2">
        <v>4.9759479999999998</v>
      </c>
      <c r="D1718" s="2">
        <v>4.9759479999999998</v>
      </c>
      <c r="E1718" s="2">
        <v>1</v>
      </c>
    </row>
    <row r="1719" spans="1:5" ht="12.95" customHeight="1" x14ac:dyDescent="0.2">
      <c r="A1719" s="7">
        <v>37143</v>
      </c>
      <c r="B1719" s="8">
        <v>7.5176619999999996</v>
      </c>
      <c r="C1719" s="2">
        <v>4.9759479999999998</v>
      </c>
      <c r="D1719" s="2">
        <v>4.9759479999999998</v>
      </c>
      <c r="E1719" s="2">
        <v>1</v>
      </c>
    </row>
    <row r="1720" spans="1:5" ht="12.95" customHeight="1" x14ac:dyDescent="0.2">
      <c r="A1720" s="7">
        <v>37144</v>
      </c>
      <c r="B1720" s="8">
        <v>7.5176619999999996</v>
      </c>
      <c r="C1720" s="2">
        <v>4.9759479999999998</v>
      </c>
      <c r="D1720" s="2">
        <v>4.9759479999999998</v>
      </c>
      <c r="E1720" s="2">
        <v>1</v>
      </c>
    </row>
    <row r="1721" spans="1:5" ht="12.95" customHeight="1" x14ac:dyDescent="0.2">
      <c r="A1721" s="7">
        <v>37145</v>
      </c>
      <c r="B1721" s="8">
        <v>7.5020730000000002</v>
      </c>
      <c r="C1721" s="2">
        <v>4.9499029999999999</v>
      </c>
      <c r="D1721" s="2">
        <v>4.9499029999999999</v>
      </c>
      <c r="E1721" s="2">
        <v>1</v>
      </c>
    </row>
    <row r="1722" spans="1:5" ht="12.95" customHeight="1" x14ac:dyDescent="0.2">
      <c r="A1722" s="7">
        <v>37146</v>
      </c>
      <c r="B1722" s="8">
        <v>7.4690469999999998</v>
      </c>
      <c r="C1722" s="2">
        <v>4.931692</v>
      </c>
      <c r="D1722" s="2">
        <v>4.931692</v>
      </c>
      <c r="E1722" s="2">
        <v>1</v>
      </c>
    </row>
    <row r="1723" spans="1:5" ht="12.95" customHeight="1" x14ac:dyDescent="0.2">
      <c r="A1723" s="7">
        <v>37147</v>
      </c>
      <c r="B1723" s="8">
        <v>7.4553649999999996</v>
      </c>
      <c r="C1723" s="2">
        <v>4.9606529999999998</v>
      </c>
      <c r="D1723" s="2">
        <v>4.9606529999999998</v>
      </c>
      <c r="E1723" s="2">
        <v>1</v>
      </c>
    </row>
    <row r="1724" spans="1:5" ht="12.95" customHeight="1" x14ac:dyDescent="0.2">
      <c r="A1724" s="7">
        <v>37148</v>
      </c>
      <c r="B1724" s="8">
        <v>7.4534269999999996</v>
      </c>
      <c r="C1724" s="2">
        <v>4.9547480000000004</v>
      </c>
      <c r="D1724" s="2">
        <v>4.9547480000000004</v>
      </c>
      <c r="E1724" s="2">
        <v>1</v>
      </c>
    </row>
    <row r="1725" spans="1:5" ht="12.95" customHeight="1" x14ac:dyDescent="0.2">
      <c r="A1725" s="7">
        <v>37149</v>
      </c>
      <c r="B1725" s="8">
        <v>7.4564459999999997</v>
      </c>
      <c r="C1725" s="2">
        <v>4.9676520000000002</v>
      </c>
      <c r="D1725" s="2">
        <v>4.9676520000000002</v>
      </c>
      <c r="E1725" s="2">
        <v>1</v>
      </c>
    </row>
    <row r="1726" spans="1:5" ht="12.95" customHeight="1" x14ac:dyDescent="0.2">
      <c r="A1726" s="7">
        <v>37150</v>
      </c>
      <c r="B1726" s="8">
        <v>7.4564459999999997</v>
      </c>
      <c r="C1726" s="2">
        <v>4.9676520000000002</v>
      </c>
      <c r="D1726" s="2">
        <v>4.9676520000000002</v>
      </c>
      <c r="E1726" s="2">
        <v>1</v>
      </c>
    </row>
    <row r="1727" spans="1:5" ht="12.95" customHeight="1" x14ac:dyDescent="0.2">
      <c r="A1727" s="7">
        <v>37151</v>
      </c>
      <c r="B1727" s="8">
        <v>7.4564459999999997</v>
      </c>
      <c r="C1727" s="2">
        <v>4.9676520000000002</v>
      </c>
      <c r="D1727" s="2">
        <v>4.9676520000000002</v>
      </c>
      <c r="E1727" s="2">
        <v>1</v>
      </c>
    </row>
    <row r="1728" spans="1:5" ht="12.95" customHeight="1" x14ac:dyDescent="0.2">
      <c r="A1728" s="7">
        <v>37152</v>
      </c>
      <c r="B1728" s="8">
        <v>7.4679140000000004</v>
      </c>
      <c r="C1728" s="2">
        <v>5.016737</v>
      </c>
      <c r="D1728" s="2">
        <v>5.016737</v>
      </c>
      <c r="E1728" s="2">
        <v>1</v>
      </c>
    </row>
    <row r="1729" spans="1:5" ht="12.95" customHeight="1" x14ac:dyDescent="0.2">
      <c r="A1729" s="7">
        <v>37153</v>
      </c>
      <c r="B1729" s="8">
        <v>7.474602</v>
      </c>
      <c r="C1729" s="2">
        <v>5.04155</v>
      </c>
      <c r="D1729" s="2">
        <v>5.04155</v>
      </c>
      <c r="E1729" s="2">
        <v>1</v>
      </c>
    </row>
    <row r="1730" spans="1:5" ht="12.95" customHeight="1" x14ac:dyDescent="0.2">
      <c r="A1730" s="7">
        <v>37154</v>
      </c>
      <c r="B1730" s="8">
        <v>7.4853339999999999</v>
      </c>
      <c r="C1730" s="2">
        <v>5.0511730000000004</v>
      </c>
      <c r="D1730" s="2">
        <v>5.0511730000000004</v>
      </c>
      <c r="E1730" s="2">
        <v>1</v>
      </c>
    </row>
    <row r="1731" spans="1:5" ht="12.95" customHeight="1" x14ac:dyDescent="0.2">
      <c r="A1731" s="7">
        <v>37155</v>
      </c>
      <c r="B1731" s="8">
        <v>7.4982290000000003</v>
      </c>
      <c r="C1731" s="2">
        <v>5.0797569999999999</v>
      </c>
      <c r="D1731" s="2">
        <v>5.0797569999999999</v>
      </c>
      <c r="E1731" s="2">
        <v>1</v>
      </c>
    </row>
    <row r="1732" spans="1:5" ht="12.95" customHeight="1" x14ac:dyDescent="0.2">
      <c r="A1732" s="7">
        <v>37156</v>
      </c>
      <c r="B1732" s="11">
        <v>7.501849</v>
      </c>
      <c r="C1732" s="2">
        <v>5.1786890000000003</v>
      </c>
      <c r="D1732" s="2">
        <v>5.1786890000000003</v>
      </c>
      <c r="E1732" s="2">
        <v>1</v>
      </c>
    </row>
    <row r="1733" spans="1:5" ht="12.95" customHeight="1" x14ac:dyDescent="0.2">
      <c r="A1733" s="7">
        <v>37157</v>
      </c>
      <c r="B1733" s="11">
        <v>7.501849</v>
      </c>
      <c r="C1733" s="2">
        <v>5.1786890000000003</v>
      </c>
      <c r="D1733" s="2">
        <v>5.1786890000000003</v>
      </c>
      <c r="E1733" s="2">
        <v>1</v>
      </c>
    </row>
    <row r="1734" spans="1:5" ht="12.95" customHeight="1" x14ac:dyDescent="0.2">
      <c r="A1734" s="7">
        <v>37158</v>
      </c>
      <c r="B1734" s="11">
        <v>7.501849</v>
      </c>
      <c r="C1734" s="2">
        <v>5.1786890000000003</v>
      </c>
      <c r="D1734" s="2">
        <v>5.1786890000000003</v>
      </c>
      <c r="E1734" s="2">
        <v>1</v>
      </c>
    </row>
    <row r="1735" spans="1:5" ht="12.95" customHeight="1" x14ac:dyDescent="0.2">
      <c r="A1735" s="7">
        <v>37159</v>
      </c>
      <c r="B1735" s="11">
        <v>7.5049580000000002</v>
      </c>
      <c r="C1735" s="2">
        <v>5.169772</v>
      </c>
      <c r="D1735" s="2">
        <v>5.169772</v>
      </c>
      <c r="E1735" s="2">
        <v>1</v>
      </c>
    </row>
    <row r="1736" spans="1:5" ht="12.95" customHeight="1" x14ac:dyDescent="0.2">
      <c r="A1736" s="7">
        <v>37160</v>
      </c>
      <c r="B1736" s="11">
        <v>7.5104579999999999</v>
      </c>
      <c r="C1736" s="2">
        <v>5.1423880000000004</v>
      </c>
      <c r="D1736" s="2">
        <v>5.1423880000000004</v>
      </c>
      <c r="E1736" s="2">
        <v>1</v>
      </c>
    </row>
    <row r="1737" spans="1:5" ht="12.95" customHeight="1" x14ac:dyDescent="0.2">
      <c r="A1737" s="7">
        <v>37161</v>
      </c>
      <c r="B1737" s="11">
        <v>7.5295160000000001</v>
      </c>
      <c r="C1737" s="2">
        <v>5.1089130000000003</v>
      </c>
      <c r="D1737" s="2">
        <v>5.1089130000000003</v>
      </c>
      <c r="E1737" s="2">
        <v>1</v>
      </c>
    </row>
    <row r="1738" spans="1:5" ht="12.95" customHeight="1" x14ac:dyDescent="0.2">
      <c r="A1738" s="7">
        <v>37162</v>
      </c>
      <c r="B1738" s="11">
        <v>7.5420319999999998</v>
      </c>
      <c r="C1738" s="2">
        <v>5.10459</v>
      </c>
      <c r="D1738" s="2">
        <v>5.10459</v>
      </c>
      <c r="E1738" s="2">
        <v>1</v>
      </c>
    </row>
    <row r="1739" spans="1:5" ht="12.95" customHeight="1" x14ac:dyDescent="0.2">
      <c r="A1739" s="7">
        <v>37163</v>
      </c>
      <c r="B1739" s="11">
        <v>7.5420319999999998</v>
      </c>
      <c r="C1739" s="2">
        <v>5.10459</v>
      </c>
      <c r="D1739" s="2">
        <v>5.10459</v>
      </c>
      <c r="E1739" s="2">
        <v>1</v>
      </c>
    </row>
    <row r="1740" spans="1:5" ht="12.95" customHeight="1" x14ac:dyDescent="0.2">
      <c r="A1740" s="7">
        <v>37164</v>
      </c>
      <c r="B1740" s="11">
        <v>7.5420319999999998</v>
      </c>
      <c r="C1740" s="2">
        <v>5.10459</v>
      </c>
      <c r="D1740" s="2">
        <v>5.10459</v>
      </c>
      <c r="E1740" s="2">
        <v>1</v>
      </c>
    </row>
    <row r="1741" spans="1:5" ht="12.95" customHeight="1" x14ac:dyDescent="0.2">
      <c r="A1741" s="7">
        <v>37165</v>
      </c>
      <c r="B1741" s="8">
        <v>7.5420319999999998</v>
      </c>
      <c r="C1741" s="2">
        <v>5.10459</v>
      </c>
      <c r="D1741" s="2">
        <v>5.10459</v>
      </c>
      <c r="E1741" s="2">
        <v>1</v>
      </c>
    </row>
    <row r="1742" spans="1:5" ht="12.95" customHeight="1" x14ac:dyDescent="0.2">
      <c r="A1742" s="7">
        <v>37166</v>
      </c>
      <c r="B1742" s="8">
        <v>7.5460859999999998</v>
      </c>
      <c r="C1742" s="2">
        <v>5.1035339999999998</v>
      </c>
      <c r="D1742" s="2">
        <v>5.1035339999999998</v>
      </c>
      <c r="E1742" s="2">
        <v>1</v>
      </c>
    </row>
    <row r="1743" spans="1:5" ht="12.95" customHeight="1" x14ac:dyDescent="0.2">
      <c r="A1743" s="7">
        <v>37167</v>
      </c>
      <c r="B1743" s="8">
        <v>7.5486149999999999</v>
      </c>
      <c r="C1743" s="2">
        <v>5.0973160000000002</v>
      </c>
      <c r="D1743" s="2">
        <v>5.0973160000000002</v>
      </c>
      <c r="E1743" s="2">
        <v>1</v>
      </c>
    </row>
    <row r="1744" spans="1:5" ht="12.95" customHeight="1" x14ac:dyDescent="0.2">
      <c r="A1744" s="7">
        <v>37168</v>
      </c>
      <c r="B1744" s="8">
        <v>7.5429510000000004</v>
      </c>
      <c r="C1744" s="2">
        <v>5.074986</v>
      </c>
      <c r="D1744" s="2">
        <v>5.074986</v>
      </c>
      <c r="E1744" s="2">
        <v>1</v>
      </c>
    </row>
    <row r="1745" spans="1:5" ht="12.95" customHeight="1" x14ac:dyDescent="0.2">
      <c r="A1745" s="7">
        <v>37169</v>
      </c>
      <c r="B1745" s="8">
        <v>7.5381200000000002</v>
      </c>
      <c r="C1745" s="2">
        <v>5.07003</v>
      </c>
      <c r="D1745" s="2">
        <v>5.07003</v>
      </c>
      <c r="E1745" s="2">
        <v>1</v>
      </c>
    </row>
    <row r="1746" spans="1:5" ht="12.95" customHeight="1" x14ac:dyDescent="0.2">
      <c r="A1746" s="7">
        <v>37170</v>
      </c>
      <c r="B1746" s="8">
        <v>7.5180110000000004</v>
      </c>
      <c r="C1746" s="2">
        <v>5.0622930000000004</v>
      </c>
      <c r="D1746" s="2">
        <v>5.0622930000000004</v>
      </c>
      <c r="E1746" s="2">
        <v>1</v>
      </c>
    </row>
    <row r="1747" spans="1:5" ht="12.95" customHeight="1" x14ac:dyDescent="0.2">
      <c r="A1747" s="7">
        <v>37171</v>
      </c>
      <c r="B1747" s="8">
        <v>7.5180110000000004</v>
      </c>
      <c r="C1747" s="2">
        <v>5.0622930000000004</v>
      </c>
      <c r="D1747" s="2">
        <v>5.0622930000000004</v>
      </c>
      <c r="E1747" s="2">
        <v>1</v>
      </c>
    </row>
    <row r="1748" spans="1:5" ht="12.95" customHeight="1" x14ac:dyDescent="0.2">
      <c r="A1748" s="7">
        <v>37172</v>
      </c>
      <c r="B1748" s="8">
        <v>7.5180110000000004</v>
      </c>
      <c r="C1748" s="2">
        <v>5.0622930000000004</v>
      </c>
      <c r="D1748" s="2">
        <v>5.0622930000000004</v>
      </c>
      <c r="E1748" s="2">
        <v>1</v>
      </c>
    </row>
    <row r="1749" spans="1:5" ht="12.95" customHeight="1" x14ac:dyDescent="0.2">
      <c r="A1749" s="7">
        <v>37173</v>
      </c>
      <c r="B1749" s="8">
        <v>7.5187780000000002</v>
      </c>
      <c r="C1749" s="2">
        <v>5.0943680000000002</v>
      </c>
      <c r="D1749" s="2">
        <v>5.0943680000000002</v>
      </c>
      <c r="E1749" s="2">
        <v>1</v>
      </c>
    </row>
    <row r="1750" spans="1:5" ht="12.95" customHeight="1" x14ac:dyDescent="0.2">
      <c r="A1750" s="7">
        <v>37174</v>
      </c>
      <c r="B1750" s="8">
        <v>7.5088600000000003</v>
      </c>
      <c r="C1750" s="2">
        <v>5.0714980000000001</v>
      </c>
      <c r="D1750" s="2">
        <v>5.0714980000000001</v>
      </c>
      <c r="E1750" s="2">
        <v>1</v>
      </c>
    </row>
    <row r="1751" spans="1:5" ht="12.95" customHeight="1" x14ac:dyDescent="0.2">
      <c r="A1751" s="7">
        <v>37175</v>
      </c>
      <c r="B1751" s="8">
        <v>7.5020689999999997</v>
      </c>
      <c r="C1751" s="2">
        <v>5.0559839999999996</v>
      </c>
      <c r="D1751" s="2">
        <v>5.0559839999999996</v>
      </c>
      <c r="E1751" s="2">
        <v>1</v>
      </c>
    </row>
    <row r="1752" spans="1:5" ht="12.95" customHeight="1" x14ac:dyDescent="0.2">
      <c r="A1752" s="7">
        <v>37176</v>
      </c>
      <c r="B1752" s="8">
        <v>7.496264</v>
      </c>
      <c r="C1752" s="2">
        <v>5.0493490000000003</v>
      </c>
      <c r="D1752" s="2">
        <v>5.0493490000000003</v>
      </c>
      <c r="E1752" s="2">
        <v>1</v>
      </c>
    </row>
    <row r="1753" spans="1:5" ht="12.95" customHeight="1" x14ac:dyDescent="0.2">
      <c r="A1753" s="7">
        <v>37177</v>
      </c>
      <c r="B1753" s="8">
        <v>7.4963810000000004</v>
      </c>
      <c r="C1753" s="2">
        <v>5.0541939999999999</v>
      </c>
      <c r="D1753" s="2">
        <v>5.0541939999999999</v>
      </c>
      <c r="E1753" s="2">
        <v>1</v>
      </c>
    </row>
    <row r="1754" spans="1:5" ht="12.95" customHeight="1" x14ac:dyDescent="0.2">
      <c r="A1754" s="7">
        <v>37178</v>
      </c>
      <c r="B1754" s="8">
        <v>7.4963810000000004</v>
      </c>
      <c r="C1754" s="2">
        <v>5.0541939999999999</v>
      </c>
      <c r="D1754" s="2">
        <v>5.0541939999999999</v>
      </c>
      <c r="E1754" s="2">
        <v>1</v>
      </c>
    </row>
    <row r="1755" spans="1:5" ht="12.95" customHeight="1" x14ac:dyDescent="0.2">
      <c r="A1755" s="7">
        <v>37179</v>
      </c>
      <c r="B1755" s="8">
        <v>7.4963810000000004</v>
      </c>
      <c r="C1755" s="2">
        <v>5.0541939999999999</v>
      </c>
      <c r="D1755" s="2">
        <v>5.0541939999999999</v>
      </c>
      <c r="E1755" s="2">
        <v>1</v>
      </c>
    </row>
    <row r="1756" spans="1:5" ht="12.95" customHeight="1" x14ac:dyDescent="0.2">
      <c r="A1756" s="7">
        <v>37180</v>
      </c>
      <c r="B1756" s="8">
        <v>7.4744159999999997</v>
      </c>
      <c r="C1756" s="2">
        <v>5.0550629999999996</v>
      </c>
      <c r="D1756" s="2">
        <v>5.0550629999999996</v>
      </c>
      <c r="E1756" s="2">
        <v>1</v>
      </c>
    </row>
    <row r="1757" spans="1:5" ht="12.95" customHeight="1" x14ac:dyDescent="0.2">
      <c r="A1757" s="7">
        <v>37181</v>
      </c>
      <c r="B1757" s="8">
        <v>7.4604679999999997</v>
      </c>
      <c r="C1757" s="2">
        <v>5.0377929999999997</v>
      </c>
      <c r="D1757" s="2">
        <v>5.0377929999999997</v>
      </c>
      <c r="E1757" s="2">
        <v>1</v>
      </c>
    </row>
    <row r="1758" spans="1:5" ht="12.95" customHeight="1" x14ac:dyDescent="0.2">
      <c r="A1758" s="7">
        <v>37182</v>
      </c>
      <c r="B1758" s="8">
        <v>7.4520660000000003</v>
      </c>
      <c r="C1758" s="2">
        <v>5.0195780000000001</v>
      </c>
      <c r="D1758" s="2">
        <v>5.0195780000000001</v>
      </c>
      <c r="E1758" s="2">
        <v>1</v>
      </c>
    </row>
    <row r="1759" spans="1:5" ht="12.95" customHeight="1" x14ac:dyDescent="0.2">
      <c r="A1759" s="7">
        <v>37183</v>
      </c>
      <c r="B1759" s="8">
        <v>7.442005</v>
      </c>
      <c r="C1759" s="2">
        <v>5.0328020000000002</v>
      </c>
      <c r="D1759" s="2">
        <v>5.0328020000000002</v>
      </c>
      <c r="E1759" s="2">
        <v>1</v>
      </c>
    </row>
    <row r="1760" spans="1:5" ht="12.95" customHeight="1" x14ac:dyDescent="0.2">
      <c r="A1760" s="7">
        <v>37184</v>
      </c>
      <c r="B1760" s="8">
        <v>7.43065</v>
      </c>
      <c r="C1760" s="2">
        <v>5.0292050000000001</v>
      </c>
      <c r="D1760" s="2">
        <v>5.0292050000000001</v>
      </c>
      <c r="E1760" s="2">
        <v>1</v>
      </c>
    </row>
    <row r="1761" spans="1:5" ht="12.95" customHeight="1" x14ac:dyDescent="0.2">
      <c r="A1761" s="7">
        <v>37185</v>
      </c>
      <c r="B1761" s="8">
        <v>7.43065</v>
      </c>
      <c r="C1761" s="2">
        <v>5.0292050000000001</v>
      </c>
      <c r="D1761" s="2">
        <v>5.0292050000000001</v>
      </c>
      <c r="E1761" s="2">
        <v>1</v>
      </c>
    </row>
    <row r="1762" spans="1:5" ht="12.95" customHeight="1" x14ac:dyDescent="0.2">
      <c r="A1762" s="7">
        <v>37186</v>
      </c>
      <c r="B1762" s="8">
        <v>7.43065</v>
      </c>
      <c r="C1762" s="2">
        <v>5.0292050000000001</v>
      </c>
      <c r="D1762" s="2">
        <v>5.0292050000000001</v>
      </c>
      <c r="E1762" s="2">
        <v>1</v>
      </c>
    </row>
    <row r="1763" spans="1:5" ht="12.95" customHeight="1" x14ac:dyDescent="0.2">
      <c r="A1763" s="7">
        <v>37187</v>
      </c>
      <c r="B1763" s="8">
        <v>7.4230470000000004</v>
      </c>
      <c r="C1763" s="2">
        <v>5.0305280000000003</v>
      </c>
      <c r="D1763" s="2">
        <v>5.0305280000000003</v>
      </c>
      <c r="E1763" s="2">
        <v>1</v>
      </c>
    </row>
    <row r="1764" spans="1:5" ht="12.95" customHeight="1" x14ac:dyDescent="0.2">
      <c r="A1764" s="7">
        <v>37188</v>
      </c>
      <c r="B1764" s="8">
        <v>7.4248120000000002</v>
      </c>
      <c r="C1764" s="2">
        <v>5.0164260000000001</v>
      </c>
      <c r="D1764" s="2">
        <v>5.0164260000000001</v>
      </c>
      <c r="E1764" s="2">
        <v>1</v>
      </c>
    </row>
    <row r="1765" spans="1:5" ht="12.95" customHeight="1" x14ac:dyDescent="0.2">
      <c r="A1765" s="7">
        <v>37189</v>
      </c>
      <c r="B1765" s="8">
        <v>7.4085239999999999</v>
      </c>
      <c r="C1765" s="2">
        <v>5.0074509999999997</v>
      </c>
      <c r="D1765" s="2">
        <v>5.0074509999999997</v>
      </c>
      <c r="E1765" s="2">
        <v>1</v>
      </c>
    </row>
    <row r="1766" spans="1:5" ht="12.95" customHeight="1" x14ac:dyDescent="0.2">
      <c r="A1766" s="7">
        <v>37190</v>
      </c>
      <c r="B1766" s="8">
        <v>7.4328180000000001</v>
      </c>
      <c r="C1766" s="2">
        <v>5.0242110000000002</v>
      </c>
      <c r="D1766" s="2">
        <v>5.0242110000000002</v>
      </c>
      <c r="E1766" s="2">
        <v>1</v>
      </c>
    </row>
    <row r="1767" spans="1:5" ht="12.95" customHeight="1" x14ac:dyDescent="0.2">
      <c r="A1767" s="7">
        <v>37191</v>
      </c>
      <c r="B1767" s="11">
        <v>7.4214719999999996</v>
      </c>
      <c r="C1767" s="2">
        <v>5.0369700000000002</v>
      </c>
      <c r="D1767" s="2">
        <v>5.0369700000000002</v>
      </c>
      <c r="E1767" s="2">
        <v>1</v>
      </c>
    </row>
    <row r="1768" spans="1:5" ht="12.95" customHeight="1" x14ac:dyDescent="0.2">
      <c r="A1768" s="7">
        <v>37192</v>
      </c>
      <c r="B1768" s="11">
        <v>7.4214719999999996</v>
      </c>
      <c r="C1768" s="2">
        <v>5.0369700000000002</v>
      </c>
      <c r="D1768" s="2">
        <v>5.0369700000000002</v>
      </c>
      <c r="E1768" s="2">
        <v>1</v>
      </c>
    </row>
    <row r="1769" spans="1:5" ht="12.95" customHeight="1" x14ac:dyDescent="0.2">
      <c r="A1769" s="7">
        <v>37193</v>
      </c>
      <c r="B1769" s="11">
        <v>7.4214719999999996</v>
      </c>
      <c r="C1769" s="2">
        <v>5.0369700000000002</v>
      </c>
      <c r="D1769" s="2">
        <v>5.0369700000000002</v>
      </c>
      <c r="E1769" s="2">
        <v>1</v>
      </c>
    </row>
    <row r="1770" spans="1:5" ht="12.95" customHeight="1" x14ac:dyDescent="0.2">
      <c r="A1770" s="7">
        <v>37194</v>
      </c>
      <c r="B1770" s="11">
        <v>7.4298039999999999</v>
      </c>
      <c r="C1770" s="2">
        <v>5.0385220000000004</v>
      </c>
      <c r="D1770" s="2">
        <v>5.0385220000000004</v>
      </c>
      <c r="E1770" s="2">
        <v>1</v>
      </c>
    </row>
    <row r="1771" spans="1:5" ht="12.95" customHeight="1" x14ac:dyDescent="0.2">
      <c r="A1771" s="7">
        <v>37195</v>
      </c>
      <c r="B1771" s="8">
        <v>7.4440059999999999</v>
      </c>
      <c r="C1771" s="2">
        <v>5.0611949999999997</v>
      </c>
      <c r="D1771" s="2">
        <v>5.0611949999999997</v>
      </c>
      <c r="E1771" s="2">
        <v>1</v>
      </c>
    </row>
    <row r="1772" spans="1:5" ht="12.95" customHeight="1" x14ac:dyDescent="0.2">
      <c r="A1772" s="7">
        <v>37196</v>
      </c>
      <c r="B1772" s="8">
        <v>7.439832</v>
      </c>
      <c r="C1772" s="2">
        <v>5.0635209999999997</v>
      </c>
      <c r="D1772" s="2">
        <v>5.0635209999999997</v>
      </c>
      <c r="E1772" s="2">
        <v>1</v>
      </c>
    </row>
    <row r="1773" spans="1:5" ht="12.95" customHeight="1" x14ac:dyDescent="0.2">
      <c r="A1773" s="7">
        <v>37197</v>
      </c>
      <c r="B1773" s="8">
        <v>7.439832</v>
      </c>
      <c r="C1773" s="2">
        <v>5.0635209999999997</v>
      </c>
      <c r="D1773" s="2">
        <v>5.0635209999999997</v>
      </c>
      <c r="E1773" s="2">
        <v>1</v>
      </c>
    </row>
    <row r="1774" spans="1:5" ht="12.95" customHeight="1" x14ac:dyDescent="0.2">
      <c r="A1774" s="7">
        <v>37198</v>
      </c>
      <c r="B1774" s="8">
        <v>7.4392509999999996</v>
      </c>
      <c r="C1774" s="2">
        <v>5.050751</v>
      </c>
      <c r="D1774" s="2">
        <v>5.050751</v>
      </c>
      <c r="E1774" s="2">
        <v>1</v>
      </c>
    </row>
    <row r="1775" spans="1:5" ht="12.95" customHeight="1" x14ac:dyDescent="0.2">
      <c r="A1775" s="7">
        <v>37199</v>
      </c>
      <c r="B1775" s="8">
        <v>7.4392509999999996</v>
      </c>
      <c r="C1775" s="2">
        <v>5.050751</v>
      </c>
      <c r="D1775" s="2">
        <v>5.050751</v>
      </c>
      <c r="E1775" s="2">
        <v>1</v>
      </c>
    </row>
    <row r="1776" spans="1:5" ht="12.95" customHeight="1" x14ac:dyDescent="0.2">
      <c r="A1776" s="7">
        <v>37200</v>
      </c>
      <c r="B1776" s="8">
        <v>7.4392509999999996</v>
      </c>
      <c r="C1776" s="2">
        <v>5.050751</v>
      </c>
      <c r="D1776" s="2">
        <v>5.050751</v>
      </c>
      <c r="E1776" s="2">
        <v>1</v>
      </c>
    </row>
    <row r="1777" spans="1:5" ht="12.95" customHeight="1" x14ac:dyDescent="0.2">
      <c r="A1777" s="7">
        <v>37201</v>
      </c>
      <c r="B1777" s="8">
        <v>7.43438</v>
      </c>
      <c r="C1777" s="2">
        <v>5.0560260000000001</v>
      </c>
      <c r="D1777" s="2">
        <v>5.0560260000000001</v>
      </c>
      <c r="E1777" s="2">
        <v>1</v>
      </c>
    </row>
    <row r="1778" spans="1:5" ht="12.95" customHeight="1" x14ac:dyDescent="0.2">
      <c r="A1778" s="7">
        <v>37202</v>
      </c>
      <c r="B1778" s="8">
        <v>7.415165</v>
      </c>
      <c r="C1778" s="2">
        <v>5.0361079999999996</v>
      </c>
      <c r="D1778" s="2">
        <v>5.0361079999999996</v>
      </c>
      <c r="E1778" s="2">
        <v>1</v>
      </c>
    </row>
    <row r="1779" spans="1:5" ht="12.95" customHeight="1" x14ac:dyDescent="0.2">
      <c r="A1779" s="7">
        <v>37203</v>
      </c>
      <c r="B1779" s="8">
        <v>7.4212290000000003</v>
      </c>
      <c r="C1779" s="2">
        <v>5.0436519999999998</v>
      </c>
      <c r="D1779" s="2">
        <v>5.0436519999999998</v>
      </c>
      <c r="E1779" s="2">
        <v>1</v>
      </c>
    </row>
    <row r="1780" spans="1:5" ht="12.95" customHeight="1" x14ac:dyDescent="0.2">
      <c r="A1780" s="7">
        <v>37204</v>
      </c>
      <c r="B1780" s="11">
        <v>7.4166920000000003</v>
      </c>
      <c r="C1780" s="2">
        <v>5.0494909999999997</v>
      </c>
      <c r="D1780" s="2">
        <v>5.0494909999999997</v>
      </c>
      <c r="E1780" s="2">
        <v>1</v>
      </c>
    </row>
    <row r="1781" spans="1:5" ht="12.95" customHeight="1" x14ac:dyDescent="0.2">
      <c r="A1781" s="7">
        <v>37205</v>
      </c>
      <c r="B1781" s="11">
        <v>7.4034459999999997</v>
      </c>
      <c r="C1781" s="2">
        <v>5.0418459999999996</v>
      </c>
      <c r="D1781" s="2">
        <v>5.0418459999999996</v>
      </c>
      <c r="E1781" s="2">
        <v>1</v>
      </c>
    </row>
    <row r="1782" spans="1:5" ht="12.95" customHeight="1" x14ac:dyDescent="0.2">
      <c r="A1782" s="7">
        <v>37206</v>
      </c>
      <c r="B1782" s="11">
        <v>7.4034459999999997</v>
      </c>
      <c r="C1782" s="2">
        <v>5.0418459999999996</v>
      </c>
      <c r="D1782" s="2">
        <v>5.0418459999999996</v>
      </c>
      <c r="E1782" s="2">
        <v>1</v>
      </c>
    </row>
    <row r="1783" spans="1:5" ht="12.95" customHeight="1" x14ac:dyDescent="0.2">
      <c r="A1783" s="7">
        <v>37207</v>
      </c>
      <c r="B1783" s="11">
        <v>7.4034459999999997</v>
      </c>
      <c r="C1783" s="2">
        <v>5.0418459999999996</v>
      </c>
      <c r="D1783" s="2">
        <v>5.0418459999999996</v>
      </c>
      <c r="E1783" s="2">
        <v>1</v>
      </c>
    </row>
    <row r="1784" spans="1:5" ht="12.95" customHeight="1" x14ac:dyDescent="0.2">
      <c r="A1784" s="7">
        <v>37208</v>
      </c>
      <c r="B1784" s="8">
        <v>7.404757</v>
      </c>
      <c r="C1784" s="2">
        <v>5.0582399999999996</v>
      </c>
      <c r="D1784" s="2">
        <v>5.0582399999999996</v>
      </c>
      <c r="E1784" s="2">
        <v>1</v>
      </c>
    </row>
    <row r="1785" spans="1:5" ht="12.95" customHeight="1" x14ac:dyDescent="0.2">
      <c r="A1785" s="7">
        <v>37209</v>
      </c>
      <c r="B1785" s="8">
        <v>7.4010819999999997</v>
      </c>
      <c r="C1785" s="2">
        <v>5.050554</v>
      </c>
      <c r="D1785" s="2">
        <v>5.050554</v>
      </c>
      <c r="E1785" s="2">
        <v>1</v>
      </c>
    </row>
    <row r="1786" spans="1:5" ht="12.95" customHeight="1" x14ac:dyDescent="0.2">
      <c r="A1786" s="7">
        <v>37210</v>
      </c>
      <c r="B1786" s="8">
        <v>7.3950670000000001</v>
      </c>
      <c r="C1786" s="2">
        <v>5.0279220000000002</v>
      </c>
      <c r="D1786" s="2">
        <v>5.0279220000000002</v>
      </c>
      <c r="E1786" s="2">
        <v>1</v>
      </c>
    </row>
    <row r="1787" spans="1:5" ht="12.95" customHeight="1" x14ac:dyDescent="0.2">
      <c r="A1787" s="7">
        <v>37211</v>
      </c>
      <c r="B1787" s="11">
        <v>7.3911629999999997</v>
      </c>
      <c r="C1787" s="2">
        <v>5.019806</v>
      </c>
      <c r="D1787" s="2">
        <v>5.019806</v>
      </c>
      <c r="E1787" s="2">
        <v>1</v>
      </c>
    </row>
    <row r="1788" spans="1:5" ht="12.95" customHeight="1" x14ac:dyDescent="0.2">
      <c r="A1788" s="7">
        <v>37212</v>
      </c>
      <c r="B1788" s="11">
        <v>7.3977839999999997</v>
      </c>
      <c r="C1788" s="2">
        <v>5.0410789999999999</v>
      </c>
      <c r="D1788" s="2">
        <v>5.0410789999999999</v>
      </c>
      <c r="E1788" s="2">
        <v>1</v>
      </c>
    </row>
    <row r="1789" spans="1:5" ht="12.95" customHeight="1" x14ac:dyDescent="0.2">
      <c r="A1789" s="7">
        <v>37213</v>
      </c>
      <c r="B1789" s="11">
        <v>7.3977839999999997</v>
      </c>
      <c r="C1789" s="2">
        <v>5.0410789999999999</v>
      </c>
      <c r="D1789" s="2">
        <v>5.0410789999999999</v>
      </c>
      <c r="E1789" s="2">
        <v>1</v>
      </c>
    </row>
    <row r="1790" spans="1:5" ht="12.95" customHeight="1" x14ac:dyDescent="0.2">
      <c r="A1790" s="7">
        <v>37214</v>
      </c>
      <c r="B1790" s="11">
        <v>7.3977839999999997</v>
      </c>
      <c r="C1790" s="2">
        <v>5.0410789999999999</v>
      </c>
      <c r="D1790" s="2">
        <v>5.0410789999999999</v>
      </c>
      <c r="E1790" s="2">
        <v>1</v>
      </c>
    </row>
    <row r="1791" spans="1:5" ht="12.95" customHeight="1" x14ac:dyDescent="0.2">
      <c r="A1791" s="7">
        <v>37215</v>
      </c>
      <c r="B1791" s="8">
        <v>7.3907870000000004</v>
      </c>
      <c r="C1791" s="2">
        <v>5.0445609999999999</v>
      </c>
      <c r="D1791" s="2">
        <v>5.0445609999999999</v>
      </c>
      <c r="E1791" s="2">
        <v>1</v>
      </c>
    </row>
    <row r="1792" spans="1:5" ht="12.95" customHeight="1" x14ac:dyDescent="0.2">
      <c r="A1792" s="7">
        <v>37216</v>
      </c>
      <c r="B1792" s="8">
        <v>7.3864640000000001</v>
      </c>
      <c r="C1792" s="2">
        <v>5.0630369999999996</v>
      </c>
      <c r="D1792" s="2">
        <v>5.0630369999999996</v>
      </c>
      <c r="E1792" s="2">
        <v>1</v>
      </c>
    </row>
    <row r="1793" spans="1:5" ht="12.95" customHeight="1" x14ac:dyDescent="0.2">
      <c r="A1793" s="7">
        <v>37217</v>
      </c>
      <c r="B1793" s="11">
        <v>7.3893969999999998</v>
      </c>
      <c r="C1793" s="2">
        <v>5.0747869999999997</v>
      </c>
      <c r="D1793" s="2">
        <v>5.0747869999999997</v>
      </c>
      <c r="E1793" s="2">
        <v>1</v>
      </c>
    </row>
    <row r="1794" spans="1:5" ht="12.95" customHeight="1" x14ac:dyDescent="0.2">
      <c r="A1794" s="7">
        <v>37218</v>
      </c>
      <c r="B1794" s="11">
        <v>7.383718</v>
      </c>
      <c r="C1794" s="2">
        <v>5.0545710000000001</v>
      </c>
      <c r="D1794" s="2">
        <v>5.0545710000000001</v>
      </c>
      <c r="E1794" s="2">
        <v>1</v>
      </c>
    </row>
    <row r="1795" spans="1:5" ht="12.95" customHeight="1" x14ac:dyDescent="0.2">
      <c r="A1795" s="7">
        <v>37219</v>
      </c>
      <c r="B1795" s="11">
        <v>7.3868780000000003</v>
      </c>
      <c r="C1795" s="2">
        <v>5.0560419999999997</v>
      </c>
      <c r="D1795" s="2">
        <v>5.0560419999999997</v>
      </c>
      <c r="E1795" s="2">
        <v>1</v>
      </c>
    </row>
    <row r="1796" spans="1:5" ht="12.95" customHeight="1" x14ac:dyDescent="0.2">
      <c r="A1796" s="7">
        <v>37220</v>
      </c>
      <c r="B1796" s="11">
        <v>7.3868780000000003</v>
      </c>
      <c r="C1796" s="2">
        <v>5.0560419999999997</v>
      </c>
      <c r="D1796" s="2">
        <v>5.0560419999999997</v>
      </c>
      <c r="E1796" s="2">
        <v>1</v>
      </c>
    </row>
    <row r="1797" spans="1:5" ht="12.95" customHeight="1" x14ac:dyDescent="0.2">
      <c r="A1797" s="7">
        <v>37221</v>
      </c>
      <c r="B1797" s="11">
        <v>7.3868780000000003</v>
      </c>
      <c r="C1797" s="2">
        <v>5.0560419999999997</v>
      </c>
      <c r="D1797" s="2">
        <v>5.0560419999999997</v>
      </c>
      <c r="E1797" s="2">
        <v>1</v>
      </c>
    </row>
    <row r="1798" spans="1:5" ht="12.95" customHeight="1" x14ac:dyDescent="0.2">
      <c r="A1798" s="7">
        <v>37222</v>
      </c>
      <c r="B1798" s="11">
        <v>7.3946540000000001</v>
      </c>
      <c r="C1798" s="2">
        <v>5.0441019999999996</v>
      </c>
      <c r="D1798" s="2">
        <v>5.0441019999999996</v>
      </c>
      <c r="E1798" s="2">
        <v>1</v>
      </c>
    </row>
    <row r="1799" spans="1:5" ht="12.95" customHeight="1" x14ac:dyDescent="0.2">
      <c r="A1799" s="7">
        <v>37223</v>
      </c>
      <c r="B1799" s="11">
        <v>7.4113920000000002</v>
      </c>
      <c r="C1799" s="2">
        <v>5.0579349999999996</v>
      </c>
      <c r="D1799" s="2">
        <v>5.0579349999999996</v>
      </c>
      <c r="E1799" s="2">
        <v>1</v>
      </c>
    </row>
    <row r="1800" spans="1:5" ht="12.95" customHeight="1" x14ac:dyDescent="0.2">
      <c r="A1800" s="7">
        <v>37224</v>
      </c>
      <c r="B1800" s="11">
        <v>7.4128449999999999</v>
      </c>
      <c r="C1800" s="2">
        <v>5.0818159999999999</v>
      </c>
      <c r="D1800" s="2">
        <v>5.0818159999999999</v>
      </c>
      <c r="E1800" s="2">
        <v>1</v>
      </c>
    </row>
    <row r="1801" spans="1:5" ht="12.95" customHeight="1" x14ac:dyDescent="0.2">
      <c r="A1801" s="7">
        <v>37225</v>
      </c>
      <c r="B1801" s="11">
        <v>7.432042</v>
      </c>
      <c r="C1801" s="2">
        <v>5.0827809999999998</v>
      </c>
      <c r="D1801" s="2">
        <v>5.0827809999999998</v>
      </c>
      <c r="E1801" s="2">
        <v>1</v>
      </c>
    </row>
    <row r="1802" spans="1:5" ht="12.95" customHeight="1" x14ac:dyDescent="0.2">
      <c r="A1802" s="7">
        <v>37226</v>
      </c>
      <c r="B1802" s="8">
        <v>7.4332719999999997</v>
      </c>
      <c r="C1802" s="2">
        <v>5.0525229999999999</v>
      </c>
      <c r="D1802" s="2">
        <v>5.0525229999999999</v>
      </c>
      <c r="E1802" s="2">
        <v>1</v>
      </c>
    </row>
    <row r="1803" spans="1:5" ht="12.95" customHeight="1" x14ac:dyDescent="0.2">
      <c r="A1803" s="7">
        <v>37227</v>
      </c>
      <c r="B1803" s="8">
        <v>7.4332719999999997</v>
      </c>
      <c r="C1803" s="2">
        <v>5.0525229999999999</v>
      </c>
      <c r="D1803" s="2">
        <v>5.0525229999999999</v>
      </c>
      <c r="E1803" s="2">
        <v>1</v>
      </c>
    </row>
    <row r="1804" spans="1:5" ht="12.95" customHeight="1" x14ac:dyDescent="0.2">
      <c r="A1804" s="7">
        <v>37228</v>
      </c>
      <c r="B1804" s="8">
        <v>7.4332719999999997</v>
      </c>
      <c r="C1804" s="2">
        <v>5.0525229999999999</v>
      </c>
      <c r="D1804" s="2">
        <v>5.0525229999999999</v>
      </c>
      <c r="E1804" s="2">
        <v>1</v>
      </c>
    </row>
    <row r="1805" spans="1:5" ht="12.95" customHeight="1" x14ac:dyDescent="0.2">
      <c r="A1805" s="7">
        <v>37229</v>
      </c>
      <c r="B1805" s="8">
        <v>7.4338129999999998</v>
      </c>
      <c r="C1805" s="2">
        <v>5.0432920000000001</v>
      </c>
      <c r="D1805" s="2">
        <v>5.0432920000000001</v>
      </c>
      <c r="E1805" s="2">
        <v>1</v>
      </c>
    </row>
    <row r="1806" spans="1:5" ht="12.95" customHeight="1" x14ac:dyDescent="0.2">
      <c r="A1806" s="7">
        <v>37230</v>
      </c>
      <c r="B1806" s="8">
        <v>7.4406220000000003</v>
      </c>
      <c r="C1806" s="2">
        <v>5.0513389999999996</v>
      </c>
      <c r="D1806" s="2">
        <v>5.0513389999999996</v>
      </c>
      <c r="E1806" s="2">
        <v>1</v>
      </c>
    </row>
    <row r="1807" spans="1:5" ht="12.95" customHeight="1" x14ac:dyDescent="0.2">
      <c r="A1807" s="7">
        <v>37231</v>
      </c>
      <c r="B1807" s="8">
        <v>7.4168520000000004</v>
      </c>
      <c r="C1807" s="2">
        <v>5.0348600000000001</v>
      </c>
      <c r="D1807" s="2">
        <v>5.0348600000000001</v>
      </c>
      <c r="E1807" s="2">
        <v>1</v>
      </c>
    </row>
    <row r="1808" spans="1:5" ht="12.95" customHeight="1" x14ac:dyDescent="0.2">
      <c r="A1808" s="7">
        <v>37232</v>
      </c>
      <c r="B1808" s="8">
        <v>7.4055900000000001</v>
      </c>
      <c r="C1808" s="2">
        <v>5.0224419999999999</v>
      </c>
      <c r="D1808" s="2">
        <v>5.0224419999999999</v>
      </c>
      <c r="E1808" s="2">
        <v>1</v>
      </c>
    </row>
    <row r="1809" spans="1:5" ht="12.95" customHeight="1" x14ac:dyDescent="0.2">
      <c r="A1809" s="7">
        <v>37233</v>
      </c>
      <c r="B1809" s="11">
        <v>7.3980199999999998</v>
      </c>
      <c r="C1809" s="2">
        <v>5.0105110000000002</v>
      </c>
      <c r="D1809" s="2">
        <v>5.0105110000000002</v>
      </c>
      <c r="E1809" s="2">
        <v>1</v>
      </c>
    </row>
    <row r="1810" spans="1:5" ht="12.95" customHeight="1" x14ac:dyDescent="0.2">
      <c r="A1810" s="7">
        <v>37234</v>
      </c>
      <c r="B1810" s="11">
        <v>7.3980199999999998</v>
      </c>
      <c r="C1810" s="2">
        <v>5.0105110000000002</v>
      </c>
      <c r="D1810" s="2">
        <v>5.0105110000000002</v>
      </c>
      <c r="E1810" s="2">
        <v>1</v>
      </c>
    </row>
    <row r="1811" spans="1:5" ht="12.95" customHeight="1" x14ac:dyDescent="0.2">
      <c r="A1811" s="7">
        <v>37235</v>
      </c>
      <c r="B1811" s="11">
        <v>7.3980199999999998</v>
      </c>
      <c r="C1811" s="2">
        <v>5.0105110000000002</v>
      </c>
      <c r="D1811" s="2">
        <v>5.0105110000000002</v>
      </c>
      <c r="E1811" s="2">
        <v>1</v>
      </c>
    </row>
    <row r="1812" spans="1:5" ht="12.95" customHeight="1" x14ac:dyDescent="0.2">
      <c r="A1812" s="7">
        <v>37236</v>
      </c>
      <c r="B1812" s="11">
        <v>7.4011250000000004</v>
      </c>
      <c r="C1812" s="2">
        <v>5.0075269999999996</v>
      </c>
      <c r="D1812" s="2">
        <v>5.0075269999999996</v>
      </c>
      <c r="E1812" s="2">
        <v>1</v>
      </c>
    </row>
    <row r="1813" spans="1:5" ht="12.95" customHeight="1" x14ac:dyDescent="0.2">
      <c r="A1813" s="7">
        <v>37237</v>
      </c>
      <c r="B1813" s="11">
        <v>7.3883939999999999</v>
      </c>
      <c r="C1813" s="2">
        <v>4.9941829999999996</v>
      </c>
      <c r="D1813" s="2">
        <v>4.9941829999999996</v>
      </c>
      <c r="E1813" s="2">
        <v>1</v>
      </c>
    </row>
    <row r="1814" spans="1:5" ht="12.95" customHeight="1" x14ac:dyDescent="0.2">
      <c r="A1814" s="7">
        <v>37238</v>
      </c>
      <c r="B1814" s="11">
        <v>7.3898869999999999</v>
      </c>
      <c r="C1814" s="2">
        <v>5.0097529999999999</v>
      </c>
      <c r="D1814" s="2">
        <v>5.0097529999999999</v>
      </c>
      <c r="E1814" s="2">
        <v>1</v>
      </c>
    </row>
    <row r="1815" spans="1:5" ht="12.95" customHeight="1" x14ac:dyDescent="0.2">
      <c r="A1815" s="7">
        <v>37239</v>
      </c>
      <c r="B1815" s="11">
        <v>7.3913140000000004</v>
      </c>
      <c r="C1815" s="2">
        <v>5.0130999999999997</v>
      </c>
      <c r="D1815" s="2">
        <v>5.0130999999999997</v>
      </c>
      <c r="E1815" s="2">
        <v>1</v>
      </c>
    </row>
    <row r="1816" spans="1:5" ht="12.95" customHeight="1" x14ac:dyDescent="0.2">
      <c r="A1816" s="7">
        <v>37240</v>
      </c>
      <c r="B1816" s="11">
        <v>7.3828620000000003</v>
      </c>
      <c r="C1816" s="2">
        <v>5.0107660000000003</v>
      </c>
      <c r="D1816" s="2">
        <v>5.0107660000000003</v>
      </c>
      <c r="E1816" s="2">
        <v>1</v>
      </c>
    </row>
    <row r="1817" spans="1:5" ht="12.95" customHeight="1" x14ac:dyDescent="0.2">
      <c r="A1817" s="7">
        <v>37241</v>
      </c>
      <c r="B1817" s="11">
        <v>7.3828620000000003</v>
      </c>
      <c r="C1817" s="2">
        <v>5.0107660000000003</v>
      </c>
      <c r="D1817" s="2">
        <v>5.0107660000000003</v>
      </c>
      <c r="E1817" s="2">
        <v>1</v>
      </c>
    </row>
    <row r="1818" spans="1:5" ht="12.95" customHeight="1" x14ac:dyDescent="0.2">
      <c r="A1818" s="7">
        <v>37242</v>
      </c>
      <c r="B1818" s="11">
        <v>7.3828620000000003</v>
      </c>
      <c r="C1818" s="2">
        <v>5.0107660000000003</v>
      </c>
      <c r="D1818" s="2">
        <v>5.0107660000000003</v>
      </c>
      <c r="E1818" s="2">
        <v>1</v>
      </c>
    </row>
    <row r="1819" spans="1:5" ht="12.95" customHeight="1" x14ac:dyDescent="0.2">
      <c r="A1819" s="7">
        <v>37243</v>
      </c>
      <c r="B1819" s="11">
        <v>7.3874950000000004</v>
      </c>
      <c r="C1819" s="2">
        <v>5.00915</v>
      </c>
      <c r="D1819" s="2">
        <v>5.00915</v>
      </c>
      <c r="E1819" s="2">
        <v>1</v>
      </c>
    </row>
    <row r="1820" spans="1:5" ht="12.95" customHeight="1" x14ac:dyDescent="0.2">
      <c r="A1820" s="7">
        <v>37244</v>
      </c>
      <c r="B1820" s="11">
        <v>7.3800179999999997</v>
      </c>
      <c r="C1820" s="2">
        <v>5.0050990000000004</v>
      </c>
      <c r="D1820" s="2">
        <v>5.0050990000000004</v>
      </c>
      <c r="E1820" s="2">
        <v>1</v>
      </c>
    </row>
    <row r="1821" spans="1:5" ht="12.95" customHeight="1" x14ac:dyDescent="0.2">
      <c r="A1821" s="7">
        <v>37245</v>
      </c>
      <c r="B1821" s="11">
        <v>7.372414</v>
      </c>
      <c r="C1821" s="2">
        <v>5.0006199999999996</v>
      </c>
      <c r="D1821" s="2">
        <v>5.0006199999999996</v>
      </c>
      <c r="E1821" s="2">
        <v>1</v>
      </c>
    </row>
    <row r="1822" spans="1:5" ht="12.95" customHeight="1" x14ac:dyDescent="0.2">
      <c r="A1822" s="7">
        <v>37246</v>
      </c>
      <c r="B1822" s="11">
        <v>7.3729699999999996</v>
      </c>
      <c r="C1822" s="2">
        <v>5.0255400000000003</v>
      </c>
      <c r="D1822" s="2">
        <v>5.0255400000000003</v>
      </c>
      <c r="E1822" s="2">
        <v>1</v>
      </c>
    </row>
    <row r="1823" spans="1:5" ht="12.95" customHeight="1" x14ac:dyDescent="0.2">
      <c r="A1823" s="7">
        <v>37247</v>
      </c>
      <c r="B1823" s="11">
        <v>7.3715950000000001</v>
      </c>
      <c r="C1823" s="2">
        <v>5.0318050000000003</v>
      </c>
      <c r="D1823" s="2">
        <v>5.0318050000000003</v>
      </c>
      <c r="E1823" s="2">
        <v>1</v>
      </c>
    </row>
    <row r="1824" spans="1:5" ht="12.95" customHeight="1" x14ac:dyDescent="0.2">
      <c r="A1824" s="7">
        <v>37248</v>
      </c>
      <c r="B1824" s="11">
        <v>7.3715950000000001</v>
      </c>
      <c r="C1824" s="2">
        <v>5.0318050000000003</v>
      </c>
      <c r="D1824" s="2">
        <v>5.0318050000000003</v>
      </c>
      <c r="E1824" s="2">
        <v>1</v>
      </c>
    </row>
    <row r="1825" spans="1:5" ht="12.95" customHeight="1" x14ac:dyDescent="0.2">
      <c r="A1825" s="7">
        <v>37249</v>
      </c>
      <c r="B1825" s="11">
        <v>7.3715950000000001</v>
      </c>
      <c r="C1825" s="2">
        <v>5.0318050000000003</v>
      </c>
      <c r="D1825" s="2">
        <v>5.0318050000000003</v>
      </c>
      <c r="E1825" s="2">
        <v>1</v>
      </c>
    </row>
    <row r="1826" spans="1:5" ht="12.95" customHeight="1" x14ac:dyDescent="0.2">
      <c r="A1826" s="7">
        <v>37250</v>
      </c>
      <c r="B1826" s="11">
        <v>7.3733849999999999</v>
      </c>
      <c r="C1826" s="2">
        <v>5.0241110000000004</v>
      </c>
      <c r="D1826" s="2">
        <v>5.0241110000000004</v>
      </c>
      <c r="E1826" s="2">
        <v>1</v>
      </c>
    </row>
    <row r="1827" spans="1:5" ht="12.95" customHeight="1" x14ac:dyDescent="0.2">
      <c r="A1827" s="7">
        <v>37251</v>
      </c>
      <c r="B1827" s="11">
        <v>7.3733849999999999</v>
      </c>
      <c r="C1827" s="2">
        <v>5.0241110000000004</v>
      </c>
      <c r="D1827" s="2">
        <v>5.0241110000000004</v>
      </c>
      <c r="E1827" s="2">
        <v>1</v>
      </c>
    </row>
    <row r="1828" spans="1:5" ht="12.95" customHeight="1" x14ac:dyDescent="0.2">
      <c r="A1828" s="7">
        <v>37252</v>
      </c>
      <c r="B1828" s="11">
        <v>7.3733849999999999</v>
      </c>
      <c r="C1828" s="2">
        <v>5.0241110000000004</v>
      </c>
      <c r="D1828" s="2">
        <v>5.0241110000000004</v>
      </c>
      <c r="E1828" s="2">
        <v>1</v>
      </c>
    </row>
    <row r="1829" spans="1:5" ht="12.95" customHeight="1" x14ac:dyDescent="0.2">
      <c r="A1829" s="7">
        <v>37253</v>
      </c>
      <c r="B1829" s="11">
        <v>7.3589729999999998</v>
      </c>
      <c r="C1829" s="2">
        <v>4.9632250000000004</v>
      </c>
      <c r="D1829" s="2">
        <v>4.9632250000000004</v>
      </c>
      <c r="E1829" s="2">
        <v>1</v>
      </c>
    </row>
    <row r="1830" spans="1:5" ht="12.95" customHeight="1" x14ac:dyDescent="0.2">
      <c r="A1830" s="7">
        <v>37254</v>
      </c>
      <c r="B1830" s="11">
        <v>7.3700299999999999</v>
      </c>
      <c r="C1830" s="2">
        <v>4.9773959999999997</v>
      </c>
      <c r="D1830" s="2">
        <v>4.9773959999999997</v>
      </c>
      <c r="E1830" s="2">
        <v>1</v>
      </c>
    </row>
    <row r="1831" spans="1:5" ht="12.95" customHeight="1" x14ac:dyDescent="0.2">
      <c r="A1831" s="7">
        <v>37255</v>
      </c>
      <c r="B1831" s="11">
        <v>7.3700299999999999</v>
      </c>
      <c r="C1831" s="2">
        <v>4.9773959999999997</v>
      </c>
      <c r="D1831" s="2">
        <v>4.9773959999999997</v>
      </c>
      <c r="E1831" s="2">
        <v>1</v>
      </c>
    </row>
    <row r="1832" spans="1:5" ht="12.95" customHeight="1" x14ac:dyDescent="0.2">
      <c r="A1832" s="7">
        <v>37256</v>
      </c>
      <c r="B1832" s="11">
        <v>7.3700299999999999</v>
      </c>
      <c r="C1832" s="2">
        <v>4.9773959999999997</v>
      </c>
      <c r="D1832" s="2">
        <v>4.9773959999999997</v>
      </c>
      <c r="E1832" s="2">
        <v>1</v>
      </c>
    </row>
    <row r="1833" spans="1:5" ht="12.95" customHeight="1" x14ac:dyDescent="0.2">
      <c r="A1833" s="7">
        <v>37257</v>
      </c>
      <c r="B1833" s="11">
        <v>7.3665459999999996</v>
      </c>
      <c r="C1833" s="2">
        <v>4.9763869999999999</v>
      </c>
      <c r="D1833" s="2">
        <v>4.9763869999999999</v>
      </c>
      <c r="E1833" s="2">
        <v>1</v>
      </c>
    </row>
    <row r="1834" spans="1:5" ht="12.95" customHeight="1" x14ac:dyDescent="0.2">
      <c r="A1834" s="7">
        <v>37258</v>
      </c>
      <c r="B1834" s="11">
        <v>7.3665459999999996</v>
      </c>
      <c r="C1834" s="2">
        <v>4.9763869999999999</v>
      </c>
      <c r="D1834" s="2">
        <v>4.9763869999999999</v>
      </c>
      <c r="E1834" s="2">
        <v>1</v>
      </c>
    </row>
    <row r="1835" spans="1:5" ht="12.95" customHeight="1" x14ac:dyDescent="0.2">
      <c r="A1835" s="7">
        <v>37259</v>
      </c>
      <c r="B1835" s="11">
        <v>7.3741310000000002</v>
      </c>
      <c r="C1835" s="2">
        <v>4.9700959999999998</v>
      </c>
      <c r="D1835" s="2">
        <v>4.9700959999999998</v>
      </c>
      <c r="E1835" s="2">
        <v>1</v>
      </c>
    </row>
    <row r="1836" spans="1:5" ht="12.95" customHeight="1" x14ac:dyDescent="0.2">
      <c r="A1836" s="7">
        <v>37260</v>
      </c>
      <c r="B1836" s="11">
        <v>7.385313</v>
      </c>
      <c r="C1836" s="2">
        <v>4.9692590000000001</v>
      </c>
      <c r="D1836" s="2">
        <v>4.9692590000000001</v>
      </c>
      <c r="E1836" s="2">
        <v>1</v>
      </c>
    </row>
    <row r="1837" spans="1:5" ht="12.95" customHeight="1" x14ac:dyDescent="0.2">
      <c r="A1837" s="7">
        <v>37261</v>
      </c>
      <c r="B1837" s="11">
        <v>7.3851469999999999</v>
      </c>
      <c r="C1837" s="2">
        <v>4.9967170000000003</v>
      </c>
      <c r="D1837" s="2">
        <v>4.9967170000000003</v>
      </c>
      <c r="E1837" s="2">
        <v>1</v>
      </c>
    </row>
    <row r="1838" spans="1:5" ht="12.95" customHeight="1" x14ac:dyDescent="0.2">
      <c r="A1838" s="7">
        <v>37262</v>
      </c>
      <c r="B1838" s="11">
        <v>7.3851469999999999</v>
      </c>
      <c r="C1838" s="2">
        <v>4.9967170000000003</v>
      </c>
      <c r="D1838" s="2">
        <v>4.9967170000000003</v>
      </c>
      <c r="E1838" s="2">
        <v>1</v>
      </c>
    </row>
    <row r="1839" spans="1:5" ht="12.95" customHeight="1" x14ac:dyDescent="0.2">
      <c r="A1839" s="7">
        <v>37263</v>
      </c>
      <c r="B1839" s="11">
        <v>7.3851469999999999</v>
      </c>
      <c r="C1839" s="2">
        <v>4.9967170000000003</v>
      </c>
      <c r="D1839" s="2">
        <v>4.9967170000000003</v>
      </c>
      <c r="E1839" s="2">
        <v>1</v>
      </c>
    </row>
    <row r="1840" spans="1:5" ht="12.95" customHeight="1" x14ac:dyDescent="0.2">
      <c r="A1840" s="7">
        <v>37264</v>
      </c>
      <c r="B1840" s="11">
        <v>7.3979600000000003</v>
      </c>
      <c r="C1840" s="2">
        <v>5.0169269999999999</v>
      </c>
      <c r="D1840" s="2">
        <v>5.0169269999999999</v>
      </c>
      <c r="E1840" s="2">
        <v>1</v>
      </c>
    </row>
    <row r="1841" spans="1:5" ht="12.95" customHeight="1" x14ac:dyDescent="0.2">
      <c r="A1841" s="7">
        <v>37265</v>
      </c>
      <c r="B1841" s="11">
        <v>7.4140839999999999</v>
      </c>
      <c r="C1841" s="2">
        <v>5.0418799999999999</v>
      </c>
      <c r="D1841" s="2">
        <v>5.0418799999999999</v>
      </c>
      <c r="E1841" s="2">
        <v>1</v>
      </c>
    </row>
    <row r="1842" spans="1:5" ht="12.95" customHeight="1" x14ac:dyDescent="0.2">
      <c r="A1842" s="7">
        <v>37266</v>
      </c>
      <c r="B1842" s="11">
        <v>7.4290940000000001</v>
      </c>
      <c r="C1842" s="2">
        <v>5.0216940000000001</v>
      </c>
      <c r="D1842" s="2">
        <v>5.0216940000000001</v>
      </c>
      <c r="E1842" s="2">
        <v>1</v>
      </c>
    </row>
    <row r="1843" spans="1:5" ht="12.95" customHeight="1" x14ac:dyDescent="0.2">
      <c r="A1843" s="7">
        <v>37267</v>
      </c>
      <c r="B1843" s="11">
        <v>7.4506379999999996</v>
      </c>
      <c r="C1843" s="2">
        <v>5.0236919999999996</v>
      </c>
      <c r="D1843" s="2">
        <v>5.0236919999999996</v>
      </c>
      <c r="E1843" s="2">
        <v>1</v>
      </c>
    </row>
    <row r="1844" spans="1:5" ht="12.95" customHeight="1" x14ac:dyDescent="0.2">
      <c r="A1844" s="7">
        <v>37268</v>
      </c>
      <c r="B1844" s="11">
        <v>7.4702469999999996</v>
      </c>
      <c r="C1844" s="2">
        <v>5.0488289999999996</v>
      </c>
      <c r="D1844" s="2">
        <v>5.0488289999999996</v>
      </c>
      <c r="E1844" s="2">
        <v>1</v>
      </c>
    </row>
    <row r="1845" spans="1:5" ht="12.95" customHeight="1" x14ac:dyDescent="0.2">
      <c r="A1845" s="7">
        <v>37269</v>
      </c>
      <c r="B1845" s="11">
        <v>7.4702469999999996</v>
      </c>
      <c r="C1845" s="2">
        <v>5.0488289999999996</v>
      </c>
      <c r="D1845" s="2">
        <v>5.0488289999999996</v>
      </c>
      <c r="E1845" s="2">
        <v>1</v>
      </c>
    </row>
    <row r="1846" spans="1:5" ht="12.95" customHeight="1" x14ac:dyDescent="0.2">
      <c r="A1846" s="7">
        <v>37270</v>
      </c>
      <c r="B1846" s="11">
        <v>7.4702469999999996</v>
      </c>
      <c r="C1846" s="2">
        <v>5.0488289999999996</v>
      </c>
      <c r="D1846" s="2">
        <v>5.0488289999999996</v>
      </c>
      <c r="E1846" s="2">
        <v>1</v>
      </c>
    </row>
    <row r="1847" spans="1:5" ht="12.95" customHeight="1" x14ac:dyDescent="0.2">
      <c r="A1847" s="7">
        <v>37271</v>
      </c>
      <c r="B1847" s="11">
        <v>7.4824849999999996</v>
      </c>
      <c r="C1847" s="2">
        <v>5.0625739999999997</v>
      </c>
      <c r="D1847" s="2">
        <v>5.0625739999999997</v>
      </c>
      <c r="E1847" s="2">
        <v>1</v>
      </c>
    </row>
    <row r="1848" spans="1:5" ht="12.95" customHeight="1" x14ac:dyDescent="0.2">
      <c r="A1848" s="7">
        <v>37272</v>
      </c>
      <c r="B1848" s="11">
        <v>7.4899069999999996</v>
      </c>
      <c r="C1848" s="2">
        <v>5.0638269999999999</v>
      </c>
      <c r="D1848" s="2">
        <v>5.0638269999999999</v>
      </c>
      <c r="E1848" s="2">
        <v>1</v>
      </c>
    </row>
    <row r="1849" spans="1:5" ht="12.95" customHeight="1" x14ac:dyDescent="0.2">
      <c r="A1849" s="7">
        <v>37273</v>
      </c>
      <c r="B1849" s="11">
        <v>7.5067740000000001</v>
      </c>
      <c r="C1849" s="2">
        <v>5.105607</v>
      </c>
      <c r="D1849" s="2">
        <v>5.105607</v>
      </c>
      <c r="E1849" s="2">
        <v>1</v>
      </c>
    </row>
    <row r="1850" spans="1:5" ht="12.95" customHeight="1" x14ac:dyDescent="0.2">
      <c r="A1850" s="7">
        <v>37274</v>
      </c>
      <c r="B1850" s="11">
        <v>7.4954720000000004</v>
      </c>
      <c r="C1850" s="2">
        <v>5.1090400000000002</v>
      </c>
      <c r="D1850" s="2">
        <v>5.1090400000000002</v>
      </c>
      <c r="E1850" s="2">
        <v>1</v>
      </c>
    </row>
    <row r="1851" spans="1:5" ht="12.95" customHeight="1" x14ac:dyDescent="0.2">
      <c r="A1851" s="7">
        <v>37275</v>
      </c>
      <c r="B1851" s="11">
        <v>7.5204009999999997</v>
      </c>
      <c r="C1851" s="2">
        <v>5.119402</v>
      </c>
      <c r="D1851" s="2">
        <v>5.119402</v>
      </c>
      <c r="E1851" s="2">
        <v>1</v>
      </c>
    </row>
    <row r="1852" spans="1:5" ht="12.95" customHeight="1" x14ac:dyDescent="0.2">
      <c r="A1852" s="7">
        <v>37276</v>
      </c>
      <c r="B1852" s="11">
        <v>7.5204009999999997</v>
      </c>
      <c r="C1852" s="2">
        <v>5.119402</v>
      </c>
      <c r="D1852" s="2">
        <v>5.119402</v>
      </c>
      <c r="E1852" s="2">
        <v>1</v>
      </c>
    </row>
    <row r="1853" spans="1:5" ht="12.95" customHeight="1" x14ac:dyDescent="0.2">
      <c r="A1853" s="7">
        <v>37277</v>
      </c>
      <c r="B1853" s="11">
        <v>7.5204009999999997</v>
      </c>
      <c r="C1853" s="2">
        <v>5.119402</v>
      </c>
      <c r="D1853" s="2">
        <v>5.119402</v>
      </c>
      <c r="E1853" s="2">
        <v>1</v>
      </c>
    </row>
    <row r="1854" spans="1:5" ht="12.95" customHeight="1" x14ac:dyDescent="0.2">
      <c r="A1854" s="7">
        <v>37278</v>
      </c>
      <c r="B1854" s="11">
        <v>7.5316429999999999</v>
      </c>
      <c r="C1854" s="2">
        <v>5.1225209999999999</v>
      </c>
      <c r="D1854" s="2">
        <v>5.1225209999999999</v>
      </c>
      <c r="E1854" s="2">
        <v>1</v>
      </c>
    </row>
    <row r="1855" spans="1:5" ht="12.95" customHeight="1" x14ac:dyDescent="0.2">
      <c r="A1855" s="7">
        <v>37279</v>
      </c>
      <c r="B1855" s="11">
        <v>7.5437830000000003</v>
      </c>
      <c r="C1855" s="2">
        <v>5.1335709999999999</v>
      </c>
      <c r="D1855" s="2">
        <v>5.1335709999999999</v>
      </c>
      <c r="E1855" s="2">
        <v>1</v>
      </c>
    </row>
    <row r="1856" spans="1:5" ht="12.95" customHeight="1" x14ac:dyDescent="0.2">
      <c r="A1856" s="7">
        <v>37280</v>
      </c>
      <c r="B1856" s="11">
        <v>7.5481360000000004</v>
      </c>
      <c r="C1856" s="2">
        <v>5.1250239999999998</v>
      </c>
      <c r="D1856" s="2">
        <v>5.1250239999999998</v>
      </c>
      <c r="E1856" s="2">
        <v>1</v>
      </c>
    </row>
    <row r="1857" spans="1:5" ht="12.95" customHeight="1" x14ac:dyDescent="0.2">
      <c r="A1857" s="7">
        <v>37281</v>
      </c>
      <c r="B1857" s="11">
        <v>7.545795</v>
      </c>
      <c r="C1857" s="2">
        <v>5.1436909999999996</v>
      </c>
      <c r="D1857" s="2">
        <v>5.1436909999999996</v>
      </c>
      <c r="E1857" s="2">
        <v>1</v>
      </c>
    </row>
    <row r="1858" spans="1:5" ht="12.95" customHeight="1" x14ac:dyDescent="0.2">
      <c r="A1858" s="7">
        <v>37282</v>
      </c>
      <c r="B1858" s="11">
        <v>7.5541320000000001</v>
      </c>
      <c r="C1858" s="2">
        <v>5.1472689999999997</v>
      </c>
      <c r="D1858" s="2">
        <v>5.1472689999999997</v>
      </c>
      <c r="E1858" s="2">
        <v>1</v>
      </c>
    </row>
    <row r="1859" spans="1:5" ht="12.95" customHeight="1" x14ac:dyDescent="0.2">
      <c r="A1859" s="7">
        <v>37283</v>
      </c>
      <c r="B1859" s="11">
        <v>7.5541320000000001</v>
      </c>
      <c r="C1859" s="2">
        <v>5.1472689999999997</v>
      </c>
      <c r="D1859" s="2">
        <v>5.1472689999999997</v>
      </c>
      <c r="E1859" s="2">
        <v>1</v>
      </c>
    </row>
    <row r="1860" spans="1:5" ht="12.95" customHeight="1" x14ac:dyDescent="0.2">
      <c r="A1860" s="7">
        <v>37284</v>
      </c>
      <c r="B1860" s="11">
        <v>7.5541320000000001</v>
      </c>
      <c r="C1860" s="2">
        <v>5.1472689999999997</v>
      </c>
      <c r="D1860" s="2">
        <v>5.1472689999999997</v>
      </c>
      <c r="E1860" s="2">
        <v>1</v>
      </c>
    </row>
    <row r="1861" spans="1:5" ht="12.95" customHeight="1" x14ac:dyDescent="0.2">
      <c r="A1861" s="7">
        <v>37285</v>
      </c>
      <c r="B1861" s="11">
        <v>7.5445729999999998</v>
      </c>
      <c r="C1861" s="2">
        <v>5.1201720000000002</v>
      </c>
      <c r="D1861" s="2">
        <v>5.1201720000000002</v>
      </c>
      <c r="E1861" s="2">
        <v>1</v>
      </c>
    </row>
    <row r="1862" spans="1:5" ht="12.95" customHeight="1" x14ac:dyDescent="0.2">
      <c r="A1862" s="7">
        <v>37286</v>
      </c>
      <c r="B1862" s="11">
        <v>7.5577779999999999</v>
      </c>
      <c r="C1862" s="2">
        <v>5.1368029999999996</v>
      </c>
      <c r="D1862" s="2">
        <v>5.1368029999999996</v>
      </c>
      <c r="E1862" s="2">
        <v>1</v>
      </c>
    </row>
    <row r="1863" spans="1:5" ht="12.95" customHeight="1" x14ac:dyDescent="0.2">
      <c r="A1863" s="7">
        <v>37287</v>
      </c>
      <c r="B1863" s="11">
        <v>7.5684800000000001</v>
      </c>
      <c r="C1863" s="2">
        <v>5.1468749999999996</v>
      </c>
      <c r="D1863" s="2">
        <v>5.1468749999999996</v>
      </c>
      <c r="E1863" s="2">
        <v>1</v>
      </c>
    </row>
    <row r="1864" spans="1:5" ht="12.95" customHeight="1" x14ac:dyDescent="0.2">
      <c r="A1864" s="7">
        <v>37288</v>
      </c>
      <c r="B1864" s="8">
        <v>7.5744790000000002</v>
      </c>
      <c r="C1864" s="2">
        <v>5.1348919999999998</v>
      </c>
      <c r="D1864" s="2">
        <v>5.1348919999999998</v>
      </c>
      <c r="E1864" s="2">
        <v>1</v>
      </c>
    </row>
    <row r="1865" spans="1:5" ht="12.95" customHeight="1" x14ac:dyDescent="0.2">
      <c r="A1865" s="7">
        <v>37289</v>
      </c>
      <c r="B1865" s="8">
        <v>7.5800390000000002</v>
      </c>
      <c r="C1865" s="2">
        <v>5.1365720000000001</v>
      </c>
      <c r="D1865" s="2">
        <v>5.1365720000000001</v>
      </c>
      <c r="E1865" s="2">
        <v>1</v>
      </c>
    </row>
    <row r="1866" spans="1:5" ht="12.95" customHeight="1" x14ac:dyDescent="0.2">
      <c r="A1866" s="7">
        <v>37290</v>
      </c>
      <c r="B1866" s="8">
        <v>7.5800390000000002</v>
      </c>
      <c r="C1866" s="2">
        <v>5.1365720000000001</v>
      </c>
      <c r="D1866" s="2">
        <v>5.1365720000000001</v>
      </c>
      <c r="E1866" s="2">
        <v>1</v>
      </c>
    </row>
    <row r="1867" spans="1:5" ht="12.95" customHeight="1" x14ac:dyDescent="0.2">
      <c r="A1867" s="7">
        <v>37291</v>
      </c>
      <c r="B1867" s="8">
        <v>7.5800390000000002</v>
      </c>
      <c r="C1867" s="2">
        <v>5.1365720000000001</v>
      </c>
      <c r="D1867" s="2">
        <v>5.1365720000000001</v>
      </c>
      <c r="E1867" s="2">
        <v>1</v>
      </c>
    </row>
    <row r="1868" spans="1:5" ht="12.95" customHeight="1" x14ac:dyDescent="0.2">
      <c r="A1868" s="7">
        <v>37292</v>
      </c>
      <c r="B1868" s="8">
        <v>7.5707129999999996</v>
      </c>
      <c r="C1868" s="2">
        <v>5.1181130000000001</v>
      </c>
      <c r="D1868" s="2">
        <v>5.1181130000000001</v>
      </c>
      <c r="E1868" s="2">
        <v>1</v>
      </c>
    </row>
    <row r="1869" spans="1:5" ht="12.95" customHeight="1" x14ac:dyDescent="0.2">
      <c r="A1869" s="7">
        <v>37293</v>
      </c>
      <c r="B1869" s="8">
        <v>7.5724119999999999</v>
      </c>
      <c r="C1869" s="2">
        <v>5.1334910000000002</v>
      </c>
      <c r="D1869" s="2">
        <v>5.1334910000000002</v>
      </c>
      <c r="E1869" s="2">
        <v>1</v>
      </c>
    </row>
    <row r="1870" spans="1:5" ht="12.95" customHeight="1" x14ac:dyDescent="0.2">
      <c r="A1870" s="7">
        <v>37294</v>
      </c>
      <c r="B1870" s="8">
        <v>7.5645819999999997</v>
      </c>
      <c r="C1870" s="2">
        <v>5.1368879999999999</v>
      </c>
      <c r="D1870" s="2">
        <v>5.1368879999999999</v>
      </c>
      <c r="E1870" s="2">
        <v>1</v>
      </c>
    </row>
    <row r="1871" spans="1:5" ht="12.95" customHeight="1" x14ac:dyDescent="0.2">
      <c r="A1871" s="7">
        <v>37295</v>
      </c>
      <c r="B1871" s="8">
        <v>7.5479089999999998</v>
      </c>
      <c r="C1871" s="2">
        <v>5.1269590000000003</v>
      </c>
      <c r="D1871" s="2">
        <v>5.1269590000000003</v>
      </c>
      <c r="E1871" s="2">
        <v>1</v>
      </c>
    </row>
    <row r="1872" spans="1:5" ht="12.95" customHeight="1" x14ac:dyDescent="0.2">
      <c r="A1872" s="7">
        <v>37296</v>
      </c>
      <c r="B1872" s="8">
        <v>7.5394310000000004</v>
      </c>
      <c r="C1872" s="2">
        <v>5.1250299999999998</v>
      </c>
      <c r="D1872" s="2">
        <v>5.1250299999999998</v>
      </c>
      <c r="E1872" s="2">
        <v>1</v>
      </c>
    </row>
    <row r="1873" spans="1:5" ht="12.95" customHeight="1" x14ac:dyDescent="0.2">
      <c r="A1873" s="7">
        <v>37297</v>
      </c>
      <c r="B1873" s="8">
        <v>7.5394310000000004</v>
      </c>
      <c r="C1873" s="2">
        <v>5.1250299999999998</v>
      </c>
      <c r="D1873" s="2">
        <v>5.1250299999999998</v>
      </c>
      <c r="E1873" s="2">
        <v>1</v>
      </c>
    </row>
    <row r="1874" spans="1:5" ht="12.95" customHeight="1" x14ac:dyDescent="0.2">
      <c r="A1874" s="7">
        <v>37298</v>
      </c>
      <c r="B1874" s="8">
        <v>7.5394310000000004</v>
      </c>
      <c r="C1874" s="2">
        <v>5.1250299999999998</v>
      </c>
      <c r="D1874" s="2">
        <v>5.1250299999999998</v>
      </c>
      <c r="E1874" s="2">
        <v>1</v>
      </c>
    </row>
    <row r="1875" spans="1:5" ht="12.95" customHeight="1" x14ac:dyDescent="0.2">
      <c r="A1875" s="7">
        <v>37299</v>
      </c>
      <c r="B1875" s="8">
        <v>7.5331080000000004</v>
      </c>
      <c r="C1875" s="2">
        <v>5.100276</v>
      </c>
      <c r="D1875" s="2">
        <v>5.100276</v>
      </c>
      <c r="E1875" s="2">
        <v>1</v>
      </c>
    </row>
    <row r="1876" spans="1:5" ht="12.95" customHeight="1" x14ac:dyDescent="0.2">
      <c r="A1876" s="7">
        <v>37300</v>
      </c>
      <c r="B1876" s="8">
        <v>7.513439</v>
      </c>
      <c r="C1876" s="2">
        <v>5.0886820000000004</v>
      </c>
      <c r="D1876" s="2">
        <v>5.0886820000000004</v>
      </c>
      <c r="E1876" s="2">
        <v>1</v>
      </c>
    </row>
    <row r="1877" spans="1:5" ht="12.95" customHeight="1" x14ac:dyDescent="0.2">
      <c r="A1877" s="7">
        <v>37301</v>
      </c>
      <c r="B1877" s="8">
        <v>7.4990160000000001</v>
      </c>
      <c r="C1877" s="2">
        <v>5.0720429999999999</v>
      </c>
      <c r="D1877" s="2">
        <v>5.0720429999999999</v>
      </c>
      <c r="E1877" s="2">
        <v>1</v>
      </c>
    </row>
    <row r="1878" spans="1:5" ht="12.95" customHeight="1" x14ac:dyDescent="0.2">
      <c r="A1878" s="7">
        <v>37302</v>
      </c>
      <c r="B1878" s="8">
        <v>7.483066</v>
      </c>
      <c r="C1878" s="2">
        <v>5.0472590000000004</v>
      </c>
      <c r="D1878" s="2">
        <v>5.0472590000000004</v>
      </c>
      <c r="E1878" s="2">
        <v>1</v>
      </c>
    </row>
    <row r="1879" spans="1:5" ht="12.95" customHeight="1" x14ac:dyDescent="0.2">
      <c r="A1879" s="7">
        <v>37303</v>
      </c>
      <c r="B1879" s="8">
        <v>7.4639030000000002</v>
      </c>
      <c r="C1879" s="2">
        <v>5.0363720000000001</v>
      </c>
      <c r="D1879" s="2">
        <v>5.0363720000000001</v>
      </c>
      <c r="E1879" s="2">
        <v>1</v>
      </c>
    </row>
    <row r="1880" spans="1:5" ht="12.95" customHeight="1" x14ac:dyDescent="0.2">
      <c r="A1880" s="7">
        <v>37304</v>
      </c>
      <c r="B1880" s="8">
        <v>7.4639030000000002</v>
      </c>
      <c r="C1880" s="2">
        <v>5.0363720000000001</v>
      </c>
      <c r="D1880" s="2">
        <v>5.0363720000000001</v>
      </c>
      <c r="E1880" s="2">
        <v>1</v>
      </c>
    </row>
    <row r="1881" spans="1:5" ht="12.95" customHeight="1" x14ac:dyDescent="0.2">
      <c r="A1881" s="7">
        <v>37305</v>
      </c>
      <c r="B1881" s="8">
        <v>7.4639030000000002</v>
      </c>
      <c r="C1881" s="2">
        <v>5.0363720000000001</v>
      </c>
      <c r="D1881" s="2">
        <v>5.0363720000000001</v>
      </c>
      <c r="E1881" s="2">
        <v>1</v>
      </c>
    </row>
    <row r="1882" spans="1:5" ht="12.95" customHeight="1" x14ac:dyDescent="0.2">
      <c r="A1882" s="7">
        <v>37306</v>
      </c>
      <c r="B1882" s="8">
        <v>7.4588805999999996</v>
      </c>
      <c r="C1882" s="2">
        <v>5.0356509999999997</v>
      </c>
      <c r="D1882" s="2">
        <v>5.0356509999999997</v>
      </c>
      <c r="E1882" s="2">
        <v>1</v>
      </c>
    </row>
    <row r="1883" spans="1:5" ht="12.95" customHeight="1" x14ac:dyDescent="0.2">
      <c r="A1883" s="7">
        <v>37307</v>
      </c>
      <c r="B1883" s="11">
        <v>7.4462510000000002</v>
      </c>
      <c r="C1883" s="2">
        <v>5.0373770000000002</v>
      </c>
      <c r="D1883" s="2">
        <v>5.0373770000000002</v>
      </c>
      <c r="E1883" s="2">
        <v>1</v>
      </c>
    </row>
    <row r="1884" spans="1:5" ht="12.95" customHeight="1" x14ac:dyDescent="0.2">
      <c r="A1884" s="7">
        <v>37308</v>
      </c>
      <c r="B1884" s="11">
        <v>7.4232839999999998</v>
      </c>
      <c r="C1884" s="2">
        <v>5.0211610000000002</v>
      </c>
      <c r="D1884" s="2">
        <v>5.0211610000000002</v>
      </c>
      <c r="E1884" s="2">
        <v>1</v>
      </c>
    </row>
    <row r="1885" spans="1:5" ht="12.95" customHeight="1" x14ac:dyDescent="0.2">
      <c r="A1885" s="7">
        <v>37309</v>
      </c>
      <c r="B1885" s="11">
        <v>7.4304649999999999</v>
      </c>
      <c r="C1885" s="2">
        <v>5.0219420000000001</v>
      </c>
      <c r="D1885" s="2">
        <v>5.0219420000000001</v>
      </c>
      <c r="E1885" s="2">
        <v>1</v>
      </c>
    </row>
    <row r="1886" spans="1:5" ht="12.95" customHeight="1" x14ac:dyDescent="0.2">
      <c r="A1886" s="7">
        <v>37310</v>
      </c>
      <c r="B1886" s="11">
        <v>7.4348599999999996</v>
      </c>
      <c r="C1886" s="2">
        <v>5.0269510000000004</v>
      </c>
      <c r="D1886" s="2">
        <v>5.0269510000000004</v>
      </c>
      <c r="E1886" s="2">
        <v>1</v>
      </c>
    </row>
    <row r="1887" spans="1:5" ht="12.95" customHeight="1" x14ac:dyDescent="0.2">
      <c r="A1887" s="7">
        <v>37311</v>
      </c>
      <c r="B1887" s="11">
        <v>7.4348599999999996</v>
      </c>
      <c r="C1887" s="2">
        <v>5.0269510000000004</v>
      </c>
      <c r="D1887" s="2">
        <v>5.0269510000000004</v>
      </c>
      <c r="E1887" s="2">
        <v>1</v>
      </c>
    </row>
    <row r="1888" spans="1:5" ht="12.95" customHeight="1" x14ac:dyDescent="0.2">
      <c r="A1888" s="7">
        <v>37312</v>
      </c>
      <c r="B1888" s="11">
        <v>7.4348599999999996</v>
      </c>
      <c r="C1888" s="2">
        <v>5.0269510000000004</v>
      </c>
      <c r="D1888" s="2">
        <v>5.0269510000000004</v>
      </c>
      <c r="E1888" s="2">
        <v>1</v>
      </c>
    </row>
    <row r="1889" spans="1:5" ht="12.95" customHeight="1" x14ac:dyDescent="0.2">
      <c r="A1889" s="7">
        <v>37313</v>
      </c>
      <c r="B1889" s="11">
        <v>7.4429040000000004</v>
      </c>
      <c r="C1889" s="2">
        <v>5.0385220000000004</v>
      </c>
      <c r="D1889" s="2">
        <v>5.0385220000000004</v>
      </c>
      <c r="E1889" s="2">
        <v>1</v>
      </c>
    </row>
    <row r="1890" spans="1:5" ht="12.95" customHeight="1" x14ac:dyDescent="0.2">
      <c r="A1890" s="7">
        <v>37314</v>
      </c>
      <c r="B1890" s="11">
        <v>7.4545070000000004</v>
      </c>
      <c r="C1890" s="2">
        <v>5.0501370000000003</v>
      </c>
      <c r="D1890" s="2">
        <v>5.0501370000000003</v>
      </c>
      <c r="E1890" s="2">
        <v>1</v>
      </c>
    </row>
    <row r="1891" spans="1:5" ht="12.95" customHeight="1" x14ac:dyDescent="0.2">
      <c r="A1891" s="7">
        <v>37315</v>
      </c>
      <c r="B1891" s="11">
        <v>7.4378479999999998</v>
      </c>
      <c r="C1891" s="2">
        <v>5.0378270000000001</v>
      </c>
      <c r="D1891" s="2">
        <v>5.0378270000000001</v>
      </c>
      <c r="E1891" s="2">
        <v>1</v>
      </c>
    </row>
    <row r="1892" spans="1:5" ht="12.95" customHeight="1" x14ac:dyDescent="0.2">
      <c r="A1892" s="7">
        <v>37316</v>
      </c>
      <c r="B1892" s="11">
        <v>7.4394999999999998</v>
      </c>
      <c r="C1892" s="2">
        <v>5.0396289999999997</v>
      </c>
      <c r="D1892" s="2">
        <v>5.0396289999999997</v>
      </c>
      <c r="E1892" s="2">
        <v>1</v>
      </c>
    </row>
    <row r="1893" spans="1:5" ht="12.95" customHeight="1" x14ac:dyDescent="0.2">
      <c r="A1893" s="7">
        <v>37317</v>
      </c>
      <c r="B1893" s="11">
        <v>7.4330350000000003</v>
      </c>
      <c r="C1893" s="2">
        <v>5.0369549999999998</v>
      </c>
      <c r="D1893" s="2">
        <v>5.0369549999999998</v>
      </c>
      <c r="E1893" s="2">
        <v>1</v>
      </c>
    </row>
    <row r="1894" spans="1:5" ht="12.95" customHeight="1" x14ac:dyDescent="0.2">
      <c r="A1894" s="7">
        <v>37318</v>
      </c>
      <c r="B1894" s="11">
        <v>7.4330350000000003</v>
      </c>
      <c r="C1894" s="2">
        <v>5.0369549999999998</v>
      </c>
      <c r="D1894" s="2">
        <v>5.0369549999999998</v>
      </c>
      <c r="E1894" s="2">
        <v>1</v>
      </c>
    </row>
    <row r="1895" spans="1:5" ht="12.95" customHeight="1" x14ac:dyDescent="0.2">
      <c r="A1895" s="7">
        <v>37319</v>
      </c>
      <c r="B1895" s="11">
        <v>7.4330350000000003</v>
      </c>
      <c r="C1895" s="2">
        <v>5.0369549999999998</v>
      </c>
      <c r="D1895" s="2">
        <v>5.0369549999999998</v>
      </c>
      <c r="E1895" s="2">
        <v>1</v>
      </c>
    </row>
    <row r="1896" spans="1:5" ht="12.95" customHeight="1" x14ac:dyDescent="0.2">
      <c r="A1896" s="7">
        <v>37320</v>
      </c>
      <c r="B1896" s="11">
        <v>7.4341999999999997</v>
      </c>
      <c r="C1896" s="2">
        <v>5.0278640000000001</v>
      </c>
      <c r="D1896" s="2">
        <v>5.0278640000000001</v>
      </c>
      <c r="E1896" s="2">
        <v>1</v>
      </c>
    </row>
    <row r="1897" spans="1:5" ht="12.95" customHeight="1" x14ac:dyDescent="0.2">
      <c r="A1897" s="7">
        <v>37321</v>
      </c>
      <c r="B1897" s="11">
        <v>7.4145510000000003</v>
      </c>
      <c r="C1897" s="2">
        <v>5.024089</v>
      </c>
      <c r="D1897" s="2">
        <v>5.024089</v>
      </c>
      <c r="E1897" s="2">
        <v>1</v>
      </c>
    </row>
    <row r="1898" spans="1:5" ht="12.95" customHeight="1" x14ac:dyDescent="0.2">
      <c r="A1898" s="7">
        <v>37322</v>
      </c>
      <c r="B1898" s="11">
        <v>7.4169369999999999</v>
      </c>
      <c r="C1898" s="2">
        <v>5.0243440000000001</v>
      </c>
      <c r="D1898" s="2">
        <v>5.0243440000000001</v>
      </c>
      <c r="E1898" s="2">
        <v>1</v>
      </c>
    </row>
    <row r="1899" spans="1:5" ht="12.95" customHeight="1" x14ac:dyDescent="0.2">
      <c r="A1899" s="7">
        <v>37323</v>
      </c>
      <c r="B1899" s="11">
        <v>7.4087500000000004</v>
      </c>
      <c r="C1899" s="2">
        <v>5.0297010000000002</v>
      </c>
      <c r="D1899" s="2">
        <v>5.0297010000000002</v>
      </c>
      <c r="E1899" s="2">
        <v>1</v>
      </c>
    </row>
    <row r="1900" spans="1:5" ht="12.95" customHeight="1" x14ac:dyDescent="0.2">
      <c r="A1900" s="7">
        <v>37324</v>
      </c>
      <c r="B1900" s="11">
        <v>7.4057560000000002</v>
      </c>
      <c r="C1900" s="2">
        <v>5.0372440000000003</v>
      </c>
      <c r="D1900" s="2">
        <v>5.0372440000000003</v>
      </c>
      <c r="E1900" s="2">
        <v>1</v>
      </c>
    </row>
    <row r="1901" spans="1:5" ht="12.95" customHeight="1" x14ac:dyDescent="0.2">
      <c r="A1901" s="7">
        <v>37325</v>
      </c>
      <c r="B1901" s="11">
        <v>7.4057560000000002</v>
      </c>
      <c r="C1901" s="2">
        <v>5.0372440000000003</v>
      </c>
      <c r="D1901" s="2">
        <v>5.0372440000000003</v>
      </c>
      <c r="E1901" s="2">
        <v>1</v>
      </c>
    </row>
    <row r="1902" spans="1:5" ht="12.95" customHeight="1" x14ac:dyDescent="0.2">
      <c r="A1902" s="7">
        <v>37326</v>
      </c>
      <c r="B1902" s="11">
        <v>7.4057560000000002</v>
      </c>
      <c r="C1902" s="2">
        <v>5.0372440000000003</v>
      </c>
      <c r="D1902" s="2">
        <v>5.0372440000000003</v>
      </c>
      <c r="E1902" s="2">
        <v>1</v>
      </c>
    </row>
    <row r="1903" spans="1:5" ht="12.95" customHeight="1" x14ac:dyDescent="0.2">
      <c r="A1903" s="7">
        <v>37327</v>
      </c>
      <c r="B1903" s="8">
        <v>7.3991360000000004</v>
      </c>
      <c r="C1903" s="2">
        <v>5.0300003999999996</v>
      </c>
      <c r="D1903" s="2">
        <v>5.0300003999999996</v>
      </c>
      <c r="E1903" s="2">
        <v>1</v>
      </c>
    </row>
    <row r="1904" spans="1:5" ht="12.95" customHeight="1" x14ac:dyDescent="0.2">
      <c r="A1904" s="7">
        <v>37328</v>
      </c>
      <c r="B1904" s="8">
        <v>7.3940270000000003</v>
      </c>
      <c r="C1904" s="2">
        <v>5.0323469999999997</v>
      </c>
      <c r="D1904" s="2">
        <v>5.0323469999999997</v>
      </c>
      <c r="E1904" s="2">
        <v>1</v>
      </c>
    </row>
    <row r="1905" spans="1:5" ht="12.95" customHeight="1" x14ac:dyDescent="0.2">
      <c r="A1905" s="7">
        <v>37329</v>
      </c>
      <c r="B1905" s="8">
        <v>7.3869579999999999</v>
      </c>
      <c r="C1905" s="2">
        <v>5.0309600000000003</v>
      </c>
      <c r="D1905" s="2">
        <v>5.0309600000000003</v>
      </c>
      <c r="E1905" s="2">
        <v>1</v>
      </c>
    </row>
    <row r="1906" spans="1:5" ht="12.95" customHeight="1" x14ac:dyDescent="0.2">
      <c r="A1906" s="7">
        <v>37330</v>
      </c>
      <c r="B1906" s="8">
        <v>7.3737919999999999</v>
      </c>
      <c r="C1906" s="2">
        <v>5.0319310000000002</v>
      </c>
      <c r="D1906" s="2">
        <v>5.0319310000000002</v>
      </c>
      <c r="E1906" s="2">
        <v>1</v>
      </c>
    </row>
    <row r="1907" spans="1:5" ht="12.95" customHeight="1" x14ac:dyDescent="0.2">
      <c r="A1907" s="7">
        <v>37331</v>
      </c>
      <c r="B1907" s="8">
        <v>7.3781999999999996</v>
      </c>
      <c r="C1907" s="2">
        <v>5.0466480000000002</v>
      </c>
      <c r="D1907" s="2">
        <v>5.0466480000000002</v>
      </c>
      <c r="E1907" s="2">
        <v>1</v>
      </c>
    </row>
    <row r="1908" spans="1:5" ht="12.95" customHeight="1" x14ac:dyDescent="0.2">
      <c r="A1908" s="7">
        <v>37332</v>
      </c>
      <c r="B1908" s="8">
        <v>7.3781999999999996</v>
      </c>
      <c r="C1908" s="2">
        <v>5.0466480000000002</v>
      </c>
      <c r="D1908" s="2">
        <v>5.0466480000000002</v>
      </c>
      <c r="E1908" s="2">
        <v>1</v>
      </c>
    </row>
    <row r="1909" spans="1:5" ht="12.95" customHeight="1" x14ac:dyDescent="0.2">
      <c r="A1909" s="7">
        <v>37333</v>
      </c>
      <c r="B1909" s="8">
        <v>7.3781999999999996</v>
      </c>
      <c r="C1909" s="2">
        <v>5.0466480000000002</v>
      </c>
      <c r="D1909" s="2">
        <v>5.0466480000000002</v>
      </c>
      <c r="E1909" s="2">
        <v>1</v>
      </c>
    </row>
    <row r="1910" spans="1:5" ht="12.95" customHeight="1" x14ac:dyDescent="0.2">
      <c r="A1910" s="7">
        <v>37334</v>
      </c>
      <c r="B1910" s="8">
        <v>7.3735949999999999</v>
      </c>
      <c r="C1910" s="2">
        <v>5.0403960000000003</v>
      </c>
      <c r="D1910" s="2">
        <v>5.0403960000000003</v>
      </c>
      <c r="E1910" s="2">
        <v>1</v>
      </c>
    </row>
    <row r="1911" spans="1:5" ht="12.95" customHeight="1" x14ac:dyDescent="0.2">
      <c r="A1911" s="7">
        <v>37335</v>
      </c>
      <c r="B1911" s="8">
        <v>7.3820509999999997</v>
      </c>
      <c r="C1911" s="2">
        <v>5.0355049999999997</v>
      </c>
      <c r="D1911" s="2">
        <v>5.0355049999999997</v>
      </c>
      <c r="E1911" s="2">
        <v>1</v>
      </c>
    </row>
    <row r="1912" spans="1:5" ht="12.95" customHeight="1" x14ac:dyDescent="0.2">
      <c r="A1912" s="7">
        <v>37336</v>
      </c>
      <c r="B1912" s="8">
        <v>7.3953449999999998</v>
      </c>
      <c r="C1912" s="2">
        <v>5.0469840000000001</v>
      </c>
      <c r="D1912" s="2">
        <v>5.0469840000000001</v>
      </c>
      <c r="E1912" s="2">
        <v>1</v>
      </c>
    </row>
    <row r="1913" spans="1:5" ht="12.95" customHeight="1" x14ac:dyDescent="0.2">
      <c r="A1913" s="7">
        <v>37337</v>
      </c>
      <c r="B1913" s="8">
        <v>7.3890349999999998</v>
      </c>
      <c r="C1913" s="2">
        <v>5.0478449999999997</v>
      </c>
      <c r="D1913" s="2">
        <v>5.0478449999999997</v>
      </c>
      <c r="E1913" s="2">
        <v>1</v>
      </c>
    </row>
    <row r="1914" spans="1:5" ht="12.95" customHeight="1" x14ac:dyDescent="0.2">
      <c r="A1914" s="7">
        <v>37338</v>
      </c>
      <c r="B1914" s="8">
        <v>7.3938240000000004</v>
      </c>
      <c r="C1914" s="2">
        <v>5.058719</v>
      </c>
      <c r="D1914" s="2">
        <v>5.058719</v>
      </c>
      <c r="E1914" s="2">
        <v>1</v>
      </c>
    </row>
    <row r="1915" spans="1:5" ht="12.95" customHeight="1" x14ac:dyDescent="0.2">
      <c r="A1915" s="7">
        <v>37339</v>
      </c>
      <c r="B1915" s="8">
        <v>7.3938240000000004</v>
      </c>
      <c r="C1915" s="2">
        <v>5.058719</v>
      </c>
      <c r="D1915" s="2">
        <v>5.058719</v>
      </c>
      <c r="E1915" s="2">
        <v>1</v>
      </c>
    </row>
    <row r="1916" spans="1:5" ht="12.95" customHeight="1" x14ac:dyDescent="0.2">
      <c r="A1916" s="7">
        <v>37340</v>
      </c>
      <c r="B1916" s="8">
        <v>7.3938240000000004</v>
      </c>
      <c r="C1916" s="2">
        <v>5.058719</v>
      </c>
      <c r="D1916" s="2">
        <v>5.058719</v>
      </c>
      <c r="E1916" s="2">
        <v>1</v>
      </c>
    </row>
    <row r="1917" spans="1:5" ht="12.95" customHeight="1" x14ac:dyDescent="0.2">
      <c r="A1917" s="7">
        <v>37341</v>
      </c>
      <c r="B1917" s="8">
        <v>7.4169429999999998</v>
      </c>
      <c r="C1917" s="2">
        <v>5.0800979999999996</v>
      </c>
      <c r="D1917" s="2">
        <v>5.0800979999999996</v>
      </c>
      <c r="E1917" s="2">
        <v>1</v>
      </c>
    </row>
    <row r="1918" spans="1:5" ht="12.95" customHeight="1" x14ac:dyDescent="0.2">
      <c r="A1918" s="7">
        <v>37342</v>
      </c>
      <c r="B1918" s="8">
        <v>7.4097540000000004</v>
      </c>
      <c r="C1918" s="2">
        <v>5.0793489999999997</v>
      </c>
      <c r="D1918" s="2">
        <v>5.0793489999999997</v>
      </c>
      <c r="E1918" s="2">
        <v>1</v>
      </c>
    </row>
    <row r="1919" spans="1:5" ht="12.95" customHeight="1" x14ac:dyDescent="0.2">
      <c r="A1919" s="7">
        <v>37343</v>
      </c>
      <c r="B1919" s="8">
        <v>7.4150130000000001</v>
      </c>
      <c r="C1919" s="2">
        <v>5.0576449999999999</v>
      </c>
      <c r="D1919" s="2">
        <v>5.0576449999999999</v>
      </c>
      <c r="E1919" s="2">
        <v>1</v>
      </c>
    </row>
    <row r="1920" spans="1:5" ht="12.95" customHeight="1" x14ac:dyDescent="0.2">
      <c r="A1920" s="7">
        <v>37344</v>
      </c>
      <c r="B1920" s="11">
        <v>7.4103469999999998</v>
      </c>
      <c r="C1920" s="2">
        <v>5.0541169999999997</v>
      </c>
      <c r="D1920" s="2">
        <v>5.0541169999999997</v>
      </c>
      <c r="E1920" s="2">
        <v>1</v>
      </c>
    </row>
    <row r="1921" spans="1:5" ht="12.95" customHeight="1" x14ac:dyDescent="0.2">
      <c r="A1921" s="7">
        <v>37345</v>
      </c>
      <c r="B1921" s="11">
        <v>7.4025350000000003</v>
      </c>
      <c r="C1921" s="2">
        <v>5.0525799999999998</v>
      </c>
      <c r="D1921" s="2">
        <v>5.0525799999999998</v>
      </c>
      <c r="E1921" s="2">
        <v>1</v>
      </c>
    </row>
    <row r="1922" spans="1:5" ht="12.95" customHeight="1" x14ac:dyDescent="0.2">
      <c r="A1922" s="7">
        <v>37346</v>
      </c>
      <c r="B1922" s="11">
        <v>7.4025350000000003</v>
      </c>
      <c r="C1922" s="2">
        <v>5.0525799999999998</v>
      </c>
      <c r="D1922" s="2">
        <v>5.0525799999999998</v>
      </c>
      <c r="E1922" s="2">
        <v>1</v>
      </c>
    </row>
    <row r="1923" spans="1:5" ht="12.95" customHeight="1" x14ac:dyDescent="0.2">
      <c r="A1923" s="7">
        <v>37347</v>
      </c>
      <c r="B1923" s="8">
        <v>7.4025350000000003</v>
      </c>
      <c r="C1923" s="2">
        <v>5.0525799999999998</v>
      </c>
      <c r="D1923" s="2">
        <v>5.0525799999999998</v>
      </c>
      <c r="E1923" s="2">
        <v>1</v>
      </c>
    </row>
    <row r="1924" spans="1:5" ht="12.95" customHeight="1" x14ac:dyDescent="0.2">
      <c r="A1924" s="7">
        <v>37348</v>
      </c>
      <c r="B1924" s="8">
        <v>7.4025350000000003</v>
      </c>
      <c r="C1924" s="2">
        <v>5.0525799999999998</v>
      </c>
      <c r="D1924" s="2">
        <v>5.0525799999999998</v>
      </c>
      <c r="E1924" s="2">
        <v>1</v>
      </c>
    </row>
    <row r="1925" spans="1:5" ht="12.95" customHeight="1" x14ac:dyDescent="0.2">
      <c r="A1925" s="7">
        <v>37349</v>
      </c>
      <c r="B1925" s="8">
        <v>7.4090800000000003</v>
      </c>
      <c r="C1925" s="2">
        <v>5.0663840000000002</v>
      </c>
      <c r="D1925" s="2">
        <v>5.0663840000000002</v>
      </c>
      <c r="E1925" s="2">
        <v>1</v>
      </c>
    </row>
    <row r="1926" spans="1:5" ht="12.95" customHeight="1" x14ac:dyDescent="0.2">
      <c r="A1926" s="7">
        <v>37350</v>
      </c>
      <c r="B1926" s="8">
        <v>7.413608</v>
      </c>
      <c r="C1926" s="2">
        <v>5.0712140000000003</v>
      </c>
      <c r="D1926" s="2">
        <v>5.0712140000000003</v>
      </c>
      <c r="E1926" s="2">
        <v>1</v>
      </c>
    </row>
    <row r="1927" spans="1:5" ht="12.95" customHeight="1" x14ac:dyDescent="0.2">
      <c r="A1927" s="7">
        <v>37351</v>
      </c>
      <c r="B1927" s="8">
        <v>7.4098740000000003</v>
      </c>
      <c r="C1927" s="2">
        <v>5.0697000000000001</v>
      </c>
      <c r="D1927" s="2">
        <v>5.0697000000000001</v>
      </c>
      <c r="E1927" s="2">
        <v>1</v>
      </c>
    </row>
    <row r="1928" spans="1:5" ht="12.95" customHeight="1" x14ac:dyDescent="0.2">
      <c r="A1928" s="7">
        <v>37352</v>
      </c>
      <c r="B1928" s="8">
        <v>7.4085210000000004</v>
      </c>
      <c r="C1928" s="2">
        <v>5.0552859999999997</v>
      </c>
      <c r="D1928" s="2">
        <v>5.0552859999999997</v>
      </c>
      <c r="E1928" s="2">
        <v>1</v>
      </c>
    </row>
    <row r="1929" spans="1:5" ht="12.95" customHeight="1" x14ac:dyDescent="0.2">
      <c r="A1929" s="7">
        <v>37353</v>
      </c>
      <c r="B1929" s="8">
        <v>7.4085210000000004</v>
      </c>
      <c r="C1929" s="2">
        <v>5.0552859999999997</v>
      </c>
      <c r="D1929" s="2">
        <v>5.0552859999999997</v>
      </c>
      <c r="E1929" s="2">
        <v>1</v>
      </c>
    </row>
    <row r="1930" spans="1:5" ht="12.95" customHeight="1" x14ac:dyDescent="0.2">
      <c r="A1930" s="7">
        <v>37354</v>
      </c>
      <c r="B1930" s="8">
        <v>7.4085210000000004</v>
      </c>
      <c r="C1930" s="2">
        <v>5.0552859999999997</v>
      </c>
      <c r="D1930" s="2">
        <v>5.0552859999999997</v>
      </c>
      <c r="E1930" s="2">
        <v>1</v>
      </c>
    </row>
    <row r="1931" spans="1:5" ht="12.95" customHeight="1" x14ac:dyDescent="0.2">
      <c r="A1931" s="7">
        <v>37355</v>
      </c>
      <c r="B1931" s="8">
        <v>7.4030990000000001</v>
      </c>
      <c r="C1931" s="2">
        <v>5.0564159999999996</v>
      </c>
      <c r="D1931" s="2">
        <v>5.0564159999999996</v>
      </c>
      <c r="E1931" s="2">
        <v>1</v>
      </c>
    </row>
    <row r="1932" spans="1:5" ht="12.95" customHeight="1" x14ac:dyDescent="0.2">
      <c r="A1932" s="7">
        <v>37356</v>
      </c>
      <c r="B1932" s="8">
        <v>7.3992269999999998</v>
      </c>
      <c r="C1932" s="2">
        <v>5.0458449999999999</v>
      </c>
      <c r="D1932" s="2">
        <v>5.0458449999999999</v>
      </c>
      <c r="E1932" s="2">
        <v>1</v>
      </c>
    </row>
    <row r="1933" spans="1:5" ht="12.95" customHeight="1" x14ac:dyDescent="0.2">
      <c r="A1933" s="7">
        <v>37357</v>
      </c>
      <c r="B1933" s="8">
        <v>7.3934680000000004</v>
      </c>
      <c r="C1933" s="2">
        <v>5.0405430000000004</v>
      </c>
      <c r="D1933" s="2">
        <v>5.0405430000000004</v>
      </c>
      <c r="E1933" s="2">
        <v>1</v>
      </c>
    </row>
    <row r="1934" spans="1:5" ht="12.95" customHeight="1" x14ac:dyDescent="0.2">
      <c r="A1934" s="7">
        <v>37358</v>
      </c>
      <c r="B1934" s="8">
        <v>7.397189</v>
      </c>
      <c r="C1934" s="2">
        <v>5.0392999999999999</v>
      </c>
      <c r="D1934" s="2">
        <v>5.0392999999999999</v>
      </c>
      <c r="E1934" s="2">
        <v>1</v>
      </c>
    </row>
    <row r="1935" spans="1:5" ht="12.95" customHeight="1" x14ac:dyDescent="0.2">
      <c r="A1935" s="7">
        <v>37359</v>
      </c>
      <c r="B1935" s="8">
        <v>7.3917440000000001</v>
      </c>
      <c r="C1935" s="2">
        <v>5.041086</v>
      </c>
      <c r="D1935" s="2">
        <v>5.041086</v>
      </c>
      <c r="E1935" s="2">
        <v>1</v>
      </c>
    </row>
    <row r="1936" spans="1:5" ht="12.95" customHeight="1" x14ac:dyDescent="0.2">
      <c r="A1936" s="7">
        <v>37360</v>
      </c>
      <c r="B1936" s="8">
        <v>7.3917440000000001</v>
      </c>
      <c r="C1936" s="2">
        <v>5.041086</v>
      </c>
      <c r="D1936" s="2">
        <v>5.041086</v>
      </c>
      <c r="E1936" s="2">
        <v>1</v>
      </c>
    </row>
    <row r="1937" spans="1:5" ht="12.95" customHeight="1" x14ac:dyDescent="0.2">
      <c r="A1937" s="7">
        <v>37361</v>
      </c>
      <c r="B1937" s="8">
        <v>7.3917440000000001</v>
      </c>
      <c r="C1937" s="2">
        <v>5.041086</v>
      </c>
      <c r="D1937" s="2">
        <v>5.041086</v>
      </c>
      <c r="E1937" s="2">
        <v>1</v>
      </c>
    </row>
    <row r="1938" spans="1:5" ht="12.95" customHeight="1" x14ac:dyDescent="0.2">
      <c r="A1938" s="7">
        <v>37362</v>
      </c>
      <c r="B1938" s="8">
        <v>7.3897950000000003</v>
      </c>
      <c r="C1938" s="2">
        <v>5.0380390000000004</v>
      </c>
      <c r="D1938" s="2">
        <v>5.0380390000000004</v>
      </c>
      <c r="E1938" s="2">
        <v>1</v>
      </c>
    </row>
    <row r="1939" spans="1:5" ht="12.95" customHeight="1" x14ac:dyDescent="0.2">
      <c r="A1939" s="7">
        <v>37363</v>
      </c>
      <c r="B1939" s="8">
        <v>7.3882589999999997</v>
      </c>
      <c r="C1939" s="2">
        <v>5.0301330000000002</v>
      </c>
      <c r="D1939" s="2">
        <v>5.0301330000000002</v>
      </c>
      <c r="E1939" s="2">
        <v>1</v>
      </c>
    </row>
    <row r="1940" spans="1:5" ht="12.95" customHeight="1" x14ac:dyDescent="0.2">
      <c r="A1940" s="7">
        <v>37364</v>
      </c>
      <c r="B1940" s="8">
        <v>7.3851529999999999</v>
      </c>
      <c r="C1940" s="2">
        <v>5.0228890000000002</v>
      </c>
      <c r="D1940" s="2">
        <v>5.0228890000000002</v>
      </c>
      <c r="E1940" s="2">
        <v>1</v>
      </c>
    </row>
    <row r="1941" spans="1:5" ht="12.95" customHeight="1" x14ac:dyDescent="0.2">
      <c r="A1941" s="7">
        <v>37365</v>
      </c>
      <c r="B1941" s="8">
        <v>7.384188</v>
      </c>
      <c r="C1941" s="2">
        <v>5.0280459999999998</v>
      </c>
      <c r="D1941" s="2">
        <v>5.0280459999999998</v>
      </c>
      <c r="E1941" s="2">
        <v>1</v>
      </c>
    </row>
    <row r="1942" spans="1:5" ht="12.95" customHeight="1" x14ac:dyDescent="0.2">
      <c r="A1942" s="7">
        <v>37366</v>
      </c>
      <c r="B1942" s="8">
        <v>7.3747959999999999</v>
      </c>
      <c r="C1942" s="2">
        <v>5.0233610000000004</v>
      </c>
      <c r="D1942" s="2">
        <v>5.0233610000000004</v>
      </c>
      <c r="E1942" s="2">
        <v>1</v>
      </c>
    </row>
    <row r="1943" spans="1:5" ht="12.95" customHeight="1" x14ac:dyDescent="0.2">
      <c r="A1943" s="7">
        <v>37367</v>
      </c>
      <c r="B1943" s="8">
        <v>7.3747959999999999</v>
      </c>
      <c r="C1943" s="2">
        <v>5.0233610000000004</v>
      </c>
      <c r="D1943" s="2">
        <v>5.0233610000000004</v>
      </c>
      <c r="E1943" s="2">
        <v>1</v>
      </c>
    </row>
    <row r="1944" spans="1:5" ht="12.95" customHeight="1" x14ac:dyDescent="0.2">
      <c r="A1944" s="7">
        <v>37368</v>
      </c>
      <c r="B1944" s="8">
        <v>7.3747959999999999</v>
      </c>
      <c r="C1944" s="2">
        <v>5.0233610000000004</v>
      </c>
      <c r="D1944" s="2">
        <v>5.0233610000000004</v>
      </c>
      <c r="E1944" s="2">
        <v>1</v>
      </c>
    </row>
    <row r="1945" spans="1:5" ht="12.95" customHeight="1" x14ac:dyDescent="0.2">
      <c r="A1945" s="7">
        <v>37369</v>
      </c>
      <c r="B1945" s="8">
        <v>7.3775729999999999</v>
      </c>
      <c r="C1945" s="2">
        <v>5.0286780000000002</v>
      </c>
      <c r="D1945" s="2">
        <v>5.0286780000000002</v>
      </c>
      <c r="E1945" s="2">
        <v>1</v>
      </c>
    </row>
    <row r="1946" spans="1:5" ht="12.95" customHeight="1" x14ac:dyDescent="0.2">
      <c r="A1946" s="7">
        <v>37370</v>
      </c>
      <c r="B1946" s="8">
        <v>7.3718440000000003</v>
      </c>
      <c r="C1946" s="2">
        <v>5.0199819999999997</v>
      </c>
      <c r="D1946" s="2">
        <v>5.0199819999999997</v>
      </c>
      <c r="E1946" s="2">
        <v>1</v>
      </c>
    </row>
    <row r="1947" spans="1:5" ht="12.95" customHeight="1" x14ac:dyDescent="0.2">
      <c r="A1947" s="7">
        <v>37371</v>
      </c>
      <c r="B1947" s="8">
        <v>7.3784359999999998</v>
      </c>
      <c r="C1947" s="2">
        <v>5.0330399999999997</v>
      </c>
      <c r="D1947" s="2">
        <v>5.0330399999999997</v>
      </c>
      <c r="E1947" s="2">
        <v>1</v>
      </c>
    </row>
    <row r="1948" spans="1:5" ht="12.95" customHeight="1" x14ac:dyDescent="0.2">
      <c r="A1948" s="7">
        <v>37372</v>
      </c>
      <c r="B1948" s="11">
        <v>7.377726</v>
      </c>
      <c r="C1948" s="2">
        <v>5.0373659999999996</v>
      </c>
      <c r="D1948" s="2">
        <v>5.0373659999999996</v>
      </c>
      <c r="E1948" s="2">
        <v>1</v>
      </c>
    </row>
    <row r="1949" spans="1:5" ht="12.95" customHeight="1" x14ac:dyDescent="0.2">
      <c r="A1949" s="7">
        <v>37373</v>
      </c>
      <c r="B1949" s="8">
        <v>7.3947770000000004</v>
      </c>
      <c r="C1949" s="2">
        <v>5.0483190000000002</v>
      </c>
      <c r="D1949" s="2">
        <v>5.0483190000000002</v>
      </c>
      <c r="E1949" s="2">
        <v>1</v>
      </c>
    </row>
    <row r="1950" spans="1:5" ht="12.95" customHeight="1" x14ac:dyDescent="0.2">
      <c r="A1950" s="7">
        <v>37374</v>
      </c>
      <c r="B1950" s="8">
        <v>7.3947770000000004</v>
      </c>
      <c r="C1950" s="2">
        <v>5.0483190000000002</v>
      </c>
      <c r="D1950" s="2">
        <v>5.0483190000000002</v>
      </c>
      <c r="E1950" s="2">
        <v>1</v>
      </c>
    </row>
    <row r="1951" spans="1:5" ht="12.95" customHeight="1" x14ac:dyDescent="0.2">
      <c r="A1951" s="7">
        <v>37375</v>
      </c>
      <c r="B1951" s="8">
        <v>7.3947770000000004</v>
      </c>
      <c r="C1951" s="2">
        <v>5.0483190000000002</v>
      </c>
      <c r="D1951" s="2">
        <v>5.0483190000000002</v>
      </c>
      <c r="E1951" s="2">
        <v>1</v>
      </c>
    </row>
    <row r="1952" spans="1:5" ht="12.95" customHeight="1" x14ac:dyDescent="0.2">
      <c r="A1952" s="7">
        <v>37376</v>
      </c>
      <c r="B1952" s="8">
        <v>7.3958180000000002</v>
      </c>
      <c r="C1952" s="2">
        <v>5.0542049999999996</v>
      </c>
      <c r="D1952" s="2">
        <v>5.0542049999999996</v>
      </c>
      <c r="E1952" s="2">
        <v>1</v>
      </c>
    </row>
    <row r="1953" spans="1:5" ht="12.95" customHeight="1" x14ac:dyDescent="0.2">
      <c r="A1953" s="7">
        <v>37377</v>
      </c>
      <c r="B1953" s="8">
        <v>7.4055419999999996</v>
      </c>
      <c r="C1953" s="2">
        <v>5.0598130000000001</v>
      </c>
      <c r="D1953" s="2">
        <v>5.0598130000000001</v>
      </c>
      <c r="E1953" s="2">
        <v>1</v>
      </c>
    </row>
    <row r="1954" spans="1:5" ht="12.95" customHeight="1" x14ac:dyDescent="0.2">
      <c r="A1954" s="7">
        <v>37378</v>
      </c>
      <c r="B1954" s="8">
        <v>7.4055419999999996</v>
      </c>
      <c r="C1954" s="2">
        <v>5.0598130000000001</v>
      </c>
      <c r="D1954" s="2">
        <v>5.0598130000000001</v>
      </c>
      <c r="E1954" s="2">
        <v>1</v>
      </c>
    </row>
    <row r="1955" spans="1:5" ht="12.95" customHeight="1" x14ac:dyDescent="0.2">
      <c r="A1955" s="7">
        <v>37379</v>
      </c>
      <c r="B1955" s="8">
        <v>7.3968210000000001</v>
      </c>
      <c r="C1955" s="2">
        <v>5.0729170000000003</v>
      </c>
      <c r="D1955" s="2">
        <v>5.0729170000000003</v>
      </c>
      <c r="E1955" s="2">
        <v>1</v>
      </c>
    </row>
    <row r="1956" spans="1:5" ht="12.95" customHeight="1" x14ac:dyDescent="0.2">
      <c r="A1956" s="7">
        <v>37380</v>
      </c>
      <c r="B1956" s="8">
        <v>7.39581</v>
      </c>
      <c r="C1956" s="2">
        <v>5.0812850000000003</v>
      </c>
      <c r="D1956" s="2">
        <v>5.0812850000000003</v>
      </c>
      <c r="E1956" s="2">
        <v>1</v>
      </c>
    </row>
    <row r="1957" spans="1:5" ht="12.95" customHeight="1" x14ac:dyDescent="0.2">
      <c r="A1957" s="7">
        <v>37381</v>
      </c>
      <c r="B1957" s="8">
        <v>7.39581</v>
      </c>
      <c r="C1957" s="2">
        <v>5.0812850000000003</v>
      </c>
      <c r="D1957" s="2">
        <v>5.0812850000000003</v>
      </c>
      <c r="E1957" s="2">
        <v>1</v>
      </c>
    </row>
    <row r="1958" spans="1:5" ht="12.95" customHeight="1" x14ac:dyDescent="0.2">
      <c r="A1958" s="7">
        <v>37382</v>
      </c>
      <c r="B1958" s="8">
        <v>7.39581</v>
      </c>
      <c r="C1958" s="2">
        <v>5.0812850000000003</v>
      </c>
      <c r="D1958" s="2">
        <v>5.0812850000000003</v>
      </c>
      <c r="E1958" s="2">
        <v>1</v>
      </c>
    </row>
    <row r="1959" spans="1:5" ht="12.95" customHeight="1" x14ac:dyDescent="0.2">
      <c r="A1959" s="7">
        <v>37383</v>
      </c>
      <c r="B1959" s="8">
        <v>7.3962830000000004</v>
      </c>
      <c r="C1959" s="2">
        <v>5.0784700000000003</v>
      </c>
      <c r="D1959" s="2">
        <v>5.0784700000000003</v>
      </c>
      <c r="E1959" s="2">
        <v>1</v>
      </c>
    </row>
    <row r="1960" spans="1:5" ht="12.95" customHeight="1" x14ac:dyDescent="0.2">
      <c r="A1960" s="7">
        <v>37384</v>
      </c>
      <c r="B1960" s="8">
        <v>7.4007540000000001</v>
      </c>
      <c r="C1960" s="2">
        <v>5.0822370000000001</v>
      </c>
      <c r="D1960" s="2">
        <v>5.0822370000000001</v>
      </c>
      <c r="E1960" s="2">
        <v>1</v>
      </c>
    </row>
    <row r="1961" spans="1:5" ht="12.95" customHeight="1" x14ac:dyDescent="0.2">
      <c r="A1961" s="7">
        <v>37385</v>
      </c>
      <c r="B1961" s="8">
        <v>7.394247</v>
      </c>
      <c r="C1961" s="2">
        <v>5.0812580000000001</v>
      </c>
      <c r="D1961" s="2">
        <v>5.0812580000000001</v>
      </c>
      <c r="E1961" s="2">
        <v>1</v>
      </c>
    </row>
    <row r="1962" spans="1:5" ht="12.95" customHeight="1" x14ac:dyDescent="0.2">
      <c r="A1962" s="7">
        <v>37386</v>
      </c>
      <c r="B1962" s="8">
        <v>7.390053</v>
      </c>
      <c r="C1962" s="2">
        <v>5.0794230000000002</v>
      </c>
      <c r="D1962" s="2">
        <v>5.0794230000000002</v>
      </c>
      <c r="E1962" s="2">
        <v>1</v>
      </c>
    </row>
    <row r="1963" spans="1:5" ht="12.95" customHeight="1" x14ac:dyDescent="0.2">
      <c r="A1963" s="7">
        <v>37387</v>
      </c>
      <c r="B1963" s="8">
        <v>7.376131</v>
      </c>
      <c r="C1963" s="2">
        <v>5.0733410000000001</v>
      </c>
      <c r="D1963" s="2">
        <v>5.0733410000000001</v>
      </c>
      <c r="E1963" s="2">
        <v>1</v>
      </c>
    </row>
    <row r="1964" spans="1:5" ht="12.95" customHeight="1" x14ac:dyDescent="0.2">
      <c r="A1964" s="7">
        <v>37388</v>
      </c>
      <c r="B1964" s="8">
        <v>7.376131</v>
      </c>
      <c r="C1964" s="2">
        <v>5.0733410000000001</v>
      </c>
      <c r="D1964" s="2">
        <v>5.0733410000000001</v>
      </c>
      <c r="E1964" s="2">
        <v>1</v>
      </c>
    </row>
    <row r="1965" spans="1:5" ht="12.95" customHeight="1" x14ac:dyDescent="0.2">
      <c r="A1965" s="7">
        <v>37389</v>
      </c>
      <c r="B1965" s="8">
        <v>7.376131</v>
      </c>
      <c r="C1965" s="2">
        <v>5.0733410000000001</v>
      </c>
      <c r="D1965" s="2">
        <v>5.0733410000000001</v>
      </c>
      <c r="E1965" s="2">
        <v>1</v>
      </c>
    </row>
    <row r="1966" spans="1:5" ht="12.95" customHeight="1" x14ac:dyDescent="0.2">
      <c r="A1966" s="7">
        <v>37390</v>
      </c>
      <c r="B1966" s="8">
        <v>7.3876439999999999</v>
      </c>
      <c r="C1966" s="2">
        <v>5.0788149999999996</v>
      </c>
      <c r="D1966" s="2">
        <v>5.0788149999999996</v>
      </c>
      <c r="E1966" s="2">
        <v>1</v>
      </c>
    </row>
    <row r="1967" spans="1:5" ht="12.95" customHeight="1" x14ac:dyDescent="0.2">
      <c r="A1967" s="7">
        <v>37391</v>
      </c>
      <c r="B1967" s="8">
        <v>7.3775430000000002</v>
      </c>
      <c r="C1967" s="2">
        <v>5.0729170000000003</v>
      </c>
      <c r="D1967" s="2">
        <v>5.0729170000000003</v>
      </c>
      <c r="E1967" s="2">
        <v>1</v>
      </c>
    </row>
    <row r="1968" spans="1:5" ht="12.95" customHeight="1" x14ac:dyDescent="0.2">
      <c r="A1968" s="7">
        <v>37392</v>
      </c>
      <c r="B1968" s="8">
        <v>7.362825</v>
      </c>
      <c r="C1968" s="2">
        <v>5.0607090000000001</v>
      </c>
      <c r="D1968" s="2">
        <v>5.0607090000000001</v>
      </c>
      <c r="E1968" s="2">
        <v>1</v>
      </c>
    </row>
    <row r="1969" spans="1:5" ht="12.95" customHeight="1" x14ac:dyDescent="0.2">
      <c r="A1969" s="7">
        <v>37393</v>
      </c>
      <c r="B1969" s="8">
        <v>7.3653420000000001</v>
      </c>
      <c r="C1969" s="2">
        <v>5.0058886139999998</v>
      </c>
      <c r="D1969" s="2">
        <v>5.0058886139999998</v>
      </c>
      <c r="E1969" s="2">
        <v>1</v>
      </c>
    </row>
    <row r="1970" spans="1:5" ht="12.95" customHeight="1" x14ac:dyDescent="0.2">
      <c r="A1970" s="7">
        <v>37394</v>
      </c>
      <c r="B1970" s="8">
        <v>7.3615170000000001</v>
      </c>
      <c r="C1970" s="2">
        <v>5.0573759999999996</v>
      </c>
      <c r="D1970" s="2">
        <v>5.0573759999999996</v>
      </c>
      <c r="E1970" s="2">
        <v>1</v>
      </c>
    </row>
    <row r="1971" spans="1:5" ht="12.95" customHeight="1" x14ac:dyDescent="0.2">
      <c r="A1971" s="7">
        <v>37395</v>
      </c>
      <c r="B1971" s="8">
        <v>7.3615170000000001</v>
      </c>
      <c r="C1971" s="2">
        <v>5.0573759999999996</v>
      </c>
      <c r="D1971" s="2">
        <v>5.0573759999999996</v>
      </c>
      <c r="E1971" s="2">
        <v>1</v>
      </c>
    </row>
    <row r="1972" spans="1:5" ht="12.95" customHeight="1" x14ac:dyDescent="0.2">
      <c r="A1972" s="7">
        <v>37396</v>
      </c>
      <c r="B1972" s="8">
        <v>7.3615170000000001</v>
      </c>
      <c r="C1972" s="2">
        <v>5.0573759999999996</v>
      </c>
      <c r="D1972" s="2">
        <v>5.0573759999999996</v>
      </c>
      <c r="E1972" s="2">
        <v>1</v>
      </c>
    </row>
    <row r="1973" spans="1:5" ht="12.95" customHeight="1" x14ac:dyDescent="0.2">
      <c r="A1973" s="7">
        <v>37397</v>
      </c>
      <c r="B1973" s="8">
        <v>7.3698949999999996</v>
      </c>
      <c r="C1973" s="2">
        <v>5.0739380000000001</v>
      </c>
      <c r="D1973" s="2">
        <v>5.0739380000000001</v>
      </c>
      <c r="E1973" s="2">
        <v>1</v>
      </c>
    </row>
    <row r="1974" spans="1:5" ht="12.95" customHeight="1" x14ac:dyDescent="0.2">
      <c r="A1974" s="7">
        <v>37398</v>
      </c>
      <c r="B1974" s="8">
        <v>7.3650180000000001</v>
      </c>
      <c r="C1974" s="2">
        <v>5.0702309999999997</v>
      </c>
      <c r="D1974" s="2">
        <v>5.0702309999999997</v>
      </c>
      <c r="E1974" s="2">
        <v>1</v>
      </c>
    </row>
    <row r="1975" spans="1:5" ht="12.95" customHeight="1" x14ac:dyDescent="0.2">
      <c r="A1975" s="7">
        <v>37399</v>
      </c>
      <c r="B1975" s="8">
        <v>7.3610720000000001</v>
      </c>
      <c r="C1975" s="2">
        <v>5.068562</v>
      </c>
      <c r="D1975" s="2">
        <v>5.068562</v>
      </c>
      <c r="E1975" s="2">
        <v>1</v>
      </c>
    </row>
    <row r="1976" spans="1:5" ht="12.95" customHeight="1" x14ac:dyDescent="0.2">
      <c r="A1976" s="7">
        <v>37400</v>
      </c>
      <c r="B1976" s="8">
        <v>7.3748769999999997</v>
      </c>
      <c r="C1976" s="2">
        <v>5.074573</v>
      </c>
      <c r="D1976" s="2">
        <v>5.074573</v>
      </c>
      <c r="E1976" s="2">
        <v>1</v>
      </c>
    </row>
    <row r="1977" spans="1:5" ht="12.95" customHeight="1" x14ac:dyDescent="0.2">
      <c r="A1977" s="7">
        <v>37401</v>
      </c>
      <c r="B1977" s="8">
        <v>7.3593789999999997</v>
      </c>
      <c r="C1977" s="2">
        <v>5.0510489999999999</v>
      </c>
      <c r="D1977" s="2">
        <v>5.0510489999999999</v>
      </c>
      <c r="E1977" s="2">
        <v>1</v>
      </c>
    </row>
    <row r="1978" spans="1:5" ht="12.95" customHeight="1" x14ac:dyDescent="0.2">
      <c r="A1978" s="7">
        <v>37402</v>
      </c>
      <c r="B1978" s="8">
        <v>7.3593789999999997</v>
      </c>
      <c r="C1978" s="2">
        <v>5.0510489999999999</v>
      </c>
      <c r="D1978" s="2">
        <v>5.0510489999999999</v>
      </c>
      <c r="E1978" s="2">
        <v>1</v>
      </c>
    </row>
    <row r="1979" spans="1:5" ht="12.95" customHeight="1" x14ac:dyDescent="0.2">
      <c r="A1979" s="7">
        <v>37403</v>
      </c>
      <c r="B1979" s="8">
        <v>7.3593789999999997</v>
      </c>
      <c r="C1979" s="2">
        <v>5.0510489999999999</v>
      </c>
      <c r="D1979" s="2">
        <v>5.0510489999999999</v>
      </c>
      <c r="E1979" s="2">
        <v>1</v>
      </c>
    </row>
    <row r="1980" spans="1:5" ht="12.95" customHeight="1" x14ac:dyDescent="0.2">
      <c r="A1980" s="7">
        <v>37404</v>
      </c>
      <c r="B1980" s="8">
        <v>7.3691909999999998</v>
      </c>
      <c r="C1980" s="2">
        <v>5.0518890000000001</v>
      </c>
      <c r="D1980" s="2">
        <v>5.0518890000000001</v>
      </c>
      <c r="E1980" s="2">
        <v>1</v>
      </c>
    </row>
    <row r="1981" spans="1:5" ht="12.95" customHeight="1" x14ac:dyDescent="0.2">
      <c r="A1981" s="7">
        <v>37405</v>
      </c>
      <c r="B1981" s="8">
        <v>7.3705920000000003</v>
      </c>
      <c r="C1981" s="2">
        <v>5.0404099999999996</v>
      </c>
      <c r="D1981" s="2">
        <v>5.0404099999999996</v>
      </c>
      <c r="E1981" s="2">
        <v>1</v>
      </c>
    </row>
    <row r="1982" spans="1:5" ht="12.95" customHeight="1" x14ac:dyDescent="0.2">
      <c r="A1982" s="7">
        <v>37406</v>
      </c>
      <c r="B1982" s="8">
        <v>7.3778269999999999</v>
      </c>
      <c r="C1982" s="2">
        <v>5.0398440000000004</v>
      </c>
      <c r="D1982" s="2">
        <v>5.0398440000000004</v>
      </c>
      <c r="E1982" s="2">
        <v>1</v>
      </c>
    </row>
    <row r="1983" spans="1:5" ht="12.95" customHeight="1" x14ac:dyDescent="0.2">
      <c r="A1983" s="7">
        <v>37407</v>
      </c>
      <c r="B1983" s="8">
        <v>7.3778269999999999</v>
      </c>
      <c r="C1983" s="2">
        <v>5.0398440000000004</v>
      </c>
      <c r="D1983" s="2">
        <v>5.0398440000000004</v>
      </c>
      <c r="E1983" s="2">
        <v>1</v>
      </c>
    </row>
    <row r="1984" spans="1:5" ht="12.95" customHeight="1" x14ac:dyDescent="0.2">
      <c r="A1984" s="7">
        <v>37408</v>
      </c>
      <c r="B1984" s="8">
        <v>7.3793170000000003</v>
      </c>
      <c r="C1984" s="2">
        <v>5.0422390000000004</v>
      </c>
      <c r="D1984" s="2">
        <v>5.0422390000000004</v>
      </c>
      <c r="E1984" s="2">
        <v>1</v>
      </c>
    </row>
    <row r="1985" spans="1:5" ht="12.95" customHeight="1" x14ac:dyDescent="0.2">
      <c r="A1985" s="7">
        <v>37409</v>
      </c>
      <c r="B1985" s="8">
        <v>7.3793170000000003</v>
      </c>
      <c r="C1985" s="2">
        <v>5.0422390000000004</v>
      </c>
      <c r="D1985" s="2">
        <v>5.0422390000000004</v>
      </c>
      <c r="E1985" s="2">
        <v>1</v>
      </c>
    </row>
    <row r="1986" spans="1:5" ht="12.95" customHeight="1" x14ac:dyDescent="0.2">
      <c r="A1986" s="7">
        <v>37410</v>
      </c>
      <c r="B1986" s="8">
        <v>7.3793170000000003</v>
      </c>
      <c r="C1986" s="2">
        <v>5.0422390000000004</v>
      </c>
      <c r="D1986" s="2">
        <v>5.0422390000000004</v>
      </c>
      <c r="E1986" s="2">
        <v>1</v>
      </c>
    </row>
    <row r="1987" spans="1:5" ht="12.95" customHeight="1" x14ac:dyDescent="0.2">
      <c r="A1987" s="7">
        <v>37411</v>
      </c>
      <c r="B1987" s="8">
        <v>7.3817320000000004</v>
      </c>
      <c r="C1987" s="2">
        <v>5.0363179999999996</v>
      </c>
      <c r="D1987" s="2">
        <v>5.0363179999999996</v>
      </c>
      <c r="E1987" s="2">
        <v>1</v>
      </c>
    </row>
    <row r="1988" spans="1:5" ht="12.95" customHeight="1" x14ac:dyDescent="0.2">
      <c r="A1988" s="7">
        <v>37412</v>
      </c>
      <c r="B1988" s="8">
        <v>7.3656600000000001</v>
      </c>
      <c r="C1988" s="2">
        <v>5.0188470000000001</v>
      </c>
      <c r="D1988" s="2">
        <v>5.0188470000000001</v>
      </c>
      <c r="E1988" s="2">
        <v>1</v>
      </c>
    </row>
    <row r="1989" spans="1:5" ht="12.95" customHeight="1" x14ac:dyDescent="0.2">
      <c r="A1989" s="7">
        <v>37413</v>
      </c>
      <c r="B1989" s="8">
        <v>7.3781759999999998</v>
      </c>
      <c r="C1989" s="2">
        <v>5.0174609999999999</v>
      </c>
      <c r="D1989" s="2">
        <v>5.0174609999999999</v>
      </c>
      <c r="E1989" s="2">
        <v>1</v>
      </c>
    </row>
    <row r="1990" spans="1:5" ht="12.95" customHeight="1" x14ac:dyDescent="0.2">
      <c r="A1990" s="7">
        <v>37414</v>
      </c>
      <c r="B1990" s="8">
        <v>7.3447100000000001</v>
      </c>
      <c r="C1990" s="2">
        <v>4.990291</v>
      </c>
      <c r="D1990" s="2">
        <v>4.990291</v>
      </c>
      <c r="E1990" s="2">
        <v>1</v>
      </c>
    </row>
    <row r="1991" spans="1:5" ht="12.95" customHeight="1" x14ac:dyDescent="0.2">
      <c r="A1991" s="7">
        <v>37415</v>
      </c>
      <c r="B1991" s="8">
        <v>7.3592690000000003</v>
      </c>
      <c r="C1991" s="2">
        <v>5.0039230000000003</v>
      </c>
      <c r="D1991" s="2">
        <v>5.0039230000000003</v>
      </c>
      <c r="E1991" s="2">
        <v>1</v>
      </c>
    </row>
    <row r="1992" spans="1:5" ht="12.95" customHeight="1" x14ac:dyDescent="0.2">
      <c r="A1992" s="7">
        <v>37416</v>
      </c>
      <c r="B1992" s="8">
        <v>7.3592690000000003</v>
      </c>
      <c r="C1992" s="2">
        <v>5.0039230000000003</v>
      </c>
      <c r="D1992" s="2">
        <v>5.0039230000000003</v>
      </c>
      <c r="E1992" s="2">
        <v>1</v>
      </c>
    </row>
    <row r="1993" spans="1:5" ht="12.95" customHeight="1" x14ac:dyDescent="0.2">
      <c r="A1993" s="7">
        <v>37417</v>
      </c>
      <c r="B1993" s="8">
        <v>7.3592690000000003</v>
      </c>
      <c r="C1993" s="2">
        <v>5.0039230000000003</v>
      </c>
      <c r="D1993" s="2">
        <v>5.0039230000000003</v>
      </c>
      <c r="E1993" s="2">
        <v>1</v>
      </c>
    </row>
    <row r="1994" spans="1:5" ht="12.95" customHeight="1" x14ac:dyDescent="0.2">
      <c r="A1994" s="7">
        <v>37418</v>
      </c>
      <c r="B1994" s="8">
        <v>7.3506330000000002</v>
      </c>
      <c r="C1994" s="2">
        <v>4.995673</v>
      </c>
      <c r="D1994" s="2">
        <v>4.995673</v>
      </c>
      <c r="E1994" s="2">
        <v>1</v>
      </c>
    </row>
    <row r="1995" spans="1:5" ht="12.95" customHeight="1" x14ac:dyDescent="0.2">
      <c r="A1995" s="7">
        <v>37419</v>
      </c>
      <c r="B1995" s="8">
        <v>7.3477969999999999</v>
      </c>
      <c r="C1995" s="2">
        <v>4.9869669999999999</v>
      </c>
      <c r="D1995" s="2">
        <v>4.9869669999999999</v>
      </c>
      <c r="E1995" s="2">
        <v>1</v>
      </c>
    </row>
    <row r="1996" spans="1:5" ht="12.95" customHeight="1" x14ac:dyDescent="0.2">
      <c r="A1996" s="7">
        <v>37420</v>
      </c>
      <c r="B1996" s="8">
        <v>7.3471250000000001</v>
      </c>
      <c r="C1996" s="2">
        <v>4.9733470000000004</v>
      </c>
      <c r="D1996" s="2">
        <v>4.9733470000000004</v>
      </c>
      <c r="E1996" s="2">
        <v>1</v>
      </c>
    </row>
    <row r="1997" spans="1:5" ht="12.95" customHeight="1" x14ac:dyDescent="0.2">
      <c r="A1997" s="7">
        <v>37421</v>
      </c>
      <c r="B1997" s="8">
        <v>7.3421339999999997</v>
      </c>
      <c r="C1997" s="2">
        <v>4.9760309999999999</v>
      </c>
      <c r="D1997" s="2">
        <v>4.9760309999999999</v>
      </c>
      <c r="E1997" s="2">
        <v>1</v>
      </c>
    </row>
    <row r="1998" spans="1:5" ht="12.95" customHeight="1" x14ac:dyDescent="0.2">
      <c r="A1998" s="7">
        <v>37422</v>
      </c>
      <c r="B1998" s="8">
        <v>7.3281299999999998</v>
      </c>
      <c r="C1998" s="2">
        <v>4.9699080000000002</v>
      </c>
      <c r="D1998" s="2">
        <v>4.9699080000000002</v>
      </c>
      <c r="E1998" s="2">
        <v>1</v>
      </c>
    </row>
    <row r="1999" spans="1:5" ht="12.95" customHeight="1" x14ac:dyDescent="0.2">
      <c r="A1999" s="7">
        <v>37423</v>
      </c>
      <c r="B1999" s="8">
        <v>7.3281299999999998</v>
      </c>
      <c r="C1999" s="2">
        <v>4.9699080000000002</v>
      </c>
      <c r="D1999" s="2">
        <v>4.9699080000000002</v>
      </c>
      <c r="E1999" s="2">
        <v>1</v>
      </c>
    </row>
    <row r="2000" spans="1:5" ht="12.95" customHeight="1" x14ac:dyDescent="0.2">
      <c r="A2000" s="7">
        <v>37424</v>
      </c>
      <c r="B2000" s="8">
        <v>7.3281299999999998</v>
      </c>
      <c r="C2000" s="2">
        <v>4.9699080000000002</v>
      </c>
      <c r="D2000" s="2">
        <v>4.9699080000000002</v>
      </c>
      <c r="E2000" s="2">
        <v>1</v>
      </c>
    </row>
    <row r="2001" spans="1:5" ht="12.95" customHeight="1" x14ac:dyDescent="0.2">
      <c r="A2001" s="7">
        <v>37425</v>
      </c>
      <c r="B2001" s="8">
        <v>7.3425820000000002</v>
      </c>
      <c r="C2001" s="2">
        <v>4.9739750000000003</v>
      </c>
      <c r="D2001" s="2">
        <v>4.9739750000000003</v>
      </c>
      <c r="E2001" s="2">
        <v>1</v>
      </c>
    </row>
    <row r="2002" spans="1:5" ht="12.95" customHeight="1" x14ac:dyDescent="0.2">
      <c r="A2002" s="7">
        <v>37426</v>
      </c>
      <c r="B2002" s="8">
        <v>7.3268199999999997</v>
      </c>
      <c r="C2002" s="2">
        <v>4.9646429999999997</v>
      </c>
      <c r="D2002" s="2">
        <v>4.9646429999999997</v>
      </c>
      <c r="E2002" s="2">
        <v>1</v>
      </c>
    </row>
    <row r="2003" spans="1:5" ht="12.95" customHeight="1" x14ac:dyDescent="0.2">
      <c r="A2003" s="7">
        <v>37427</v>
      </c>
      <c r="B2003" s="8">
        <v>7.3328600000000002</v>
      </c>
      <c r="C2003" s="2">
        <v>4.9714309999999999</v>
      </c>
      <c r="D2003" s="2">
        <v>4.9714309999999999</v>
      </c>
      <c r="E2003" s="2">
        <v>1</v>
      </c>
    </row>
    <row r="2004" spans="1:5" ht="12.95" customHeight="1" x14ac:dyDescent="0.2">
      <c r="A2004" s="7">
        <v>37428</v>
      </c>
      <c r="B2004" s="8">
        <v>7.331035</v>
      </c>
      <c r="C2004" s="2">
        <v>4.989814</v>
      </c>
      <c r="D2004" s="2">
        <v>4.989814</v>
      </c>
      <c r="E2004" s="2">
        <v>1</v>
      </c>
    </row>
    <row r="2005" spans="1:5" ht="12.95" customHeight="1" x14ac:dyDescent="0.2">
      <c r="A2005" s="7">
        <v>37429</v>
      </c>
      <c r="B2005" s="8">
        <v>7.3244699999999998</v>
      </c>
      <c r="C2005" s="2">
        <v>4.984667</v>
      </c>
      <c r="D2005" s="2">
        <v>4.984667</v>
      </c>
      <c r="E2005" s="2">
        <v>1</v>
      </c>
    </row>
    <row r="2006" spans="1:5" ht="12.95" customHeight="1" x14ac:dyDescent="0.2">
      <c r="A2006" s="7">
        <v>37430</v>
      </c>
      <c r="B2006" s="8">
        <v>7.3244699999999998</v>
      </c>
      <c r="C2006" s="2">
        <v>4.984667</v>
      </c>
      <c r="D2006" s="2">
        <v>4.984667</v>
      </c>
      <c r="E2006" s="2">
        <v>1</v>
      </c>
    </row>
    <row r="2007" spans="1:5" ht="12.95" customHeight="1" x14ac:dyDescent="0.2">
      <c r="A2007" s="7">
        <v>37431</v>
      </c>
      <c r="B2007" s="8">
        <v>7.3244699999999998</v>
      </c>
      <c r="C2007" s="2">
        <v>4.984667</v>
      </c>
      <c r="D2007" s="2">
        <v>4.984667</v>
      </c>
      <c r="E2007" s="2">
        <v>1</v>
      </c>
    </row>
    <row r="2008" spans="1:5" ht="12.95" customHeight="1" x14ac:dyDescent="0.2">
      <c r="A2008" s="7">
        <v>37432</v>
      </c>
      <c r="B2008" s="8">
        <v>7.3278129999999999</v>
      </c>
      <c r="C2008" s="2">
        <v>4.9889789999999996</v>
      </c>
      <c r="D2008" s="2">
        <v>4.9889789999999996</v>
      </c>
      <c r="E2008" s="2">
        <v>1</v>
      </c>
    </row>
    <row r="2009" spans="1:5" ht="12.95" customHeight="1" x14ac:dyDescent="0.2">
      <c r="A2009" s="7">
        <v>37433</v>
      </c>
      <c r="B2009" s="8">
        <v>7.3278129999999999</v>
      </c>
      <c r="C2009" s="2">
        <v>4.9889789999999996</v>
      </c>
      <c r="D2009" s="2">
        <v>4.9889789999999996</v>
      </c>
      <c r="E2009" s="2">
        <v>1</v>
      </c>
    </row>
    <row r="2010" spans="1:5" ht="12.95" customHeight="1" x14ac:dyDescent="0.2">
      <c r="A2010" s="7">
        <v>37434</v>
      </c>
      <c r="B2010" s="8">
        <v>7.3304169999999997</v>
      </c>
      <c r="C2010" s="2">
        <v>4.9924520000000001</v>
      </c>
      <c r="D2010" s="2">
        <v>4.9924520000000001</v>
      </c>
      <c r="E2010" s="2">
        <v>1</v>
      </c>
    </row>
    <row r="2011" spans="1:5" ht="12.95" customHeight="1" x14ac:dyDescent="0.2">
      <c r="A2011" s="7">
        <v>37435</v>
      </c>
      <c r="B2011" s="8">
        <v>7.3279579999999997</v>
      </c>
      <c r="C2011" s="2">
        <v>4.9887389999999998</v>
      </c>
      <c r="D2011" s="2">
        <v>4.9887389999999998</v>
      </c>
      <c r="E2011" s="2">
        <v>1</v>
      </c>
    </row>
    <row r="2012" spans="1:5" ht="12.95" customHeight="1" x14ac:dyDescent="0.2">
      <c r="A2012" s="7">
        <v>37436</v>
      </c>
      <c r="B2012" s="8">
        <v>7.320722</v>
      </c>
      <c r="C2012" s="2">
        <v>4.9726410000000003</v>
      </c>
      <c r="D2012" s="2">
        <v>4.9726410000000003</v>
      </c>
      <c r="E2012" s="2">
        <v>1</v>
      </c>
    </row>
    <row r="2013" spans="1:5" ht="12.95" customHeight="1" x14ac:dyDescent="0.2">
      <c r="A2013" s="7">
        <v>37437</v>
      </c>
      <c r="B2013" s="8">
        <v>7.320722</v>
      </c>
      <c r="C2013" s="2">
        <v>4.9726410000000003</v>
      </c>
      <c r="D2013" s="2">
        <v>4.9726410000000003</v>
      </c>
      <c r="E2013" s="2">
        <v>1</v>
      </c>
    </row>
    <row r="2014" spans="1:5" ht="12.95" customHeight="1" x14ac:dyDescent="0.2">
      <c r="A2014" s="7">
        <v>37438</v>
      </c>
      <c r="B2014" s="8">
        <v>7.320722</v>
      </c>
      <c r="C2014" s="2">
        <v>4.9726410000000003</v>
      </c>
      <c r="D2014" s="2">
        <v>4.9726410000000003</v>
      </c>
      <c r="E2014" s="2">
        <v>1</v>
      </c>
    </row>
    <row r="2015" spans="1:5" ht="12.95" customHeight="1" x14ac:dyDescent="0.2">
      <c r="A2015" s="7">
        <v>37439</v>
      </c>
      <c r="B2015" s="8">
        <v>7.3321300000000003</v>
      </c>
      <c r="C2015" s="2">
        <v>4.986148</v>
      </c>
      <c r="D2015" s="2">
        <v>4.986148</v>
      </c>
      <c r="E2015" s="2">
        <v>1</v>
      </c>
    </row>
    <row r="2016" spans="1:5" ht="12.95" customHeight="1" x14ac:dyDescent="0.2">
      <c r="A2016" s="7">
        <v>37440</v>
      </c>
      <c r="B2016" s="8">
        <v>7.3164429999999996</v>
      </c>
      <c r="C2016" s="2">
        <v>4.9856509999999998</v>
      </c>
      <c r="D2016" s="2">
        <v>4.9856509999999998</v>
      </c>
      <c r="E2016" s="2">
        <v>1</v>
      </c>
    </row>
    <row r="2017" spans="1:5" ht="12.95" customHeight="1" x14ac:dyDescent="0.2">
      <c r="A2017" s="7">
        <v>37441</v>
      </c>
      <c r="B2017" s="8">
        <v>7.3099090000000002</v>
      </c>
      <c r="C2017" s="2">
        <v>4.9989119999999998</v>
      </c>
      <c r="D2017" s="2">
        <v>4.9989119999999998</v>
      </c>
      <c r="E2017" s="2">
        <v>1</v>
      </c>
    </row>
    <row r="2018" spans="1:5" ht="12.95" customHeight="1" x14ac:dyDescent="0.2">
      <c r="A2018" s="7">
        <v>37442</v>
      </c>
      <c r="B2018" s="8">
        <v>7.3176030000000001</v>
      </c>
      <c r="C2018" s="2">
        <v>4.9976799999999999</v>
      </c>
      <c r="D2018" s="2">
        <v>4.9976799999999999</v>
      </c>
      <c r="E2018" s="2">
        <v>1</v>
      </c>
    </row>
    <row r="2019" spans="1:5" ht="12.95" customHeight="1" x14ac:dyDescent="0.2">
      <c r="A2019" s="7">
        <v>37443</v>
      </c>
      <c r="B2019" s="8">
        <v>7.3157069999999997</v>
      </c>
      <c r="C2019" s="2">
        <v>4.9916119999999999</v>
      </c>
      <c r="D2019" s="2">
        <v>4.9916119999999999</v>
      </c>
      <c r="E2019" s="2">
        <v>1</v>
      </c>
    </row>
    <row r="2020" spans="1:5" ht="12.95" customHeight="1" x14ac:dyDescent="0.2">
      <c r="A2020" s="7">
        <v>37444</v>
      </c>
      <c r="B2020" s="8">
        <v>7.3157069999999997</v>
      </c>
      <c r="C2020" s="2">
        <v>4.9916119999999999</v>
      </c>
      <c r="D2020" s="2">
        <v>4.9916119999999999</v>
      </c>
      <c r="E2020" s="2">
        <v>1</v>
      </c>
    </row>
    <row r="2021" spans="1:5" ht="12.95" customHeight="1" x14ac:dyDescent="0.2">
      <c r="A2021" s="7">
        <v>37445</v>
      </c>
      <c r="B2021" s="8">
        <v>7.3157069999999997</v>
      </c>
      <c r="C2021" s="2">
        <v>4.9916119999999999</v>
      </c>
      <c r="D2021" s="2">
        <v>4.9916119999999999</v>
      </c>
      <c r="E2021" s="2">
        <v>1</v>
      </c>
    </row>
    <row r="2022" spans="1:5" ht="12.95" customHeight="1" x14ac:dyDescent="0.2">
      <c r="A2022" s="7">
        <v>37446</v>
      </c>
      <c r="B2022" s="8">
        <v>7.3190730000000004</v>
      </c>
      <c r="C2022" s="2">
        <v>4.9847260000000002</v>
      </c>
      <c r="D2022" s="2">
        <v>4.9847260000000002</v>
      </c>
      <c r="E2022" s="2">
        <v>1</v>
      </c>
    </row>
    <row r="2023" spans="1:5" ht="12.95" customHeight="1" x14ac:dyDescent="0.2">
      <c r="A2023" s="7">
        <v>37447</v>
      </c>
      <c r="B2023" s="8">
        <v>7.3316699999999999</v>
      </c>
      <c r="C2023" s="2">
        <v>4.9838009999999997</v>
      </c>
      <c r="D2023" s="2">
        <v>4.9838009999999997</v>
      </c>
      <c r="E2023" s="2">
        <v>1</v>
      </c>
    </row>
    <row r="2024" spans="1:5" ht="12.95" customHeight="1" x14ac:dyDescent="0.2">
      <c r="A2024" s="7">
        <v>37448</v>
      </c>
      <c r="B2024" s="8">
        <v>7.3335920000000003</v>
      </c>
      <c r="C2024" s="2">
        <v>4.9769880000000004</v>
      </c>
      <c r="D2024" s="2">
        <v>4.9769880000000004</v>
      </c>
      <c r="E2024" s="2">
        <v>1</v>
      </c>
    </row>
    <row r="2025" spans="1:5" ht="12.95" customHeight="1" x14ac:dyDescent="0.2">
      <c r="A2025" s="7">
        <v>37449</v>
      </c>
      <c r="B2025" s="8">
        <v>7.3530110000000004</v>
      </c>
      <c r="C2025" s="2">
        <v>5.0133029999999996</v>
      </c>
      <c r="D2025" s="2">
        <v>5.0133029999999996</v>
      </c>
      <c r="E2025" s="2">
        <v>1</v>
      </c>
    </row>
    <row r="2026" spans="1:5" ht="12.95" customHeight="1" x14ac:dyDescent="0.2">
      <c r="A2026" s="7">
        <v>37450</v>
      </c>
      <c r="B2026" s="8">
        <v>7.3300049999999999</v>
      </c>
      <c r="C2026" s="2">
        <v>4.997617</v>
      </c>
      <c r="D2026" s="2">
        <v>4.997617</v>
      </c>
      <c r="E2026" s="2">
        <v>1</v>
      </c>
    </row>
    <row r="2027" spans="1:5" ht="12.95" customHeight="1" x14ac:dyDescent="0.2">
      <c r="A2027" s="7">
        <v>37451</v>
      </c>
      <c r="B2027" s="8">
        <v>7.3300049999999999</v>
      </c>
      <c r="C2027" s="2">
        <v>4.997617</v>
      </c>
      <c r="D2027" s="2">
        <v>4.997617</v>
      </c>
      <c r="E2027" s="2">
        <v>1</v>
      </c>
    </row>
    <row r="2028" spans="1:5" ht="12.95" customHeight="1" x14ac:dyDescent="0.2">
      <c r="A2028" s="7">
        <v>37452</v>
      </c>
      <c r="B2028" s="8">
        <v>7.3300049999999999</v>
      </c>
      <c r="C2028" s="2">
        <v>4.997617</v>
      </c>
      <c r="D2028" s="2">
        <v>4.997617</v>
      </c>
      <c r="E2028" s="2">
        <v>1</v>
      </c>
    </row>
    <row r="2029" spans="1:5" ht="12.95" customHeight="1" x14ac:dyDescent="0.2">
      <c r="A2029" s="7">
        <v>37453</v>
      </c>
      <c r="B2029" s="8">
        <v>7.3487600000000004</v>
      </c>
      <c r="C2029" s="2">
        <v>5.0018789999999997</v>
      </c>
      <c r="D2029" s="2">
        <v>5.0018789999999997</v>
      </c>
      <c r="E2029" s="2">
        <v>1</v>
      </c>
    </row>
    <row r="2030" spans="1:5" ht="12.95" customHeight="1" x14ac:dyDescent="0.2">
      <c r="A2030" s="7">
        <v>37454</v>
      </c>
      <c r="B2030" s="8">
        <v>7.3421750000000001</v>
      </c>
      <c r="C2030" s="2">
        <v>5.008305</v>
      </c>
      <c r="D2030" s="2">
        <v>5.008305</v>
      </c>
      <c r="E2030" s="2">
        <v>1</v>
      </c>
    </row>
    <row r="2031" spans="1:5" ht="12.95" customHeight="1" x14ac:dyDescent="0.2">
      <c r="A2031" s="7">
        <v>37455</v>
      </c>
      <c r="B2031" s="8">
        <v>7.3637139999999999</v>
      </c>
      <c r="C2031" s="2">
        <v>5.0223120000000003</v>
      </c>
      <c r="D2031" s="2">
        <v>5.0223120000000003</v>
      </c>
      <c r="E2031" s="2">
        <v>1</v>
      </c>
    </row>
    <row r="2032" spans="1:5" ht="12.95" customHeight="1" x14ac:dyDescent="0.2">
      <c r="A2032" s="7">
        <v>37456</v>
      </c>
      <c r="B2032" s="8">
        <v>7.3434330000000001</v>
      </c>
      <c r="C2032" s="2">
        <v>5.0184059999999997</v>
      </c>
      <c r="D2032" s="2">
        <v>5.0184059999999997</v>
      </c>
      <c r="E2032" s="2">
        <v>1</v>
      </c>
    </row>
    <row r="2033" spans="1:5" ht="12.95" customHeight="1" x14ac:dyDescent="0.2">
      <c r="A2033" s="7">
        <v>37457</v>
      </c>
      <c r="B2033" s="8">
        <v>7.3695779999999997</v>
      </c>
      <c r="C2033" s="2">
        <v>5.0366169999999997</v>
      </c>
      <c r="D2033" s="2">
        <v>5.0366169999999997</v>
      </c>
      <c r="E2033" s="2">
        <v>1</v>
      </c>
    </row>
    <row r="2034" spans="1:5" ht="12.95" customHeight="1" x14ac:dyDescent="0.2">
      <c r="A2034" s="7">
        <v>37458</v>
      </c>
      <c r="B2034" s="8">
        <v>7.3696000000000002</v>
      </c>
      <c r="C2034" s="2">
        <v>5.0366</v>
      </c>
      <c r="D2034" s="2">
        <v>5.0366</v>
      </c>
      <c r="E2034" s="2">
        <v>1</v>
      </c>
    </row>
    <row r="2035" spans="1:5" ht="12.95" customHeight="1" x14ac:dyDescent="0.2">
      <c r="A2035" s="7">
        <v>37459</v>
      </c>
      <c r="B2035" s="8">
        <v>7.3696000000000002</v>
      </c>
      <c r="C2035" s="2">
        <v>5.0366</v>
      </c>
      <c r="D2035" s="2">
        <v>5.0366</v>
      </c>
      <c r="E2035" s="2">
        <v>1</v>
      </c>
    </row>
    <row r="2036" spans="1:5" ht="12.95" customHeight="1" x14ac:dyDescent="0.2">
      <c r="A2036" s="7">
        <v>37460</v>
      </c>
      <c r="B2036" s="8">
        <v>7.3765000000000001</v>
      </c>
      <c r="C2036" s="2">
        <v>5.0631000000000004</v>
      </c>
      <c r="D2036" s="2">
        <v>5.0631000000000004</v>
      </c>
      <c r="E2036" s="2">
        <v>1</v>
      </c>
    </row>
    <row r="2037" spans="1:5" ht="12.95" customHeight="1" x14ac:dyDescent="0.2">
      <c r="A2037" s="7">
        <v>37461</v>
      </c>
      <c r="B2037" s="8">
        <v>7.3696000000000002</v>
      </c>
      <c r="C2037" s="2">
        <v>5.0674999999999999</v>
      </c>
      <c r="D2037" s="2">
        <v>5.0674999999999999</v>
      </c>
      <c r="E2037" s="2">
        <v>1</v>
      </c>
    </row>
    <row r="2038" spans="1:5" ht="12.95" customHeight="1" x14ac:dyDescent="0.2">
      <c r="A2038" s="7">
        <v>37462</v>
      </c>
      <c r="B2038" s="8">
        <v>7.3630000000000004</v>
      </c>
      <c r="C2038" s="2">
        <v>5.0724</v>
      </c>
      <c r="D2038" s="2">
        <v>5.0724</v>
      </c>
      <c r="E2038" s="2">
        <v>1</v>
      </c>
    </row>
    <row r="2039" spans="1:5" ht="12.95" customHeight="1" x14ac:dyDescent="0.2">
      <c r="A2039" s="7">
        <v>37463</v>
      </c>
      <c r="B2039" s="8">
        <v>7.3856999999999999</v>
      </c>
      <c r="C2039" s="2">
        <v>5.0942999999999996</v>
      </c>
      <c r="D2039" s="2">
        <v>5.0942999999999996</v>
      </c>
      <c r="E2039" s="2">
        <v>1</v>
      </c>
    </row>
    <row r="2040" spans="1:5" ht="12.95" customHeight="1" x14ac:dyDescent="0.2">
      <c r="A2040" s="7">
        <v>37464</v>
      </c>
      <c r="B2040" s="8">
        <v>7.4035000000000002</v>
      </c>
      <c r="C2040" s="2">
        <v>5.1147</v>
      </c>
      <c r="D2040" s="2">
        <v>5.1147</v>
      </c>
      <c r="E2040" s="2">
        <v>1</v>
      </c>
    </row>
    <row r="2041" spans="1:5" ht="12.95" customHeight="1" x14ac:dyDescent="0.2">
      <c r="A2041" s="7">
        <v>37465</v>
      </c>
      <c r="B2041" s="8">
        <v>7.4035000000000002</v>
      </c>
      <c r="C2041" s="2">
        <v>5.1147</v>
      </c>
      <c r="D2041" s="2">
        <v>5.1147</v>
      </c>
      <c r="E2041" s="2">
        <v>1</v>
      </c>
    </row>
    <row r="2042" spans="1:5" ht="12.95" customHeight="1" x14ac:dyDescent="0.2">
      <c r="A2042" s="7">
        <v>37466</v>
      </c>
      <c r="B2042" s="8">
        <v>7.4035000000000002</v>
      </c>
      <c r="C2042" s="2">
        <v>5.1147</v>
      </c>
      <c r="D2042" s="2">
        <v>5.1147</v>
      </c>
      <c r="E2042" s="2">
        <v>1</v>
      </c>
    </row>
    <row r="2043" spans="1:5" ht="12.95" customHeight="1" x14ac:dyDescent="0.2">
      <c r="A2043" s="7">
        <v>37467</v>
      </c>
      <c r="B2043" s="8">
        <v>7.384125</v>
      </c>
      <c r="C2043" s="2">
        <v>5.084085</v>
      </c>
      <c r="D2043" s="2">
        <v>5.084085</v>
      </c>
      <c r="E2043" s="2">
        <v>1</v>
      </c>
    </row>
    <row r="2044" spans="1:5" ht="12.95" customHeight="1" x14ac:dyDescent="0.2">
      <c r="A2044" s="7">
        <v>37468</v>
      </c>
      <c r="B2044" s="8">
        <v>7.3948530000000003</v>
      </c>
      <c r="C2044" s="2">
        <v>5.0719159999999999</v>
      </c>
      <c r="D2044" s="2">
        <v>5.0719159999999999</v>
      </c>
      <c r="E2044" s="2">
        <v>1</v>
      </c>
    </row>
    <row r="2045" spans="1:5" ht="12.95" customHeight="1" x14ac:dyDescent="0.2">
      <c r="A2045" s="7">
        <v>37469</v>
      </c>
      <c r="B2045" s="8">
        <v>7.4021629999999998</v>
      </c>
      <c r="C2045" s="2">
        <v>5.0919470000000002</v>
      </c>
      <c r="D2045" s="2">
        <v>5.0919470000000002</v>
      </c>
      <c r="E2045" s="2">
        <v>1</v>
      </c>
    </row>
    <row r="2046" spans="1:5" ht="12.95" customHeight="1" x14ac:dyDescent="0.2">
      <c r="A2046" s="7">
        <v>37470</v>
      </c>
      <c r="B2046" s="8">
        <v>7.4064199999999998</v>
      </c>
      <c r="C2046" s="2">
        <v>5.1022460000000001</v>
      </c>
      <c r="D2046" s="2">
        <v>5.1022460000000001</v>
      </c>
      <c r="E2046" s="2">
        <v>1</v>
      </c>
    </row>
    <row r="2047" spans="1:5" ht="12.95" customHeight="1" x14ac:dyDescent="0.2">
      <c r="A2047" s="7">
        <v>37471</v>
      </c>
      <c r="B2047" s="8">
        <v>7.4089210000000003</v>
      </c>
      <c r="C2047" s="2">
        <v>5.1111363000000001</v>
      </c>
      <c r="D2047" s="2">
        <v>5.1111363000000001</v>
      </c>
      <c r="E2047" s="2">
        <v>1</v>
      </c>
    </row>
    <row r="2048" spans="1:5" ht="12.95" customHeight="1" x14ac:dyDescent="0.2">
      <c r="A2048" s="7">
        <v>37472</v>
      </c>
      <c r="B2048" s="8">
        <v>7.4089210000000003</v>
      </c>
      <c r="C2048" s="2">
        <v>5.1111363000000001</v>
      </c>
      <c r="D2048" s="2">
        <v>5.1111363000000001</v>
      </c>
      <c r="E2048" s="2">
        <v>1</v>
      </c>
    </row>
    <row r="2049" spans="1:5" ht="12.95" customHeight="1" x14ac:dyDescent="0.2">
      <c r="A2049" s="7">
        <v>37473</v>
      </c>
      <c r="B2049" s="8">
        <v>7.4089210000000003</v>
      </c>
      <c r="C2049" s="2">
        <v>5.1111363000000001</v>
      </c>
      <c r="D2049" s="2">
        <v>5.1111363000000001</v>
      </c>
      <c r="E2049" s="2">
        <v>1</v>
      </c>
    </row>
    <row r="2050" spans="1:5" ht="12.95" customHeight="1" x14ac:dyDescent="0.2">
      <c r="A2050" s="7">
        <v>37474</v>
      </c>
      <c r="B2050" s="8">
        <v>7.4089210000000003</v>
      </c>
      <c r="C2050" s="2">
        <v>5.1111363000000001</v>
      </c>
      <c r="D2050" s="2">
        <v>5.1111363000000001</v>
      </c>
      <c r="E2050" s="2">
        <v>1</v>
      </c>
    </row>
    <row r="2051" spans="1:5" ht="12.95" customHeight="1" x14ac:dyDescent="0.2">
      <c r="A2051" s="7">
        <v>37475</v>
      </c>
      <c r="B2051" s="8">
        <v>7.4225659999999998</v>
      </c>
      <c r="C2051" s="2">
        <v>5.1056309999999998</v>
      </c>
      <c r="D2051" s="2">
        <v>5.1056309999999998</v>
      </c>
      <c r="E2051" s="2">
        <v>1</v>
      </c>
    </row>
    <row r="2052" spans="1:5" ht="12.95" customHeight="1" x14ac:dyDescent="0.2">
      <c r="A2052" s="7">
        <v>37476</v>
      </c>
      <c r="B2052" s="8">
        <v>7.3893170000000001</v>
      </c>
      <c r="C2052" s="2">
        <v>5.0698569999999998</v>
      </c>
      <c r="D2052" s="2">
        <v>5.0698569999999998</v>
      </c>
      <c r="E2052" s="2">
        <v>1</v>
      </c>
    </row>
    <row r="2053" spans="1:5" ht="12.95" customHeight="1" x14ac:dyDescent="0.2">
      <c r="A2053" s="7">
        <v>37477</v>
      </c>
      <c r="B2053" s="8">
        <v>7.3961579999999998</v>
      </c>
      <c r="C2053" s="2">
        <v>5.0568559999999998</v>
      </c>
      <c r="D2053" s="2">
        <v>5.0568559999999998</v>
      </c>
      <c r="E2053" s="2">
        <v>1</v>
      </c>
    </row>
    <row r="2054" spans="1:5" ht="12.95" customHeight="1" x14ac:dyDescent="0.2">
      <c r="A2054" s="7">
        <v>37478</v>
      </c>
      <c r="B2054" s="8">
        <v>7.3864539999999996</v>
      </c>
      <c r="C2054" s="2">
        <v>5.0564439999999999</v>
      </c>
      <c r="D2054" s="2">
        <v>5.0564439999999999</v>
      </c>
      <c r="E2054" s="2">
        <v>1</v>
      </c>
    </row>
    <row r="2055" spans="1:5" ht="12.95" customHeight="1" x14ac:dyDescent="0.2">
      <c r="A2055" s="7">
        <v>37479</v>
      </c>
      <c r="B2055" s="8">
        <v>7.3864539999999996</v>
      </c>
      <c r="C2055" s="2">
        <v>5.0564439999999999</v>
      </c>
      <c r="D2055" s="2">
        <v>5.0564439999999999</v>
      </c>
      <c r="E2055" s="2">
        <v>1</v>
      </c>
    </row>
    <row r="2056" spans="1:5" ht="12.95" customHeight="1" x14ac:dyDescent="0.2">
      <c r="A2056" s="7">
        <v>37480</v>
      </c>
      <c r="B2056" s="8">
        <v>7.3864539999999996</v>
      </c>
      <c r="C2056" s="2">
        <v>5.0564439999999999</v>
      </c>
      <c r="D2056" s="2">
        <v>5.0564439999999999</v>
      </c>
      <c r="E2056" s="2">
        <v>1</v>
      </c>
    </row>
    <row r="2057" spans="1:5" ht="12.95" customHeight="1" x14ac:dyDescent="0.2">
      <c r="A2057" s="7">
        <v>37481</v>
      </c>
      <c r="B2057" s="8">
        <v>7.3689619999999998</v>
      </c>
      <c r="C2057" s="2">
        <v>5.0548510000000002</v>
      </c>
      <c r="D2057" s="2">
        <v>5.0548510000000002</v>
      </c>
      <c r="E2057" s="2">
        <v>1</v>
      </c>
    </row>
    <row r="2058" spans="1:5" ht="12.95" customHeight="1" x14ac:dyDescent="0.2">
      <c r="A2058" s="7">
        <v>37482</v>
      </c>
      <c r="B2058" s="8">
        <v>7.3653810000000002</v>
      </c>
      <c r="C2058" s="2">
        <v>5.0313420000000004</v>
      </c>
      <c r="D2058" s="2">
        <v>5.0313420000000004</v>
      </c>
      <c r="E2058" s="2">
        <v>1</v>
      </c>
    </row>
    <row r="2059" spans="1:5" ht="12.95" customHeight="1" x14ac:dyDescent="0.2">
      <c r="A2059" s="7">
        <v>37483</v>
      </c>
      <c r="B2059" s="8">
        <v>7.3562380000000003</v>
      </c>
      <c r="C2059" s="2">
        <v>5.0412819999999998</v>
      </c>
      <c r="D2059" s="2">
        <v>5.0412819999999998</v>
      </c>
      <c r="E2059" s="2">
        <v>1</v>
      </c>
    </row>
    <row r="2060" spans="1:5" ht="12.95" customHeight="1" x14ac:dyDescent="0.2">
      <c r="A2060" s="7">
        <v>37484</v>
      </c>
      <c r="B2060" s="8">
        <v>7.3562380000000003</v>
      </c>
      <c r="C2060" s="2">
        <v>5.0412819999999998</v>
      </c>
      <c r="D2060" s="2">
        <v>5.0412819999999998</v>
      </c>
      <c r="E2060" s="2">
        <v>1</v>
      </c>
    </row>
    <row r="2061" spans="1:5" ht="12.95" customHeight="1" x14ac:dyDescent="0.2">
      <c r="A2061" s="7">
        <v>37485</v>
      </c>
      <c r="B2061" s="8">
        <v>7.3678840000000001</v>
      </c>
      <c r="C2061" s="2">
        <v>5.0320200000000002</v>
      </c>
      <c r="D2061" s="2">
        <v>5.0320200000000002</v>
      </c>
      <c r="E2061" s="2">
        <v>1</v>
      </c>
    </row>
    <row r="2062" spans="1:5" ht="12.95" customHeight="1" x14ac:dyDescent="0.2">
      <c r="A2062" s="7">
        <v>37486</v>
      </c>
      <c r="B2062" s="8">
        <v>7.3678840000000001</v>
      </c>
      <c r="C2062" s="2">
        <v>5.0320200000000002</v>
      </c>
      <c r="D2062" s="2">
        <v>5.0320200000000002</v>
      </c>
      <c r="E2062" s="2">
        <v>1</v>
      </c>
    </row>
    <row r="2063" spans="1:5" ht="12.95" customHeight="1" x14ac:dyDescent="0.2">
      <c r="A2063" s="7">
        <v>37487</v>
      </c>
      <c r="B2063" s="8">
        <v>7.3678840000000001</v>
      </c>
      <c r="C2063" s="2">
        <v>5.0320200000000002</v>
      </c>
      <c r="D2063" s="2">
        <v>5.0320200000000002</v>
      </c>
      <c r="E2063" s="2">
        <v>1</v>
      </c>
    </row>
    <row r="2064" spans="1:5" ht="12.95" customHeight="1" x14ac:dyDescent="0.2">
      <c r="A2064" s="7">
        <v>37488</v>
      </c>
      <c r="B2064" s="8">
        <v>7.3525039999999997</v>
      </c>
      <c r="C2064" s="2">
        <v>5.0105659999999999</v>
      </c>
      <c r="D2064" s="2">
        <v>5.0105659999999999</v>
      </c>
      <c r="E2064" s="2">
        <v>1</v>
      </c>
    </row>
    <row r="2065" spans="1:5" ht="12.95" customHeight="1" x14ac:dyDescent="0.2">
      <c r="A2065" s="7">
        <v>37489</v>
      </c>
      <c r="B2065" s="8">
        <v>7.3590809999999998</v>
      </c>
      <c r="C2065" s="2">
        <v>5.0129979999999996</v>
      </c>
      <c r="D2065" s="2">
        <v>5.0129979999999996</v>
      </c>
      <c r="E2065" s="2">
        <v>1</v>
      </c>
    </row>
    <row r="2066" spans="1:5" ht="12.95" customHeight="1" x14ac:dyDescent="0.2">
      <c r="A2066" s="7">
        <v>37490</v>
      </c>
      <c r="B2066" s="8">
        <v>7.3536520000000003</v>
      </c>
      <c r="C2066" s="2">
        <v>5.0024839999999999</v>
      </c>
      <c r="D2066" s="2">
        <v>5.0024839999999999</v>
      </c>
      <c r="E2066" s="2">
        <v>1</v>
      </c>
    </row>
    <row r="2067" spans="1:5" ht="12.95" customHeight="1" x14ac:dyDescent="0.2">
      <c r="A2067" s="7">
        <v>37491</v>
      </c>
      <c r="B2067" s="8">
        <v>7.363988</v>
      </c>
      <c r="C2067" s="2">
        <v>5.0115610000000004</v>
      </c>
      <c r="D2067" s="2">
        <v>5.0115610000000004</v>
      </c>
      <c r="E2067" s="2">
        <v>1</v>
      </c>
    </row>
    <row r="2068" spans="1:5" ht="12.95" customHeight="1" x14ac:dyDescent="0.2">
      <c r="A2068" s="7">
        <v>37492</v>
      </c>
      <c r="B2068" s="8">
        <v>7.3588820000000004</v>
      </c>
      <c r="C2068" s="2">
        <v>4.9992400000000004</v>
      </c>
      <c r="D2068" s="2">
        <v>4.9992400000000004</v>
      </c>
      <c r="E2068" s="2">
        <v>1</v>
      </c>
    </row>
    <row r="2069" spans="1:5" ht="12.95" customHeight="1" x14ac:dyDescent="0.2">
      <c r="A2069" s="7">
        <v>37493</v>
      </c>
      <c r="B2069" s="8">
        <v>7.3588820000000004</v>
      </c>
      <c r="C2069" s="2">
        <v>4.9992400000000004</v>
      </c>
      <c r="D2069" s="2">
        <v>4.9992400000000004</v>
      </c>
      <c r="E2069" s="2">
        <v>1</v>
      </c>
    </row>
    <row r="2070" spans="1:5" ht="12.95" customHeight="1" x14ac:dyDescent="0.2">
      <c r="A2070" s="7">
        <v>37494</v>
      </c>
      <c r="B2070" s="8">
        <v>7.3588820000000004</v>
      </c>
      <c r="C2070" s="2">
        <v>4.9992400000000004</v>
      </c>
      <c r="D2070" s="2">
        <v>4.9992400000000004</v>
      </c>
      <c r="E2070" s="2">
        <v>1</v>
      </c>
    </row>
    <row r="2071" spans="1:5" ht="12.95" customHeight="1" x14ac:dyDescent="0.2">
      <c r="A2071" s="7">
        <v>37495</v>
      </c>
      <c r="B2071" s="8">
        <v>7.3577430000000001</v>
      </c>
      <c r="C2071" s="2">
        <v>5.000845</v>
      </c>
      <c r="D2071" s="2">
        <v>5.000845</v>
      </c>
      <c r="E2071" s="2">
        <v>1</v>
      </c>
    </row>
    <row r="2072" spans="1:5" ht="12.95" customHeight="1" x14ac:dyDescent="0.2">
      <c r="A2072" s="7">
        <v>37496</v>
      </c>
      <c r="B2072" s="8">
        <v>7.3577310000000002</v>
      </c>
      <c r="C2072" s="2">
        <v>5.0056000000000003</v>
      </c>
      <c r="D2072" s="2">
        <v>5.0056000000000003</v>
      </c>
      <c r="E2072" s="2">
        <v>1</v>
      </c>
    </row>
    <row r="2073" spans="1:5" ht="12.95" customHeight="1" x14ac:dyDescent="0.2">
      <c r="A2073" s="7">
        <v>37497</v>
      </c>
      <c r="B2073" s="8">
        <v>7.3600700000000003</v>
      </c>
      <c r="C2073" s="2">
        <v>5.0167469999999996</v>
      </c>
      <c r="D2073" s="2">
        <v>5.0167469999999996</v>
      </c>
      <c r="E2073" s="2">
        <v>1</v>
      </c>
    </row>
    <row r="2074" spans="1:5" ht="12.95" customHeight="1" x14ac:dyDescent="0.2">
      <c r="A2074" s="7">
        <v>37498</v>
      </c>
      <c r="B2074" s="8">
        <v>7.3670239999999998</v>
      </c>
      <c r="C2074" s="2">
        <v>5.0074930000000002</v>
      </c>
      <c r="D2074" s="2">
        <v>5.0074930000000002</v>
      </c>
      <c r="E2074" s="2">
        <v>1</v>
      </c>
    </row>
    <row r="2075" spans="1:5" ht="12.95" customHeight="1" x14ac:dyDescent="0.2">
      <c r="A2075" s="7">
        <v>37499</v>
      </c>
      <c r="B2075" s="8">
        <v>7.3765679999999998</v>
      </c>
      <c r="C2075" s="2">
        <v>5.0228570000000001</v>
      </c>
      <c r="D2075" s="2">
        <v>5.0228570000000001</v>
      </c>
      <c r="E2075" s="2">
        <v>1</v>
      </c>
    </row>
    <row r="2076" spans="1:5" ht="12.95" customHeight="1" x14ac:dyDescent="0.2">
      <c r="A2076" s="7">
        <v>37500</v>
      </c>
      <c r="B2076" s="8">
        <v>7.3765679999999998</v>
      </c>
      <c r="C2076" s="2">
        <v>5.0228570000000001</v>
      </c>
      <c r="D2076" s="2">
        <v>5.0228570000000001</v>
      </c>
      <c r="E2076" s="2">
        <v>1</v>
      </c>
    </row>
    <row r="2077" spans="1:5" ht="12.95" customHeight="1" x14ac:dyDescent="0.2">
      <c r="A2077" s="7">
        <v>37501</v>
      </c>
      <c r="B2077" s="8">
        <v>7.3765679999999998</v>
      </c>
      <c r="C2077" s="2">
        <v>5.0228570000000001</v>
      </c>
      <c r="D2077" s="2">
        <v>5.0228570000000001</v>
      </c>
      <c r="E2077" s="2">
        <v>1</v>
      </c>
    </row>
    <row r="2078" spans="1:5" ht="12.95" customHeight="1" x14ac:dyDescent="0.2">
      <c r="A2078" s="7">
        <v>37502</v>
      </c>
      <c r="B2078" s="8">
        <v>7.3707130000000003</v>
      </c>
      <c r="C2078" s="2">
        <v>5.0110229999999998</v>
      </c>
      <c r="D2078" s="2">
        <v>5.0110229999999998</v>
      </c>
      <c r="E2078" s="2">
        <v>1</v>
      </c>
    </row>
    <row r="2079" spans="1:5" ht="12.95" customHeight="1" x14ac:dyDescent="0.2">
      <c r="A2079" s="7">
        <v>37503</v>
      </c>
      <c r="B2079" s="8">
        <v>7.3682100000000004</v>
      </c>
      <c r="C2079" s="2">
        <v>5.0086399999999998</v>
      </c>
      <c r="D2079" s="2">
        <v>5.0086399999999998</v>
      </c>
      <c r="E2079" s="2">
        <v>1</v>
      </c>
    </row>
    <row r="2080" spans="1:5" ht="12.95" customHeight="1" x14ac:dyDescent="0.2">
      <c r="A2080" s="7">
        <v>37504</v>
      </c>
      <c r="B2080" s="8">
        <v>7.3798709999999996</v>
      </c>
      <c r="C2080" s="2">
        <v>5.042618</v>
      </c>
      <c r="D2080" s="2">
        <v>5.042618</v>
      </c>
      <c r="E2080" s="2">
        <v>1</v>
      </c>
    </row>
    <row r="2081" spans="1:5" ht="12.95" customHeight="1" x14ac:dyDescent="0.2">
      <c r="A2081" s="7">
        <v>37505</v>
      </c>
      <c r="B2081" s="8">
        <v>7.3672149999999998</v>
      </c>
      <c r="C2081" s="2">
        <v>5.0443100000000003</v>
      </c>
      <c r="D2081" s="2">
        <v>5.0443100000000003</v>
      </c>
      <c r="E2081" s="2">
        <v>1</v>
      </c>
    </row>
    <row r="2082" spans="1:5" ht="12.95" customHeight="1" x14ac:dyDescent="0.2">
      <c r="A2082" s="7">
        <v>37506</v>
      </c>
      <c r="B2082" s="8">
        <v>7.3707479999999999</v>
      </c>
      <c r="C2082" s="2">
        <v>5.0546889999999998</v>
      </c>
      <c r="D2082" s="2">
        <v>5.0546889999999998</v>
      </c>
      <c r="E2082" s="2">
        <v>1</v>
      </c>
    </row>
    <row r="2083" spans="1:5" ht="12.95" customHeight="1" x14ac:dyDescent="0.2">
      <c r="A2083" s="7">
        <v>37507</v>
      </c>
      <c r="B2083" s="8">
        <v>7.3707479999999999</v>
      </c>
      <c r="C2083" s="2">
        <v>5.0546889999999998</v>
      </c>
      <c r="D2083" s="2">
        <v>5.0546889999999998</v>
      </c>
      <c r="E2083" s="2">
        <v>1</v>
      </c>
    </row>
    <row r="2084" spans="1:5" ht="12.95" customHeight="1" x14ac:dyDescent="0.2">
      <c r="A2084" s="7">
        <v>37508</v>
      </c>
      <c r="B2084" s="8">
        <v>7.3707479999999999</v>
      </c>
      <c r="C2084" s="2">
        <v>5.0546889999999998</v>
      </c>
      <c r="D2084" s="2">
        <v>5.0546889999999998</v>
      </c>
      <c r="E2084" s="2">
        <v>1</v>
      </c>
    </row>
    <row r="2085" spans="1:5" ht="12.95" customHeight="1" x14ac:dyDescent="0.2">
      <c r="A2085" s="7">
        <v>37509</v>
      </c>
      <c r="B2085" s="8">
        <v>7.3538810000000003</v>
      </c>
      <c r="C2085" s="2">
        <v>5.0438140000000002</v>
      </c>
      <c r="D2085" s="2">
        <v>5.0438140000000002</v>
      </c>
      <c r="E2085" s="2">
        <v>1</v>
      </c>
    </row>
    <row r="2086" spans="1:5" ht="12.95" customHeight="1" x14ac:dyDescent="0.2">
      <c r="A2086" s="7">
        <v>37510</v>
      </c>
      <c r="B2086" s="8">
        <v>7.3483260000000001</v>
      </c>
      <c r="C2086" s="2">
        <v>5.0368950000000003</v>
      </c>
      <c r="D2086" s="2">
        <v>5.0368950000000003</v>
      </c>
      <c r="E2086" s="2">
        <v>1</v>
      </c>
    </row>
    <row r="2087" spans="1:5" ht="12.95" customHeight="1" x14ac:dyDescent="0.2">
      <c r="A2087" s="7">
        <v>37511</v>
      </c>
      <c r="B2087" s="8">
        <v>7.3418109999999999</v>
      </c>
      <c r="C2087" s="2">
        <v>5.0241639999999999</v>
      </c>
      <c r="D2087" s="2">
        <v>5.0241639999999999</v>
      </c>
      <c r="E2087" s="2">
        <v>1</v>
      </c>
    </row>
    <row r="2088" spans="1:5" ht="12.95" customHeight="1" x14ac:dyDescent="0.2">
      <c r="A2088" s="7">
        <v>37512</v>
      </c>
      <c r="B2088" s="8">
        <v>7.3398789999999998</v>
      </c>
      <c r="C2088" s="2">
        <v>5.0053729999999996</v>
      </c>
      <c r="D2088" s="2">
        <v>5.0053729999999996</v>
      </c>
      <c r="E2088" s="2">
        <v>1</v>
      </c>
    </row>
    <row r="2089" spans="1:5" ht="12.95" customHeight="1" x14ac:dyDescent="0.2">
      <c r="A2089" s="7">
        <v>37513</v>
      </c>
      <c r="B2089" s="8">
        <v>7.3363449999999997</v>
      </c>
      <c r="C2089" s="2">
        <v>4.9999554000000002</v>
      </c>
      <c r="D2089" s="2">
        <v>4.9999554000000002</v>
      </c>
      <c r="E2089" s="2">
        <v>1</v>
      </c>
    </row>
    <row r="2090" spans="1:5" ht="12.95" customHeight="1" x14ac:dyDescent="0.2">
      <c r="A2090" s="7">
        <v>37514</v>
      </c>
      <c r="B2090" s="8">
        <v>7.3363449999999997</v>
      </c>
      <c r="C2090" s="2">
        <v>4.9999554000000002</v>
      </c>
      <c r="D2090" s="2">
        <v>4.9999554000000002</v>
      </c>
      <c r="E2090" s="2">
        <v>1</v>
      </c>
    </row>
    <row r="2091" spans="1:5" ht="12.95" customHeight="1" x14ac:dyDescent="0.2">
      <c r="A2091" s="7">
        <v>37515</v>
      </c>
      <c r="B2091" s="8">
        <v>7.3363449999999997</v>
      </c>
      <c r="C2091" s="2">
        <v>4.9999554000000002</v>
      </c>
      <c r="D2091" s="2">
        <v>4.9999554000000002</v>
      </c>
      <c r="E2091" s="2">
        <v>1</v>
      </c>
    </row>
    <row r="2092" spans="1:5" ht="12.95" customHeight="1" x14ac:dyDescent="0.2">
      <c r="A2092" s="7">
        <v>37516</v>
      </c>
      <c r="B2092" s="8">
        <v>7.3412860000000002</v>
      </c>
      <c r="C2092" s="2">
        <v>4.9995139999999996</v>
      </c>
      <c r="D2092" s="2">
        <v>4.9995139999999996</v>
      </c>
      <c r="E2092" s="2">
        <v>1</v>
      </c>
    </row>
    <row r="2093" spans="1:5" ht="12.95" customHeight="1" x14ac:dyDescent="0.2">
      <c r="A2093" s="7">
        <v>37517</v>
      </c>
      <c r="B2093" s="8">
        <v>7.324217</v>
      </c>
      <c r="C2093" s="2">
        <v>4.9800890000000004</v>
      </c>
      <c r="D2093" s="2">
        <v>4.9800890000000004</v>
      </c>
      <c r="E2093" s="2">
        <v>1</v>
      </c>
    </row>
    <row r="2094" spans="1:5" ht="12.95" customHeight="1" x14ac:dyDescent="0.2">
      <c r="A2094" s="7">
        <v>37518</v>
      </c>
      <c r="B2094" s="8">
        <v>7.3265890000000002</v>
      </c>
      <c r="C2094" s="2">
        <v>4.9912039999999998</v>
      </c>
      <c r="D2094" s="2">
        <v>4.9912039999999998</v>
      </c>
      <c r="E2094" s="2">
        <v>1</v>
      </c>
    </row>
    <row r="2095" spans="1:5" ht="12.95" customHeight="1" x14ac:dyDescent="0.2">
      <c r="A2095" s="7">
        <v>37519</v>
      </c>
      <c r="B2095" s="8">
        <v>7.3298459999999999</v>
      </c>
      <c r="C2095" s="2">
        <v>4.995806</v>
      </c>
      <c r="D2095" s="2">
        <v>4.995806</v>
      </c>
      <c r="E2095" s="2">
        <v>1</v>
      </c>
    </row>
    <row r="2096" spans="1:5" ht="12.95" customHeight="1" x14ac:dyDescent="0.2">
      <c r="A2096" s="7">
        <v>37520</v>
      </c>
      <c r="B2096" s="8">
        <v>7.3314380000000003</v>
      </c>
      <c r="C2096" s="2">
        <v>5.0016629999999997</v>
      </c>
      <c r="D2096" s="2">
        <v>5.0016629999999997</v>
      </c>
      <c r="E2096" s="2">
        <v>1</v>
      </c>
    </row>
    <row r="2097" spans="1:5" ht="12.95" customHeight="1" x14ac:dyDescent="0.2">
      <c r="A2097" s="7">
        <v>37521</v>
      </c>
      <c r="B2097" s="8">
        <v>7.3314380000000003</v>
      </c>
      <c r="C2097" s="2">
        <v>5.0016629999999997</v>
      </c>
      <c r="D2097" s="2">
        <v>5.0016629999999997</v>
      </c>
      <c r="E2097" s="2">
        <v>1</v>
      </c>
    </row>
    <row r="2098" spans="1:5" ht="12.95" customHeight="1" x14ac:dyDescent="0.2">
      <c r="A2098" s="7">
        <v>37522</v>
      </c>
      <c r="B2098" s="8">
        <v>7.3314380000000003</v>
      </c>
      <c r="C2098" s="2">
        <v>5.0016629999999997</v>
      </c>
      <c r="D2098" s="2">
        <v>5.0016629999999997</v>
      </c>
      <c r="E2098" s="2">
        <v>1</v>
      </c>
    </row>
    <row r="2099" spans="1:5" ht="12.95" customHeight="1" x14ac:dyDescent="0.2">
      <c r="A2099" s="7">
        <v>37523</v>
      </c>
      <c r="B2099" s="8">
        <v>7.3259730000000003</v>
      </c>
      <c r="C2099" s="2">
        <v>5.0081850000000001</v>
      </c>
      <c r="D2099" s="2">
        <v>5.0081850000000001</v>
      </c>
      <c r="E2099" s="2">
        <v>1</v>
      </c>
    </row>
    <row r="2100" spans="1:5" ht="12.95" customHeight="1" x14ac:dyDescent="0.2">
      <c r="A2100" s="7">
        <v>37524</v>
      </c>
      <c r="B2100" s="8">
        <v>7.3308419999999996</v>
      </c>
      <c r="C2100" s="2">
        <v>5.0063800000000001</v>
      </c>
      <c r="D2100" s="2">
        <v>5.0063800000000001</v>
      </c>
      <c r="E2100" s="2">
        <v>1</v>
      </c>
    </row>
    <row r="2101" spans="1:5" ht="12.95" customHeight="1" x14ac:dyDescent="0.2">
      <c r="A2101" s="7">
        <v>37525</v>
      </c>
      <c r="B2101" s="8">
        <v>7.3265580000000003</v>
      </c>
      <c r="C2101" s="2">
        <v>5.0037960000000004</v>
      </c>
      <c r="D2101" s="2">
        <v>5.0037960000000004</v>
      </c>
      <c r="E2101" s="2">
        <v>1</v>
      </c>
    </row>
    <row r="2102" spans="1:5" ht="12.95" customHeight="1" x14ac:dyDescent="0.2">
      <c r="A2102" s="7">
        <v>37526</v>
      </c>
      <c r="B2102" s="8">
        <v>7.3385550000000004</v>
      </c>
      <c r="C2102" s="2">
        <v>5.014729</v>
      </c>
      <c r="D2102" s="2">
        <v>5.014729</v>
      </c>
      <c r="E2102" s="2">
        <v>1</v>
      </c>
    </row>
    <row r="2103" spans="1:5" ht="12.95" customHeight="1" x14ac:dyDescent="0.2">
      <c r="A2103" s="7">
        <v>37527</v>
      </c>
      <c r="B2103" s="8">
        <v>7.3413430000000002</v>
      </c>
      <c r="C2103" s="2">
        <v>5.0036420000000001</v>
      </c>
      <c r="D2103" s="2">
        <v>5.0036420000000001</v>
      </c>
      <c r="E2103" s="2">
        <v>1</v>
      </c>
    </row>
    <row r="2104" spans="1:5" ht="12.95" customHeight="1" x14ac:dyDescent="0.2">
      <c r="A2104" s="7">
        <v>37528</v>
      </c>
      <c r="B2104" s="8">
        <v>7.3413430000000002</v>
      </c>
      <c r="C2104" s="2">
        <v>5.0036420000000001</v>
      </c>
      <c r="D2104" s="2">
        <v>5.0036420000000001</v>
      </c>
      <c r="E2104" s="2">
        <v>1</v>
      </c>
    </row>
    <row r="2105" spans="1:5" ht="12.95" customHeight="1" x14ac:dyDescent="0.2">
      <c r="A2105" s="7">
        <v>37529</v>
      </c>
      <c r="B2105" s="8">
        <v>7.3413430000000002</v>
      </c>
      <c r="C2105" s="2">
        <v>5.0036420000000001</v>
      </c>
      <c r="D2105" s="2">
        <v>5.0036420000000001</v>
      </c>
      <c r="E2105" s="2">
        <v>1</v>
      </c>
    </row>
    <row r="2106" spans="1:5" ht="12.95" customHeight="1" x14ac:dyDescent="0.2">
      <c r="A2106" s="7">
        <v>37530</v>
      </c>
      <c r="B2106" s="8">
        <v>7.3399869999999998</v>
      </c>
      <c r="C2106" s="2">
        <v>5.0191379999999999</v>
      </c>
      <c r="D2106" s="2">
        <v>5.0191379999999999</v>
      </c>
      <c r="E2106" s="2">
        <v>1</v>
      </c>
    </row>
    <row r="2107" spans="1:5" ht="12.95" customHeight="1" x14ac:dyDescent="0.2">
      <c r="A2107" s="7">
        <v>37531</v>
      </c>
      <c r="B2107" s="8">
        <v>7.3509460000000004</v>
      </c>
      <c r="C2107" s="2">
        <v>5.0449149999999996</v>
      </c>
      <c r="D2107" s="2">
        <v>5.0449149999999996</v>
      </c>
      <c r="E2107" s="2">
        <v>1</v>
      </c>
    </row>
    <row r="2108" spans="1:5" ht="12.95" customHeight="1" x14ac:dyDescent="0.2">
      <c r="A2108" s="7">
        <v>37532</v>
      </c>
      <c r="B2108" s="8">
        <v>7.3598600000000003</v>
      </c>
      <c r="C2108" s="2">
        <v>5.035482</v>
      </c>
      <c r="D2108" s="2">
        <v>5.035482</v>
      </c>
      <c r="E2108" s="2">
        <v>1</v>
      </c>
    </row>
    <row r="2109" spans="1:5" ht="12.95" customHeight="1" x14ac:dyDescent="0.2">
      <c r="A2109" s="7">
        <v>37533</v>
      </c>
      <c r="B2109" s="8">
        <v>7.3613970000000002</v>
      </c>
      <c r="C2109" s="2">
        <v>5.0444709999999997</v>
      </c>
      <c r="D2109" s="2">
        <v>5.0444709999999997</v>
      </c>
      <c r="E2109" s="2">
        <v>1</v>
      </c>
    </row>
    <row r="2110" spans="1:5" ht="12.95" customHeight="1" x14ac:dyDescent="0.2">
      <c r="A2110" s="7">
        <v>37534</v>
      </c>
      <c r="B2110" s="8">
        <v>7.3847579999999997</v>
      </c>
      <c r="C2110" s="2">
        <v>5.0525159999999998</v>
      </c>
      <c r="D2110" s="2">
        <v>5.0525159999999998</v>
      </c>
      <c r="E2110" s="2">
        <v>1</v>
      </c>
    </row>
    <row r="2111" spans="1:5" ht="12.95" customHeight="1" x14ac:dyDescent="0.2">
      <c r="A2111" s="7">
        <v>37535</v>
      </c>
      <c r="B2111" s="8">
        <v>7.3847579999999997</v>
      </c>
      <c r="C2111" s="2">
        <v>5.0525159999999998</v>
      </c>
      <c r="D2111" s="2">
        <v>5.0525159999999998</v>
      </c>
      <c r="E2111" s="2">
        <v>1</v>
      </c>
    </row>
    <row r="2112" spans="1:5" ht="12.95" customHeight="1" x14ac:dyDescent="0.2">
      <c r="A2112" s="7">
        <v>37536</v>
      </c>
      <c r="B2112" s="8">
        <v>7.3847579999999997</v>
      </c>
      <c r="C2112" s="2">
        <v>5.0525159999999998</v>
      </c>
      <c r="D2112" s="2">
        <v>5.0525159999999998</v>
      </c>
      <c r="E2112" s="2">
        <v>1</v>
      </c>
    </row>
    <row r="2113" spans="1:5" ht="12.95" customHeight="1" x14ac:dyDescent="0.2">
      <c r="A2113" s="7">
        <v>37537</v>
      </c>
      <c r="B2113" s="8">
        <v>7.3885740000000002</v>
      </c>
      <c r="C2113" s="2">
        <v>5.0558189999999996</v>
      </c>
      <c r="D2113" s="2">
        <v>5.0558189999999996</v>
      </c>
      <c r="E2113" s="2">
        <v>1</v>
      </c>
    </row>
    <row r="2114" spans="1:5" ht="12.95" customHeight="1" x14ac:dyDescent="0.2">
      <c r="A2114" s="7">
        <v>37538</v>
      </c>
      <c r="B2114" s="8">
        <v>7.3885740000000002</v>
      </c>
      <c r="C2114" s="2">
        <v>5.0558189999999996</v>
      </c>
      <c r="D2114" s="2">
        <v>5.0558189999999996</v>
      </c>
      <c r="E2114" s="2">
        <v>1</v>
      </c>
    </row>
    <row r="2115" spans="1:5" ht="12.95" customHeight="1" x14ac:dyDescent="0.2">
      <c r="A2115" s="7">
        <v>37539</v>
      </c>
      <c r="B2115" s="8">
        <v>7.3816189999999997</v>
      </c>
      <c r="C2115" s="2">
        <v>5.0321210000000001</v>
      </c>
      <c r="D2115" s="2">
        <v>5.0321210000000001</v>
      </c>
      <c r="E2115" s="2">
        <v>1</v>
      </c>
    </row>
    <row r="2116" spans="1:5" ht="12.95" customHeight="1" x14ac:dyDescent="0.2">
      <c r="A2116" s="7">
        <v>37540</v>
      </c>
      <c r="B2116" s="8">
        <v>7.4004960000000004</v>
      </c>
      <c r="C2116" s="2">
        <v>5.0618990000000004</v>
      </c>
      <c r="D2116" s="2">
        <v>5.0618990000000004</v>
      </c>
      <c r="E2116" s="2">
        <v>1</v>
      </c>
    </row>
    <row r="2117" spans="1:5" ht="12.95" customHeight="1" x14ac:dyDescent="0.2">
      <c r="A2117" s="7">
        <v>37541</v>
      </c>
      <c r="B2117" s="8">
        <v>7.4131790000000004</v>
      </c>
      <c r="C2117" s="2">
        <v>5.0664150000000001</v>
      </c>
      <c r="D2117" s="2">
        <v>5.0664150000000001</v>
      </c>
      <c r="E2117" s="2">
        <v>1</v>
      </c>
    </row>
    <row r="2118" spans="1:5" ht="12.95" customHeight="1" x14ac:dyDescent="0.2">
      <c r="A2118" s="7">
        <v>37542</v>
      </c>
      <c r="B2118" s="8">
        <v>7.4131790000000004</v>
      </c>
      <c r="C2118" s="2">
        <v>5.0664150000000001</v>
      </c>
      <c r="D2118" s="2">
        <v>5.0664150000000001</v>
      </c>
      <c r="E2118" s="2">
        <v>1</v>
      </c>
    </row>
    <row r="2119" spans="1:5" ht="12.95" customHeight="1" x14ac:dyDescent="0.2">
      <c r="A2119" s="7">
        <v>37543</v>
      </c>
      <c r="B2119" s="8">
        <v>7.4131790000000004</v>
      </c>
      <c r="C2119" s="2">
        <v>5.0664150000000001</v>
      </c>
      <c r="D2119" s="2">
        <v>5.0664150000000001</v>
      </c>
      <c r="E2119" s="2">
        <v>1</v>
      </c>
    </row>
    <row r="2120" spans="1:5" ht="12.95" customHeight="1" x14ac:dyDescent="0.2">
      <c r="A2120" s="7">
        <v>37544</v>
      </c>
      <c r="B2120" s="8">
        <v>7.4148719999999999</v>
      </c>
      <c r="C2120" s="2">
        <v>5.0717319999999999</v>
      </c>
      <c r="D2120" s="2">
        <v>5.0717319999999999</v>
      </c>
      <c r="E2120" s="2">
        <v>1</v>
      </c>
    </row>
    <row r="2121" spans="1:5" ht="12.95" customHeight="1" x14ac:dyDescent="0.2">
      <c r="A2121" s="7">
        <v>37545</v>
      </c>
      <c r="B2121" s="8">
        <v>7.4275929999999999</v>
      </c>
      <c r="C2121" s="2">
        <v>5.0638079999999999</v>
      </c>
      <c r="D2121" s="2">
        <v>5.0638079999999999</v>
      </c>
      <c r="E2121" s="2">
        <v>1</v>
      </c>
    </row>
    <row r="2122" spans="1:5" ht="12.95" customHeight="1" x14ac:dyDescent="0.2">
      <c r="A2122" s="7">
        <v>37546</v>
      </c>
      <c r="B2122" s="8">
        <v>7.4264400000000004</v>
      </c>
      <c r="C2122" s="2">
        <v>5.057849</v>
      </c>
      <c r="D2122" s="2">
        <v>5.057849</v>
      </c>
      <c r="E2122" s="2">
        <v>1</v>
      </c>
    </row>
    <row r="2123" spans="1:5" ht="12.95" customHeight="1" x14ac:dyDescent="0.2">
      <c r="A2123" s="7">
        <v>37547</v>
      </c>
      <c r="B2123" s="8">
        <v>7.440747</v>
      </c>
      <c r="C2123" s="2">
        <v>5.0765830000000003</v>
      </c>
      <c r="D2123" s="2">
        <v>5.0765830000000003</v>
      </c>
      <c r="E2123" s="2">
        <v>1</v>
      </c>
    </row>
    <row r="2124" spans="1:5" ht="12.95" customHeight="1" x14ac:dyDescent="0.2">
      <c r="A2124" s="7">
        <v>37548</v>
      </c>
      <c r="B2124" s="8">
        <v>7.4398260000000001</v>
      </c>
      <c r="C2124" s="2">
        <v>5.0690369999999998</v>
      </c>
      <c r="D2124" s="2">
        <v>5.0690369999999998</v>
      </c>
      <c r="E2124" s="2">
        <v>1</v>
      </c>
    </row>
    <row r="2125" spans="1:5" ht="12.95" customHeight="1" x14ac:dyDescent="0.2">
      <c r="A2125" s="7">
        <v>37549</v>
      </c>
      <c r="B2125" s="8">
        <v>7.4398260000000001</v>
      </c>
      <c r="C2125" s="2">
        <v>5.0690369999999998</v>
      </c>
      <c r="D2125" s="2">
        <v>5.0690369999999998</v>
      </c>
      <c r="E2125" s="2">
        <v>1</v>
      </c>
    </row>
    <row r="2126" spans="1:5" ht="12.95" customHeight="1" x14ac:dyDescent="0.2">
      <c r="A2126" s="7">
        <v>37550</v>
      </c>
      <c r="B2126" s="8">
        <v>7.4398260000000001</v>
      </c>
      <c r="C2126" s="2">
        <v>5.0690369999999998</v>
      </c>
      <c r="D2126" s="2">
        <v>5.0690369999999998</v>
      </c>
      <c r="E2126" s="2">
        <v>1</v>
      </c>
    </row>
    <row r="2127" spans="1:5" ht="12.95" customHeight="1" x14ac:dyDescent="0.2">
      <c r="A2127" s="7">
        <v>37551</v>
      </c>
      <c r="B2127" s="8">
        <v>7.4634910000000003</v>
      </c>
      <c r="C2127" s="2">
        <v>5.0765140000000004</v>
      </c>
      <c r="D2127" s="2">
        <v>5.0765140000000004</v>
      </c>
      <c r="E2127" s="2">
        <v>1</v>
      </c>
    </row>
    <row r="2128" spans="1:5" ht="12.95" customHeight="1" x14ac:dyDescent="0.2">
      <c r="A2128" s="7">
        <v>37552</v>
      </c>
      <c r="B2128" s="8">
        <v>7.4614339999999997</v>
      </c>
      <c r="C2128" s="2">
        <v>5.0744249999999997</v>
      </c>
      <c r="D2128" s="2">
        <v>5.0744249999999997</v>
      </c>
      <c r="E2128" s="2">
        <v>1</v>
      </c>
    </row>
    <row r="2129" spans="1:5" ht="12.95" customHeight="1" x14ac:dyDescent="0.2">
      <c r="A2129" s="7">
        <v>37553</v>
      </c>
      <c r="B2129" s="8">
        <v>7.4875340000000001</v>
      </c>
      <c r="C2129" s="2">
        <v>5.1043250000000002</v>
      </c>
      <c r="D2129" s="2">
        <v>5.1043250000000002</v>
      </c>
      <c r="E2129" s="2">
        <v>1</v>
      </c>
    </row>
    <row r="2130" spans="1:5" ht="12.95" customHeight="1" x14ac:dyDescent="0.2">
      <c r="A2130" s="7">
        <v>37554</v>
      </c>
      <c r="B2130" s="8">
        <v>7.4837939999999996</v>
      </c>
      <c r="C2130" s="2">
        <v>5.099342</v>
      </c>
      <c r="D2130" s="2">
        <v>5.099342</v>
      </c>
      <c r="E2130" s="2">
        <v>1</v>
      </c>
    </row>
    <row r="2131" spans="1:5" ht="12.95" customHeight="1" x14ac:dyDescent="0.2">
      <c r="A2131" s="7">
        <v>37555</v>
      </c>
      <c r="B2131" s="8">
        <v>7.4884300000000001</v>
      </c>
      <c r="C2131" s="2">
        <v>5.1045879999999997</v>
      </c>
      <c r="D2131" s="2">
        <v>5.1045879999999997</v>
      </c>
      <c r="E2131" s="2">
        <v>1</v>
      </c>
    </row>
    <row r="2132" spans="1:5" ht="12.95" customHeight="1" x14ac:dyDescent="0.2">
      <c r="A2132" s="7">
        <v>37556</v>
      </c>
      <c r="B2132" s="8">
        <v>7.4884300000000001</v>
      </c>
      <c r="C2132" s="2">
        <v>5.1045879999999997</v>
      </c>
      <c r="D2132" s="2">
        <v>5.1045879999999997</v>
      </c>
      <c r="E2132" s="2">
        <v>1</v>
      </c>
    </row>
    <row r="2133" spans="1:5" ht="12.95" customHeight="1" x14ac:dyDescent="0.2">
      <c r="A2133" s="7">
        <v>37557</v>
      </c>
      <c r="B2133" s="8">
        <v>7.4884300000000001</v>
      </c>
      <c r="C2133" s="2">
        <v>5.1045879999999997</v>
      </c>
      <c r="D2133" s="2">
        <v>5.1045879999999997</v>
      </c>
      <c r="E2133" s="2">
        <v>1</v>
      </c>
    </row>
    <row r="2134" spans="1:5" ht="12.95" customHeight="1" x14ac:dyDescent="0.2">
      <c r="A2134" s="7">
        <v>37558</v>
      </c>
      <c r="B2134" s="8">
        <v>7.496937</v>
      </c>
      <c r="C2134" s="2">
        <v>5.1089929999999999</v>
      </c>
      <c r="D2134" s="2">
        <v>5.1089929999999999</v>
      </c>
      <c r="E2134" s="2">
        <v>1</v>
      </c>
    </row>
    <row r="2135" spans="1:5" ht="12.95" customHeight="1" x14ac:dyDescent="0.2">
      <c r="A2135" s="7">
        <v>37559</v>
      </c>
      <c r="B2135" s="8">
        <v>7.4831630000000002</v>
      </c>
      <c r="C2135" s="2">
        <v>5.1069149999999999</v>
      </c>
      <c r="D2135" s="2">
        <v>5.1069149999999999</v>
      </c>
      <c r="E2135" s="2">
        <v>1</v>
      </c>
    </row>
    <row r="2136" spans="1:5" ht="12.95" customHeight="1" x14ac:dyDescent="0.2">
      <c r="A2136" s="7">
        <v>37560</v>
      </c>
      <c r="B2136" s="8">
        <v>7.4984229999999998</v>
      </c>
      <c r="C2136" s="2">
        <v>5.1260750000000002</v>
      </c>
      <c r="D2136" s="2">
        <v>5.1260750000000002</v>
      </c>
      <c r="E2136" s="2">
        <v>1</v>
      </c>
    </row>
    <row r="2137" spans="1:5" ht="12.95" customHeight="1" x14ac:dyDescent="0.2">
      <c r="A2137" s="7">
        <v>37561</v>
      </c>
      <c r="B2137" s="8">
        <v>7.4819149999999999</v>
      </c>
      <c r="C2137" s="2">
        <v>5.1137410000000001</v>
      </c>
      <c r="D2137" s="2">
        <v>5.1137410000000001</v>
      </c>
      <c r="E2137" s="2">
        <v>1</v>
      </c>
    </row>
    <row r="2138" spans="1:5" ht="12.95" customHeight="1" x14ac:dyDescent="0.2">
      <c r="A2138" s="7">
        <v>37562</v>
      </c>
      <c r="B2138" s="8">
        <v>7.4819149999999999</v>
      </c>
      <c r="C2138" s="2">
        <v>5.1137410000000001</v>
      </c>
      <c r="D2138" s="2">
        <v>5.1137410000000001</v>
      </c>
      <c r="E2138" s="2">
        <v>1</v>
      </c>
    </row>
    <row r="2139" spans="1:5" ht="12.95" customHeight="1" x14ac:dyDescent="0.2">
      <c r="A2139" s="7">
        <v>37563</v>
      </c>
      <c r="B2139" s="8">
        <v>7.4819149999999999</v>
      </c>
      <c r="C2139" s="2">
        <v>5.1137410000000001</v>
      </c>
      <c r="D2139" s="2">
        <v>5.1137410000000001</v>
      </c>
      <c r="E2139" s="2">
        <v>1</v>
      </c>
    </row>
    <row r="2140" spans="1:5" ht="12.95" customHeight="1" x14ac:dyDescent="0.2">
      <c r="A2140" s="7">
        <v>37564</v>
      </c>
      <c r="B2140" s="8">
        <v>7.4819149999999999</v>
      </c>
      <c r="C2140" s="2">
        <v>5.1137410000000001</v>
      </c>
      <c r="D2140" s="2">
        <v>5.1137410000000001</v>
      </c>
      <c r="E2140" s="2">
        <v>1</v>
      </c>
    </row>
    <row r="2141" spans="1:5" ht="12.95" customHeight="1" x14ac:dyDescent="0.2">
      <c r="A2141" s="7">
        <v>37565</v>
      </c>
      <c r="B2141" s="8">
        <v>7.4923229999999998</v>
      </c>
      <c r="C2141" s="2">
        <v>5.1194550000000003</v>
      </c>
      <c r="D2141" s="2">
        <v>5.1194550000000003</v>
      </c>
      <c r="E2141" s="2">
        <v>1</v>
      </c>
    </row>
    <row r="2142" spans="1:5" ht="12.95" customHeight="1" x14ac:dyDescent="0.2">
      <c r="A2142" s="7">
        <v>37566</v>
      </c>
      <c r="B2142" s="8">
        <v>7.4911760000000003</v>
      </c>
      <c r="C2142" s="2">
        <v>5.1239229999999996</v>
      </c>
      <c r="D2142" s="2">
        <v>5.1239229999999996</v>
      </c>
      <c r="E2142" s="2">
        <v>1</v>
      </c>
    </row>
    <row r="2143" spans="1:5" ht="12.95" customHeight="1" x14ac:dyDescent="0.2">
      <c r="A2143" s="7">
        <v>37567</v>
      </c>
      <c r="B2143" s="8">
        <v>7.4934519999999996</v>
      </c>
      <c r="C2143" s="2">
        <v>5.1195269999999997</v>
      </c>
      <c r="D2143" s="2">
        <v>5.1195269999999997</v>
      </c>
      <c r="E2143" s="2">
        <v>1</v>
      </c>
    </row>
    <row r="2144" spans="1:5" ht="12.95" customHeight="1" x14ac:dyDescent="0.2">
      <c r="A2144" s="7">
        <v>37568</v>
      </c>
      <c r="B2144" s="8">
        <v>7.4832369999999999</v>
      </c>
      <c r="C2144" s="2">
        <v>5.109756</v>
      </c>
      <c r="D2144" s="2">
        <v>5.109756</v>
      </c>
      <c r="E2144" s="2">
        <v>1</v>
      </c>
    </row>
    <row r="2145" spans="1:5" ht="12.95" customHeight="1" x14ac:dyDescent="0.2">
      <c r="A2145" s="7">
        <v>37569</v>
      </c>
      <c r="B2145" s="8">
        <v>7.487482</v>
      </c>
      <c r="C2145" s="2">
        <v>5.117197</v>
      </c>
      <c r="D2145" s="2">
        <v>5.117197</v>
      </c>
      <c r="E2145" s="2">
        <v>1</v>
      </c>
    </row>
    <row r="2146" spans="1:5" ht="12.95" customHeight="1" x14ac:dyDescent="0.2">
      <c r="A2146" s="7">
        <v>37570</v>
      </c>
      <c r="B2146" s="8">
        <v>7.487482</v>
      </c>
      <c r="C2146" s="2">
        <v>5.117197</v>
      </c>
      <c r="D2146" s="2">
        <v>5.117197</v>
      </c>
      <c r="E2146" s="2">
        <v>1</v>
      </c>
    </row>
    <row r="2147" spans="1:5" ht="12.95" customHeight="1" x14ac:dyDescent="0.2">
      <c r="A2147" s="7">
        <v>37571</v>
      </c>
      <c r="B2147" s="8">
        <v>7.487482</v>
      </c>
      <c r="C2147" s="2">
        <v>5.117197</v>
      </c>
      <c r="D2147" s="2">
        <v>5.117197</v>
      </c>
      <c r="E2147" s="2">
        <v>1</v>
      </c>
    </row>
    <row r="2148" spans="1:5" ht="12.95" customHeight="1" x14ac:dyDescent="0.2">
      <c r="A2148" s="7">
        <v>37572</v>
      </c>
      <c r="B2148" s="8">
        <v>7.4820020999999999</v>
      </c>
      <c r="C2148" s="2">
        <v>5.1148629999999997</v>
      </c>
      <c r="D2148" s="2">
        <v>5.1148629999999997</v>
      </c>
      <c r="E2148" s="2">
        <v>1</v>
      </c>
    </row>
    <row r="2149" spans="1:5" ht="12.95" customHeight="1" x14ac:dyDescent="0.2">
      <c r="A2149" s="7">
        <v>37573</v>
      </c>
      <c r="B2149" s="8">
        <v>7.4826389999999998</v>
      </c>
      <c r="C2149" s="2">
        <v>5.1598499999999996</v>
      </c>
      <c r="D2149" s="2">
        <v>5.1598499999999996</v>
      </c>
      <c r="E2149" s="2">
        <v>1</v>
      </c>
    </row>
    <row r="2150" spans="1:5" ht="12.95" customHeight="1" x14ac:dyDescent="0.2">
      <c r="A2150" s="7">
        <v>37574</v>
      </c>
      <c r="B2150" s="8">
        <v>7.4792810000000003</v>
      </c>
      <c r="C2150" s="2">
        <v>5.1136889999999999</v>
      </c>
      <c r="D2150" s="2">
        <v>5.1136889999999999</v>
      </c>
      <c r="E2150" s="2">
        <v>1</v>
      </c>
    </row>
    <row r="2151" spans="1:5" ht="12.95" customHeight="1" x14ac:dyDescent="0.2">
      <c r="A2151" s="7">
        <v>37575</v>
      </c>
      <c r="B2151" s="8">
        <v>7.4732450000000004</v>
      </c>
      <c r="C2151" s="2">
        <v>5.0984069999999999</v>
      </c>
      <c r="D2151" s="2">
        <v>5.0984069999999999</v>
      </c>
      <c r="E2151" s="2">
        <v>1</v>
      </c>
    </row>
    <row r="2152" spans="1:5" ht="12.95" customHeight="1" x14ac:dyDescent="0.2">
      <c r="A2152" s="7">
        <v>37576</v>
      </c>
      <c r="B2152" s="8">
        <v>7.4755050000000001</v>
      </c>
      <c r="C2152" s="2">
        <v>5.0978620000000001</v>
      </c>
      <c r="D2152" s="2">
        <v>5.0978620000000001</v>
      </c>
      <c r="E2152" s="2">
        <v>1</v>
      </c>
    </row>
    <row r="2153" spans="1:5" ht="12.95" customHeight="1" x14ac:dyDescent="0.2">
      <c r="A2153" s="7">
        <v>37577</v>
      </c>
      <c r="B2153" s="8">
        <v>7.4755050000000001</v>
      </c>
      <c r="C2153" s="2">
        <v>5.0978620000000001</v>
      </c>
      <c r="D2153" s="2">
        <v>5.0978620000000001</v>
      </c>
      <c r="E2153" s="2">
        <v>1</v>
      </c>
    </row>
    <row r="2154" spans="1:5" ht="12.95" customHeight="1" x14ac:dyDescent="0.2">
      <c r="A2154" s="7">
        <v>37578</v>
      </c>
      <c r="B2154" s="8">
        <v>7.4755050000000001</v>
      </c>
      <c r="C2154" s="2">
        <v>5.0978620000000001</v>
      </c>
      <c r="D2154" s="2">
        <v>5.0978620000000001</v>
      </c>
      <c r="E2154" s="2">
        <v>1</v>
      </c>
    </row>
    <row r="2155" spans="1:5" ht="12.95" customHeight="1" x14ac:dyDescent="0.2">
      <c r="A2155" s="7">
        <v>37579</v>
      </c>
      <c r="B2155" s="8">
        <v>7.4661140000000001</v>
      </c>
      <c r="C2155" s="2">
        <v>5.0862550000000004</v>
      </c>
      <c r="D2155" s="2">
        <v>5.0862550000000004</v>
      </c>
      <c r="E2155" s="2">
        <v>1</v>
      </c>
    </row>
    <row r="2156" spans="1:5" ht="12.95" customHeight="1" x14ac:dyDescent="0.2">
      <c r="A2156" s="7">
        <v>37580</v>
      </c>
      <c r="B2156" s="8">
        <v>7.4617579999999997</v>
      </c>
      <c r="C2156" s="2">
        <v>5.0839800000000004</v>
      </c>
      <c r="D2156" s="2">
        <v>5.0839800000000004</v>
      </c>
      <c r="E2156" s="2">
        <v>1</v>
      </c>
    </row>
    <row r="2157" spans="1:5" ht="12.95" customHeight="1" x14ac:dyDescent="0.2">
      <c r="A2157" s="7">
        <v>37581</v>
      </c>
      <c r="B2157" s="8">
        <v>7.4541079999999997</v>
      </c>
      <c r="C2157" s="2">
        <v>5.0808450000000001</v>
      </c>
      <c r="D2157" s="2">
        <v>5.0808450000000001</v>
      </c>
      <c r="E2157" s="2">
        <v>1</v>
      </c>
    </row>
    <row r="2158" spans="1:5" ht="12.95" customHeight="1" x14ac:dyDescent="0.2">
      <c r="A2158" s="7">
        <v>37582</v>
      </c>
      <c r="B2158" s="8">
        <v>7.4431310000000002</v>
      </c>
      <c r="C2158" s="2">
        <v>5.0692170000000001</v>
      </c>
      <c r="D2158" s="2">
        <v>5.0692170000000001</v>
      </c>
      <c r="E2158" s="2">
        <v>1</v>
      </c>
    </row>
    <row r="2159" spans="1:5" ht="12.95" customHeight="1" x14ac:dyDescent="0.2">
      <c r="A2159" s="7">
        <v>37583</v>
      </c>
      <c r="B2159" s="8">
        <v>7.4463330000000001</v>
      </c>
      <c r="C2159" s="2">
        <v>5.061401</v>
      </c>
      <c r="D2159" s="2">
        <v>5.061401</v>
      </c>
      <c r="E2159" s="2">
        <v>1</v>
      </c>
    </row>
    <row r="2160" spans="1:5" ht="12.95" customHeight="1" x14ac:dyDescent="0.2">
      <c r="A2160" s="7">
        <v>37584</v>
      </c>
      <c r="B2160" s="8">
        <v>7.4463330000000001</v>
      </c>
      <c r="C2160" s="2">
        <v>5.061401</v>
      </c>
      <c r="D2160" s="2">
        <v>5.061401</v>
      </c>
      <c r="E2160" s="2">
        <v>1</v>
      </c>
    </row>
    <row r="2161" spans="1:5" ht="12.95" customHeight="1" x14ac:dyDescent="0.2">
      <c r="A2161" s="7">
        <v>37585</v>
      </c>
      <c r="B2161" s="8">
        <v>7.4463330000000001</v>
      </c>
      <c r="C2161" s="2">
        <v>5.061401</v>
      </c>
      <c r="D2161" s="2">
        <v>5.061401</v>
      </c>
      <c r="E2161" s="2">
        <v>1</v>
      </c>
    </row>
    <row r="2162" spans="1:5" ht="12.95" customHeight="1" x14ac:dyDescent="0.2">
      <c r="A2162" s="7">
        <v>37586</v>
      </c>
      <c r="B2162" s="8">
        <v>7.4359000000000002</v>
      </c>
      <c r="C2162" s="2">
        <v>5.0419720000000003</v>
      </c>
      <c r="D2162" s="2">
        <v>5.0419720000000003</v>
      </c>
      <c r="E2162" s="2">
        <v>1</v>
      </c>
    </row>
    <row r="2163" spans="1:5" ht="12.95" customHeight="1" x14ac:dyDescent="0.2">
      <c r="A2163" s="7">
        <v>37587</v>
      </c>
      <c r="B2163" s="8">
        <v>7.4339380000000004</v>
      </c>
      <c r="C2163" s="2">
        <v>5.0478290000000001</v>
      </c>
      <c r="D2163" s="2">
        <v>5.0478290000000001</v>
      </c>
      <c r="E2163" s="2">
        <v>1</v>
      </c>
    </row>
    <row r="2164" spans="1:5" ht="12.95" customHeight="1" x14ac:dyDescent="0.2">
      <c r="A2164" s="7">
        <v>37588</v>
      </c>
      <c r="B2164" s="8">
        <v>7.431851</v>
      </c>
      <c r="C2164" s="2">
        <v>5.0368360000000001</v>
      </c>
      <c r="D2164" s="2">
        <v>5.0368360000000001</v>
      </c>
      <c r="E2164" s="2">
        <v>1</v>
      </c>
    </row>
    <row r="2165" spans="1:5" ht="12.95" customHeight="1" x14ac:dyDescent="0.2">
      <c r="A2165" s="7">
        <v>37589</v>
      </c>
      <c r="B2165" s="8">
        <v>7.4357839999999999</v>
      </c>
      <c r="C2165" s="2">
        <v>5.041893</v>
      </c>
      <c r="D2165" s="2">
        <v>5.041893</v>
      </c>
      <c r="E2165" s="2">
        <v>1</v>
      </c>
    </row>
    <row r="2166" spans="1:5" ht="12.95" customHeight="1" x14ac:dyDescent="0.2">
      <c r="A2166" s="7">
        <v>37590</v>
      </c>
      <c r="B2166" s="8">
        <v>7.4311780000000001</v>
      </c>
      <c r="C2166" s="2">
        <v>5.0356969999999999</v>
      </c>
      <c r="D2166" s="2">
        <v>5.0356969999999999</v>
      </c>
      <c r="E2166" s="2">
        <v>1</v>
      </c>
    </row>
    <row r="2167" spans="1:5" ht="12.95" customHeight="1" x14ac:dyDescent="0.2">
      <c r="A2167" s="7">
        <v>37591</v>
      </c>
      <c r="B2167" s="8">
        <v>7.4311780000000001</v>
      </c>
      <c r="C2167" s="2">
        <v>5.0356969999999999</v>
      </c>
      <c r="D2167" s="2">
        <v>5.0356969999999999</v>
      </c>
      <c r="E2167" s="2">
        <v>1</v>
      </c>
    </row>
    <row r="2168" spans="1:5" ht="12.95" customHeight="1" x14ac:dyDescent="0.2">
      <c r="A2168" s="7">
        <v>37592</v>
      </c>
      <c r="B2168" s="8">
        <v>7.4311780000000001</v>
      </c>
      <c r="C2168" s="2">
        <v>5.0356969999999999</v>
      </c>
      <c r="D2168" s="2">
        <v>5.0356969999999999</v>
      </c>
      <c r="E2168" s="2">
        <v>1</v>
      </c>
    </row>
    <row r="2169" spans="1:5" ht="12.95" customHeight="1" x14ac:dyDescent="0.2">
      <c r="A2169" s="7">
        <v>37593</v>
      </c>
      <c r="B2169" s="8">
        <v>7.4317209999999996</v>
      </c>
      <c r="C2169" s="2">
        <v>5.0340179999999997</v>
      </c>
      <c r="D2169" s="2">
        <v>5.0340179999999997</v>
      </c>
      <c r="E2169" s="2">
        <v>1</v>
      </c>
    </row>
    <row r="2170" spans="1:5" ht="12.95" customHeight="1" x14ac:dyDescent="0.2">
      <c r="A2170" s="7">
        <v>37594</v>
      </c>
      <c r="B2170" s="8">
        <v>7.4284600000000003</v>
      </c>
      <c r="C2170" s="2">
        <v>5.0451370000000004</v>
      </c>
      <c r="D2170" s="2">
        <v>5.0451370000000004</v>
      </c>
      <c r="E2170" s="2">
        <v>1</v>
      </c>
    </row>
    <row r="2171" spans="1:5" ht="12.95" customHeight="1" x14ac:dyDescent="0.2">
      <c r="A2171" s="7">
        <v>37595</v>
      </c>
      <c r="B2171" s="8">
        <v>7.4399889999999997</v>
      </c>
      <c r="C2171" s="2">
        <v>5.0553710000000001</v>
      </c>
      <c r="D2171" s="2">
        <v>5.0553710000000001</v>
      </c>
      <c r="E2171" s="2">
        <v>1</v>
      </c>
    </row>
    <row r="2172" spans="1:5" ht="12.95" customHeight="1" x14ac:dyDescent="0.2">
      <c r="A2172" s="7">
        <v>37596</v>
      </c>
      <c r="B2172" s="8">
        <v>7.4263810000000001</v>
      </c>
      <c r="C2172" s="2">
        <v>5.041671</v>
      </c>
      <c r="D2172" s="2">
        <v>5.041671</v>
      </c>
      <c r="E2172" s="2">
        <v>1</v>
      </c>
    </row>
    <row r="2173" spans="1:5" ht="12.95" customHeight="1" x14ac:dyDescent="0.2">
      <c r="A2173" s="7">
        <v>37597</v>
      </c>
      <c r="B2173" s="8">
        <v>7.4253179999999999</v>
      </c>
      <c r="C2173" s="2">
        <v>5.0450590000000002</v>
      </c>
      <c r="D2173" s="2">
        <v>5.0450590000000002</v>
      </c>
      <c r="E2173" s="2">
        <v>1</v>
      </c>
    </row>
    <row r="2174" spans="1:5" ht="12.95" customHeight="1" x14ac:dyDescent="0.2">
      <c r="A2174" s="7">
        <v>37598</v>
      </c>
      <c r="B2174" s="8">
        <v>7.4253179999999999</v>
      </c>
      <c r="C2174" s="2">
        <v>5.0450590000000002</v>
      </c>
      <c r="D2174" s="2">
        <v>5.0450590000000002</v>
      </c>
      <c r="E2174" s="2">
        <v>1</v>
      </c>
    </row>
    <row r="2175" spans="1:5" ht="12.95" customHeight="1" x14ac:dyDescent="0.2">
      <c r="A2175" s="7">
        <v>37599</v>
      </c>
      <c r="B2175" s="8">
        <v>7.4253179999999999</v>
      </c>
      <c r="C2175" s="2">
        <v>5.0450590000000002</v>
      </c>
      <c r="D2175" s="2">
        <v>5.0450590000000002</v>
      </c>
      <c r="E2175" s="2">
        <v>1</v>
      </c>
    </row>
    <row r="2176" spans="1:5" ht="12.95" customHeight="1" x14ac:dyDescent="0.2">
      <c r="A2176" s="7">
        <v>37600</v>
      </c>
      <c r="B2176" s="8">
        <v>7.4176529999999996</v>
      </c>
      <c r="C2176" s="2">
        <v>5.0347200000000001</v>
      </c>
      <c r="D2176" s="2">
        <v>5.0347200000000001</v>
      </c>
      <c r="E2176" s="2">
        <v>1</v>
      </c>
    </row>
    <row r="2177" spans="1:5" ht="12.95" customHeight="1" x14ac:dyDescent="0.2">
      <c r="A2177" s="7">
        <v>37601</v>
      </c>
      <c r="B2177" s="8">
        <v>7.4124249999999998</v>
      </c>
      <c r="C2177" s="2">
        <v>5.0308299999999999</v>
      </c>
      <c r="D2177" s="2">
        <v>5.0308299999999999</v>
      </c>
      <c r="E2177" s="2">
        <v>1</v>
      </c>
    </row>
    <row r="2178" spans="1:5" ht="12.95" customHeight="1" x14ac:dyDescent="0.2">
      <c r="A2178" s="7">
        <v>37602</v>
      </c>
      <c r="B2178" s="8">
        <v>7.4138320000000002</v>
      </c>
      <c r="C2178" s="2">
        <v>5.0300779999999996</v>
      </c>
      <c r="D2178" s="2">
        <v>5.0300779999999996</v>
      </c>
      <c r="E2178" s="2">
        <v>1</v>
      </c>
    </row>
    <row r="2179" spans="1:5" ht="12.95" customHeight="1" x14ac:dyDescent="0.2">
      <c r="A2179" s="7">
        <v>37603</v>
      </c>
      <c r="B2179" s="8">
        <v>7.4066380000000001</v>
      </c>
      <c r="C2179" s="2">
        <v>5.0183869999999997</v>
      </c>
      <c r="D2179" s="2">
        <v>5.0183869999999997</v>
      </c>
      <c r="E2179" s="2">
        <v>1</v>
      </c>
    </row>
    <row r="2180" spans="1:5" ht="12.95" customHeight="1" x14ac:dyDescent="0.2">
      <c r="A2180" s="7">
        <v>37604</v>
      </c>
      <c r="B2180" s="8">
        <v>7.412445</v>
      </c>
      <c r="C2180" s="2">
        <v>5.0196009999999998</v>
      </c>
      <c r="D2180" s="2">
        <v>5.0196009999999998</v>
      </c>
      <c r="E2180" s="2">
        <v>1</v>
      </c>
    </row>
    <row r="2181" spans="1:5" ht="12.95" customHeight="1" x14ac:dyDescent="0.2">
      <c r="A2181" s="7">
        <v>37605</v>
      </c>
      <c r="B2181" s="8">
        <v>7.412445</v>
      </c>
      <c r="C2181" s="2">
        <v>5.0196009999999998</v>
      </c>
      <c r="D2181" s="2">
        <v>5.0196009999999998</v>
      </c>
      <c r="E2181" s="2">
        <v>1</v>
      </c>
    </row>
    <row r="2182" spans="1:5" ht="12.95" customHeight="1" x14ac:dyDescent="0.2">
      <c r="A2182" s="7">
        <v>37606</v>
      </c>
      <c r="B2182" s="8">
        <v>7.412445</v>
      </c>
      <c r="C2182" s="2">
        <v>5.0196009999999998</v>
      </c>
      <c r="D2182" s="2">
        <v>5.0196009999999998</v>
      </c>
      <c r="E2182" s="2">
        <v>1</v>
      </c>
    </row>
    <row r="2183" spans="1:5" ht="12.95" customHeight="1" x14ac:dyDescent="0.2">
      <c r="A2183" s="7">
        <v>37607</v>
      </c>
      <c r="B2183" s="8">
        <v>7.4091339999999999</v>
      </c>
      <c r="C2183" s="2">
        <v>5.0170190000000003</v>
      </c>
      <c r="D2183" s="2">
        <v>5.0170190000000003</v>
      </c>
      <c r="E2183" s="2">
        <v>1</v>
      </c>
    </row>
    <row r="2184" spans="1:5" ht="12.95" customHeight="1" x14ac:dyDescent="0.2">
      <c r="A2184" s="7">
        <v>37608</v>
      </c>
      <c r="B2184" s="8">
        <v>7.4111123000000001</v>
      </c>
      <c r="C2184" s="2">
        <v>5.0302879999999996</v>
      </c>
      <c r="D2184" s="2">
        <v>5.0302879999999996</v>
      </c>
      <c r="E2184" s="2">
        <v>1</v>
      </c>
    </row>
    <row r="2185" spans="1:5" ht="12.95" customHeight="1" x14ac:dyDescent="0.2">
      <c r="A2185" s="7">
        <v>37609</v>
      </c>
      <c r="B2185" s="8">
        <v>7.4151420000000003</v>
      </c>
      <c r="C2185" s="2">
        <v>5.0529080000000004</v>
      </c>
      <c r="D2185" s="2">
        <v>5.0529080000000004</v>
      </c>
      <c r="E2185" s="2">
        <v>1</v>
      </c>
    </row>
    <row r="2186" spans="1:5" ht="12.95" customHeight="1" x14ac:dyDescent="0.2">
      <c r="A2186" s="7">
        <v>37610</v>
      </c>
      <c r="B2186" s="8">
        <v>7.4104780000000003</v>
      </c>
      <c r="C2186" s="2">
        <v>5.0676870000000003</v>
      </c>
      <c r="D2186" s="2">
        <v>5.0676870000000003</v>
      </c>
      <c r="E2186" s="2">
        <v>1</v>
      </c>
    </row>
    <row r="2187" spans="1:5" ht="12.95" customHeight="1" x14ac:dyDescent="0.2">
      <c r="A2187" s="7">
        <v>37611</v>
      </c>
      <c r="B2187" s="8">
        <v>7.423756</v>
      </c>
      <c r="C2187" s="2">
        <v>5.0816319999999999</v>
      </c>
      <c r="D2187" s="2">
        <v>5.0816319999999999</v>
      </c>
      <c r="E2187" s="2">
        <v>1</v>
      </c>
    </row>
    <row r="2188" spans="1:5" ht="12.95" customHeight="1" x14ac:dyDescent="0.2">
      <c r="A2188" s="7">
        <v>37612</v>
      </c>
      <c r="B2188" s="8">
        <v>7.423756</v>
      </c>
      <c r="C2188" s="2">
        <v>5.0816319999999999</v>
      </c>
      <c r="D2188" s="2">
        <v>5.0816319999999999</v>
      </c>
      <c r="E2188" s="2">
        <v>1</v>
      </c>
    </row>
    <row r="2189" spans="1:5" ht="12.95" customHeight="1" x14ac:dyDescent="0.2">
      <c r="A2189" s="7">
        <v>37613</v>
      </c>
      <c r="B2189" s="8">
        <v>7.423756</v>
      </c>
      <c r="C2189" s="2">
        <v>5.0816319999999999</v>
      </c>
      <c r="D2189" s="2">
        <v>5.0816319999999999</v>
      </c>
      <c r="E2189" s="2">
        <v>1</v>
      </c>
    </row>
    <row r="2190" spans="1:5" ht="12.95" customHeight="1" x14ac:dyDescent="0.2">
      <c r="A2190" s="7">
        <v>37614</v>
      </c>
      <c r="B2190" s="8">
        <v>7.4243959999999998</v>
      </c>
      <c r="C2190" s="2">
        <v>5.0921779999999996</v>
      </c>
      <c r="D2190" s="2">
        <v>5.0921779999999996</v>
      </c>
      <c r="E2190" s="2">
        <v>1</v>
      </c>
    </row>
    <row r="2191" spans="1:5" ht="12.95" customHeight="1" x14ac:dyDescent="0.2">
      <c r="A2191" s="7">
        <v>37615</v>
      </c>
      <c r="B2191" s="8">
        <v>7.4368460000000001</v>
      </c>
      <c r="C2191" s="2">
        <v>5.1129910000000001</v>
      </c>
      <c r="D2191" s="2">
        <v>5.1129910000000001</v>
      </c>
      <c r="E2191" s="2">
        <v>1</v>
      </c>
    </row>
    <row r="2192" spans="1:5" ht="12.95" customHeight="1" x14ac:dyDescent="0.2">
      <c r="A2192" s="7">
        <v>37616</v>
      </c>
      <c r="B2192" s="8">
        <v>7.4368460000000001</v>
      </c>
      <c r="C2192" s="2">
        <v>5.1129910000000001</v>
      </c>
      <c r="D2192" s="2">
        <v>5.1129910000000001</v>
      </c>
      <c r="E2192" s="2">
        <v>1</v>
      </c>
    </row>
    <row r="2193" spans="1:5" ht="12.95" customHeight="1" x14ac:dyDescent="0.2">
      <c r="A2193" s="7">
        <v>37617</v>
      </c>
      <c r="B2193" s="8">
        <v>7.4368460000000001</v>
      </c>
      <c r="C2193" s="2">
        <v>5.1129910000000001</v>
      </c>
      <c r="D2193" s="2">
        <v>5.1129910000000001</v>
      </c>
      <c r="E2193" s="2">
        <v>1</v>
      </c>
    </row>
    <row r="2194" spans="1:5" ht="12.95" customHeight="1" x14ac:dyDescent="0.2">
      <c r="A2194" s="7">
        <v>37618</v>
      </c>
      <c r="B2194" s="8">
        <v>7.4257819999999999</v>
      </c>
      <c r="C2194" s="2">
        <v>5.1071400000000002</v>
      </c>
      <c r="D2194" s="2">
        <v>5.1071400000000002</v>
      </c>
      <c r="E2194" s="2">
        <v>1</v>
      </c>
    </row>
    <row r="2195" spans="1:5" ht="12.95" customHeight="1" x14ac:dyDescent="0.2">
      <c r="A2195" s="7">
        <v>37619</v>
      </c>
      <c r="B2195" s="8">
        <v>7.4257819999999999</v>
      </c>
      <c r="C2195" s="2">
        <v>5.1071400000000002</v>
      </c>
      <c r="D2195" s="2">
        <v>5.1071400000000002</v>
      </c>
      <c r="E2195" s="2">
        <v>1</v>
      </c>
    </row>
    <row r="2196" spans="1:5" ht="12.95" customHeight="1" x14ac:dyDescent="0.2">
      <c r="A2196" s="7">
        <v>37620</v>
      </c>
      <c r="B2196" s="8">
        <v>7.4257819999999999</v>
      </c>
      <c r="C2196" s="2">
        <v>5.1071400000000002</v>
      </c>
      <c r="D2196" s="2">
        <v>5.1071400000000002</v>
      </c>
      <c r="E2196" s="2">
        <v>1</v>
      </c>
    </row>
    <row r="2197" spans="1:5" ht="12.95" customHeight="1" x14ac:dyDescent="0.2">
      <c r="A2197" s="7">
        <v>37621</v>
      </c>
      <c r="B2197" s="8">
        <v>7.4422920000000001</v>
      </c>
      <c r="C2197" s="2">
        <v>5.1202560000000004</v>
      </c>
      <c r="D2197" s="2">
        <v>5.1202560000000004</v>
      </c>
      <c r="E2197" s="2">
        <v>1</v>
      </c>
    </row>
    <row r="2198" spans="1:5" ht="12.95" customHeight="1" x14ac:dyDescent="0.2">
      <c r="A2198" s="7">
        <v>37622</v>
      </c>
      <c r="B2198" s="8">
        <v>7.4422920000000001</v>
      </c>
      <c r="C2198" s="2">
        <v>5.1202560000000004</v>
      </c>
      <c r="D2198" s="2">
        <v>5.1202560000000004</v>
      </c>
      <c r="E2198" s="2">
        <v>1</v>
      </c>
    </row>
    <row r="2199" spans="1:5" ht="12.95" customHeight="1" x14ac:dyDescent="0.2">
      <c r="A2199" s="7">
        <v>37623</v>
      </c>
      <c r="B2199" s="8">
        <v>7.4422920000000001</v>
      </c>
      <c r="C2199" s="2">
        <v>5.1202560000000004</v>
      </c>
      <c r="D2199" s="2">
        <v>5.1202560000000004</v>
      </c>
      <c r="E2199" s="2">
        <v>1</v>
      </c>
    </row>
    <row r="2200" spans="1:5" ht="12.95" customHeight="1" x14ac:dyDescent="0.2">
      <c r="A2200" s="7">
        <v>37624</v>
      </c>
      <c r="B2200" s="8">
        <v>7.4601220000000001</v>
      </c>
      <c r="C2200" s="2">
        <v>5.1388870000000004</v>
      </c>
      <c r="D2200" s="2">
        <v>5.1388870000000004</v>
      </c>
      <c r="E2200" s="2">
        <v>1</v>
      </c>
    </row>
    <row r="2201" spans="1:5" ht="12.95" customHeight="1" x14ac:dyDescent="0.2">
      <c r="A2201" s="7">
        <v>37625</v>
      </c>
      <c r="B2201" s="8">
        <v>7.4762339999999998</v>
      </c>
      <c r="C2201" s="2">
        <v>5.1414850000000003</v>
      </c>
      <c r="D2201" s="2">
        <v>5.1414850000000003</v>
      </c>
      <c r="E2201" s="2">
        <v>1</v>
      </c>
    </row>
    <row r="2202" spans="1:5" ht="12.95" customHeight="1" x14ac:dyDescent="0.2">
      <c r="A2202" s="7">
        <v>37626</v>
      </c>
      <c r="B2202" s="8">
        <v>7.4762339999999998</v>
      </c>
      <c r="C2202" s="2">
        <v>5.1414850000000003</v>
      </c>
      <c r="D2202" s="2">
        <v>5.1414850000000003</v>
      </c>
      <c r="E2202" s="2">
        <v>1</v>
      </c>
    </row>
    <row r="2203" spans="1:5" ht="12.95" customHeight="1" x14ac:dyDescent="0.2">
      <c r="A2203" s="7">
        <v>37627</v>
      </c>
      <c r="B2203" s="8">
        <v>7.4762339999999998</v>
      </c>
      <c r="C2203" s="2">
        <v>5.1414850000000003</v>
      </c>
      <c r="D2203" s="2">
        <v>5.1414850000000003</v>
      </c>
      <c r="E2203" s="2">
        <v>1</v>
      </c>
    </row>
    <row r="2204" spans="1:5" ht="12.95" customHeight="1" x14ac:dyDescent="0.2">
      <c r="A2204" s="7">
        <v>37628</v>
      </c>
      <c r="B2204" s="8">
        <v>7.4762339999999998</v>
      </c>
      <c r="C2204" s="2">
        <v>5.1414850000000003</v>
      </c>
      <c r="D2204" s="2">
        <v>5.1414850000000003</v>
      </c>
      <c r="E2204" s="2">
        <v>1</v>
      </c>
    </row>
    <row r="2205" spans="1:5" ht="12.95" customHeight="1" x14ac:dyDescent="0.2">
      <c r="A2205" s="7">
        <v>37629</v>
      </c>
      <c r="B2205" s="8">
        <v>7.4865870000000001</v>
      </c>
      <c r="C2205" s="2">
        <v>5.1369470000000002</v>
      </c>
      <c r="D2205" s="2">
        <v>5.1369470000000002</v>
      </c>
      <c r="E2205" s="2">
        <v>1</v>
      </c>
    </row>
    <row r="2206" spans="1:5" ht="12.95" customHeight="1" x14ac:dyDescent="0.2">
      <c r="A2206" s="7">
        <v>37630</v>
      </c>
      <c r="B2206" s="8">
        <v>7.5070079999999999</v>
      </c>
      <c r="C2206" s="2">
        <v>5.14778</v>
      </c>
      <c r="D2206" s="2">
        <v>5.14778</v>
      </c>
      <c r="E2206" s="2">
        <v>1</v>
      </c>
    </row>
    <row r="2207" spans="1:5" ht="12.95" customHeight="1" x14ac:dyDescent="0.2">
      <c r="A2207" s="7">
        <v>37631</v>
      </c>
      <c r="B2207" s="8">
        <v>7.500991</v>
      </c>
      <c r="C2207" s="2">
        <v>5.1404820000000004</v>
      </c>
      <c r="D2207" s="2">
        <v>5.1404820000000004</v>
      </c>
      <c r="E2207" s="2">
        <v>1</v>
      </c>
    </row>
    <row r="2208" spans="1:5" ht="12.95" customHeight="1" x14ac:dyDescent="0.2">
      <c r="A2208" s="7">
        <v>37632</v>
      </c>
      <c r="B2208" s="8">
        <v>7.5095349999999996</v>
      </c>
      <c r="C2208" s="2">
        <v>5.1491600000000002</v>
      </c>
      <c r="D2208" s="2">
        <v>5.1491600000000002</v>
      </c>
      <c r="E2208" s="2">
        <v>1</v>
      </c>
    </row>
    <row r="2209" spans="1:5" ht="12.95" customHeight="1" x14ac:dyDescent="0.2">
      <c r="A2209" s="7">
        <v>37633</v>
      </c>
      <c r="B2209" s="8">
        <v>7.5095349999999996</v>
      </c>
      <c r="C2209" s="2">
        <v>5.1491600000000002</v>
      </c>
      <c r="D2209" s="2">
        <v>5.1491600000000002</v>
      </c>
      <c r="E2209" s="2">
        <v>1</v>
      </c>
    </row>
    <row r="2210" spans="1:5" ht="12.95" customHeight="1" x14ac:dyDescent="0.2">
      <c r="A2210" s="7">
        <v>37634</v>
      </c>
      <c r="B2210" s="8">
        <v>7.5095349999999996</v>
      </c>
      <c r="C2210" s="2">
        <v>5.1491600000000002</v>
      </c>
      <c r="D2210" s="2">
        <v>5.1491600000000002</v>
      </c>
      <c r="E2210" s="2">
        <v>1</v>
      </c>
    </row>
    <row r="2211" spans="1:5" ht="12.95" customHeight="1" x14ac:dyDescent="0.2">
      <c r="A2211" s="7">
        <v>37635</v>
      </c>
      <c r="B2211" s="8">
        <v>7.5080239999999998</v>
      </c>
      <c r="C2211" s="2">
        <v>5.137556</v>
      </c>
      <c r="D2211" s="2">
        <v>5.137556</v>
      </c>
      <c r="E2211" s="2">
        <v>1</v>
      </c>
    </row>
    <row r="2212" spans="1:5" ht="12.95" customHeight="1" x14ac:dyDescent="0.2">
      <c r="A2212" s="7">
        <v>37636</v>
      </c>
      <c r="B2212" s="8">
        <v>7.5128779999999997</v>
      </c>
      <c r="C2212" s="2">
        <v>5.1356060000000001</v>
      </c>
      <c r="D2212" s="2">
        <v>5.1356060000000001</v>
      </c>
      <c r="E2212" s="2">
        <v>1</v>
      </c>
    </row>
    <row r="2213" spans="1:5" ht="12.95" customHeight="1" x14ac:dyDescent="0.2">
      <c r="A2213" s="7">
        <v>37637</v>
      </c>
      <c r="B2213" s="8">
        <v>7.5139209999999999</v>
      </c>
      <c r="C2213" s="2">
        <v>5.1328100000000001</v>
      </c>
      <c r="D2213" s="2">
        <v>5.1328100000000001</v>
      </c>
      <c r="E2213" s="2">
        <v>1</v>
      </c>
    </row>
    <row r="2214" spans="1:5" ht="12.95" customHeight="1" x14ac:dyDescent="0.2">
      <c r="A2214" s="7">
        <v>37638</v>
      </c>
      <c r="B2214" s="8">
        <v>7.4892979999999998</v>
      </c>
      <c r="C2214" s="2">
        <v>5.1187880000000003</v>
      </c>
      <c r="D2214" s="2">
        <v>5.1187880000000003</v>
      </c>
      <c r="E2214" s="2">
        <v>1</v>
      </c>
    </row>
    <row r="2215" spans="1:5" ht="12.95" customHeight="1" x14ac:dyDescent="0.2">
      <c r="A2215" s="7">
        <v>37639</v>
      </c>
      <c r="B2215" s="8">
        <v>7.4901359999999997</v>
      </c>
      <c r="C2215" s="2">
        <v>5.1330429999999998</v>
      </c>
      <c r="D2215" s="2">
        <v>5.1330429999999998</v>
      </c>
      <c r="E2215" s="2">
        <v>1</v>
      </c>
    </row>
    <row r="2216" spans="1:5" ht="12.95" customHeight="1" x14ac:dyDescent="0.2">
      <c r="A2216" s="7">
        <v>37640</v>
      </c>
      <c r="B2216" s="8">
        <v>7.4901359999999997</v>
      </c>
      <c r="C2216" s="2">
        <v>5.1330429999999998</v>
      </c>
      <c r="D2216" s="2">
        <v>5.1330429999999998</v>
      </c>
      <c r="E2216" s="2">
        <v>1</v>
      </c>
    </row>
    <row r="2217" spans="1:5" ht="12.95" customHeight="1" x14ac:dyDescent="0.2">
      <c r="A2217" s="7">
        <v>37641</v>
      </c>
      <c r="B2217" s="8">
        <v>7.4901359999999997</v>
      </c>
      <c r="C2217" s="2">
        <v>5.1330429999999998</v>
      </c>
      <c r="D2217" s="2">
        <v>5.1330429999999998</v>
      </c>
      <c r="E2217" s="2">
        <v>1</v>
      </c>
    </row>
    <row r="2218" spans="1:5" ht="12.95" customHeight="1" x14ac:dyDescent="0.2">
      <c r="A2218" s="7">
        <v>37642</v>
      </c>
      <c r="B2218" s="8">
        <v>7.4993670000000003</v>
      </c>
      <c r="C2218" s="2">
        <v>5.1358490000000003</v>
      </c>
      <c r="D2218" s="2">
        <v>5.1358490000000003</v>
      </c>
      <c r="E2218" s="2">
        <v>1</v>
      </c>
    </row>
    <row r="2219" spans="1:5" ht="12.95" customHeight="1" x14ac:dyDescent="0.2">
      <c r="A2219" s="7">
        <v>37643</v>
      </c>
      <c r="B2219" s="8">
        <v>7.4979909999999999</v>
      </c>
      <c r="C2219" s="2">
        <v>5.1313930000000001</v>
      </c>
      <c r="D2219" s="2">
        <v>5.1313930000000001</v>
      </c>
      <c r="E2219" s="2">
        <v>1</v>
      </c>
    </row>
    <row r="2220" spans="1:5" ht="12.95" customHeight="1" x14ac:dyDescent="0.2">
      <c r="A2220" s="7">
        <v>37644</v>
      </c>
      <c r="B2220" s="8">
        <v>7.5046229999999996</v>
      </c>
      <c r="C2220" s="2">
        <v>5.1341749999999999</v>
      </c>
      <c r="D2220" s="2">
        <v>5.1341749999999999</v>
      </c>
      <c r="E2220" s="2">
        <v>1</v>
      </c>
    </row>
    <row r="2221" spans="1:5" ht="12.95" customHeight="1" x14ac:dyDescent="0.2">
      <c r="A2221" s="7">
        <v>37645</v>
      </c>
      <c r="B2221" s="8">
        <v>7.5107569999999999</v>
      </c>
      <c r="C2221" s="2">
        <v>5.1327530000000001</v>
      </c>
      <c r="D2221" s="2">
        <v>5.1327530000000001</v>
      </c>
      <c r="E2221" s="2">
        <v>1</v>
      </c>
    </row>
    <row r="2222" spans="1:5" ht="12.95" customHeight="1" x14ac:dyDescent="0.2">
      <c r="A2222" s="7">
        <v>37646</v>
      </c>
      <c r="B2222" s="8">
        <v>7.5164679999999997</v>
      </c>
      <c r="C2222" s="2">
        <v>5.1257970000000004</v>
      </c>
      <c r="D2222" s="2">
        <v>5.1257970000000004</v>
      </c>
      <c r="E2222" s="2">
        <v>1</v>
      </c>
    </row>
    <row r="2223" spans="1:5" ht="12.95" customHeight="1" x14ac:dyDescent="0.2">
      <c r="A2223" s="7">
        <v>37647</v>
      </c>
      <c r="B2223" s="8">
        <v>7.5164679999999997</v>
      </c>
      <c r="C2223" s="2">
        <v>5.1257970000000004</v>
      </c>
      <c r="D2223" s="2">
        <v>5.1257970000000004</v>
      </c>
      <c r="E2223" s="2">
        <v>1</v>
      </c>
    </row>
    <row r="2224" spans="1:5" ht="12.95" customHeight="1" x14ac:dyDescent="0.2">
      <c r="A2224" s="7">
        <v>37648</v>
      </c>
      <c r="B2224" s="8">
        <v>7.5164679999999997</v>
      </c>
      <c r="C2224" s="2">
        <v>5.1257970000000004</v>
      </c>
      <c r="D2224" s="2">
        <v>5.1257970000000004</v>
      </c>
      <c r="E2224" s="2">
        <v>1</v>
      </c>
    </row>
    <row r="2225" spans="1:5" ht="12.95" customHeight="1" x14ac:dyDescent="0.2">
      <c r="A2225" s="7">
        <v>37649</v>
      </c>
      <c r="B2225" s="8">
        <v>7.5230680000000003</v>
      </c>
      <c r="C2225" s="2">
        <v>5.1250549999999997</v>
      </c>
      <c r="D2225" s="2">
        <v>5.1250549999999997</v>
      </c>
      <c r="E2225" s="2">
        <v>1</v>
      </c>
    </row>
    <row r="2226" spans="1:5" ht="12.95" customHeight="1" x14ac:dyDescent="0.2">
      <c r="A2226" s="7">
        <v>37650</v>
      </c>
      <c r="B2226" s="8">
        <v>7.5387529999999998</v>
      </c>
      <c r="C2226" s="2">
        <v>5.131545</v>
      </c>
      <c r="D2226" s="2">
        <v>5.131545</v>
      </c>
      <c r="E2226" s="2">
        <v>1</v>
      </c>
    </row>
    <row r="2227" spans="1:5" ht="12.95" customHeight="1" x14ac:dyDescent="0.2">
      <c r="A2227" s="7">
        <v>37651</v>
      </c>
      <c r="B2227" s="8">
        <v>7.5362980000000004</v>
      </c>
      <c r="C2227" s="2">
        <v>5.133718</v>
      </c>
      <c r="D2227" s="2">
        <v>5.133718</v>
      </c>
      <c r="E2227" s="2">
        <v>1</v>
      </c>
    </row>
    <row r="2228" spans="1:5" ht="12.95" customHeight="1" x14ac:dyDescent="0.2">
      <c r="A2228" s="7">
        <v>37652</v>
      </c>
      <c r="B2228" s="8">
        <v>7.5557670000000003</v>
      </c>
      <c r="C2228" s="2">
        <v>5.1396280000000001</v>
      </c>
      <c r="D2228" s="2">
        <v>5.1396280000000001</v>
      </c>
      <c r="E2228" s="2">
        <v>1</v>
      </c>
    </row>
    <row r="2229" spans="1:5" ht="12.95" customHeight="1" x14ac:dyDescent="0.2">
      <c r="A2229" s="7">
        <v>37653</v>
      </c>
      <c r="B2229" s="8">
        <v>7.5457539999999996</v>
      </c>
      <c r="C2229" s="2">
        <v>5.1419110000000003</v>
      </c>
      <c r="D2229" s="2">
        <v>5.1419110000000003</v>
      </c>
      <c r="E2229" s="2">
        <v>1</v>
      </c>
    </row>
    <row r="2230" spans="1:5" ht="12.95" customHeight="1" x14ac:dyDescent="0.2">
      <c r="A2230" s="7">
        <v>37654</v>
      </c>
      <c r="B2230" s="8">
        <v>7.5457539999999996</v>
      </c>
      <c r="C2230" s="2">
        <v>5.1419110000000003</v>
      </c>
      <c r="D2230" s="2">
        <v>5.1419110000000003</v>
      </c>
      <c r="E2230" s="2">
        <v>1</v>
      </c>
    </row>
    <row r="2231" spans="1:5" ht="12.95" customHeight="1" x14ac:dyDescent="0.2">
      <c r="A2231" s="7">
        <v>37655</v>
      </c>
      <c r="B2231" s="8">
        <v>7.5457539999999996</v>
      </c>
      <c r="C2231" s="2">
        <v>5.1419110000000003</v>
      </c>
      <c r="D2231" s="2">
        <v>5.1419110000000003</v>
      </c>
      <c r="E2231" s="2">
        <v>1</v>
      </c>
    </row>
    <row r="2232" spans="1:5" ht="12.95" customHeight="1" x14ac:dyDescent="0.2">
      <c r="A2232" s="7">
        <v>37656</v>
      </c>
      <c r="B2232" s="8">
        <v>7.5683199999999999</v>
      </c>
      <c r="C2232" s="2">
        <v>5.1530740000000002</v>
      </c>
      <c r="D2232" s="2">
        <v>5.1530740000000002</v>
      </c>
      <c r="E2232" s="2">
        <v>1</v>
      </c>
    </row>
    <row r="2233" spans="1:5" ht="12.95" customHeight="1" x14ac:dyDescent="0.2">
      <c r="A2233" s="7">
        <v>37657</v>
      </c>
      <c r="B2233" s="8">
        <v>7.5518789999999996</v>
      </c>
      <c r="C2233" s="2">
        <v>5.1460840000000001</v>
      </c>
      <c r="D2233" s="2">
        <v>5.1460840000000001</v>
      </c>
      <c r="E2233" s="2">
        <v>1</v>
      </c>
    </row>
    <row r="2234" spans="1:5" ht="12.95" customHeight="1" x14ac:dyDescent="0.2">
      <c r="A2234" s="7">
        <v>37658</v>
      </c>
      <c r="B2234" s="8">
        <v>7.5700909999999997</v>
      </c>
      <c r="C2234" s="2">
        <v>5.161308</v>
      </c>
      <c r="D2234" s="2">
        <v>5.161308</v>
      </c>
      <c r="E2234" s="2">
        <v>1</v>
      </c>
    </row>
    <row r="2235" spans="1:5" ht="12.95" customHeight="1" x14ac:dyDescent="0.2">
      <c r="A2235" s="7">
        <v>37659</v>
      </c>
      <c r="B2235" s="8">
        <v>7.5812189999999999</v>
      </c>
      <c r="C2235" s="2">
        <v>5.1674860000000002</v>
      </c>
      <c r="D2235" s="2">
        <v>5.1674860000000002</v>
      </c>
      <c r="E2235" s="2">
        <v>1</v>
      </c>
    </row>
    <row r="2236" spans="1:5" ht="12.95" customHeight="1" x14ac:dyDescent="0.2">
      <c r="A2236" s="7">
        <v>37660</v>
      </c>
      <c r="B2236" s="8">
        <v>7.5678289999999997</v>
      </c>
      <c r="C2236" s="2">
        <v>5.1611739999999999</v>
      </c>
      <c r="D2236" s="2">
        <v>5.1611739999999999</v>
      </c>
      <c r="E2236" s="2">
        <v>1</v>
      </c>
    </row>
    <row r="2237" spans="1:5" ht="12.95" customHeight="1" x14ac:dyDescent="0.2">
      <c r="A2237" s="7">
        <v>37661</v>
      </c>
      <c r="B2237" s="8">
        <v>7.5678289999999997</v>
      </c>
      <c r="C2237" s="2">
        <v>5.1611739999999999</v>
      </c>
      <c r="D2237" s="2">
        <v>5.1611739999999999</v>
      </c>
      <c r="E2237" s="2">
        <v>1</v>
      </c>
    </row>
    <row r="2238" spans="1:5" ht="12.95" customHeight="1" x14ac:dyDescent="0.2">
      <c r="A2238" s="7">
        <v>37662</v>
      </c>
      <c r="B2238" s="8">
        <v>7.5678289999999997</v>
      </c>
      <c r="C2238" s="2">
        <v>5.1611739999999999</v>
      </c>
      <c r="D2238" s="2">
        <v>5.1611739999999999</v>
      </c>
      <c r="E2238" s="2">
        <v>1</v>
      </c>
    </row>
    <row r="2239" spans="1:5" ht="12.95" customHeight="1" x14ac:dyDescent="0.2">
      <c r="A2239" s="7">
        <v>37663</v>
      </c>
      <c r="B2239" s="8">
        <v>7.582954</v>
      </c>
      <c r="C2239" s="2">
        <v>5.1743119999999996</v>
      </c>
      <c r="D2239" s="2">
        <v>5.1743119999999996</v>
      </c>
      <c r="E2239" s="2">
        <v>1</v>
      </c>
    </row>
    <row r="2240" spans="1:5" ht="12.95" customHeight="1" x14ac:dyDescent="0.2">
      <c r="A2240" s="7">
        <v>37664</v>
      </c>
      <c r="B2240" s="8">
        <v>7.5858429999999997</v>
      </c>
      <c r="C2240" s="2">
        <v>5.1706380000000003</v>
      </c>
      <c r="D2240" s="2">
        <v>5.1706380000000003</v>
      </c>
      <c r="E2240" s="2">
        <v>1</v>
      </c>
    </row>
    <row r="2241" spans="1:5" ht="12.95" customHeight="1" x14ac:dyDescent="0.2">
      <c r="A2241" s="7">
        <v>37665</v>
      </c>
      <c r="B2241" s="8">
        <v>7.5656929999999996</v>
      </c>
      <c r="C2241" s="2">
        <v>5.1572550000000001</v>
      </c>
      <c r="D2241" s="2">
        <v>5.1572550000000001</v>
      </c>
      <c r="E2241" s="2">
        <v>1</v>
      </c>
    </row>
    <row r="2242" spans="1:5" ht="12.95" customHeight="1" x14ac:dyDescent="0.2">
      <c r="A2242" s="7">
        <v>37666</v>
      </c>
      <c r="B2242" s="8">
        <v>7.5947370000000003</v>
      </c>
      <c r="C2242" s="2">
        <v>5.1724699999999997</v>
      </c>
      <c r="D2242" s="2">
        <v>5.1724699999999997</v>
      </c>
      <c r="E2242" s="2">
        <v>1</v>
      </c>
    </row>
    <row r="2243" spans="1:5" ht="12.95" customHeight="1" x14ac:dyDescent="0.2">
      <c r="A2243" s="7">
        <v>37667</v>
      </c>
      <c r="B2243" s="8">
        <v>7.5952029999999997</v>
      </c>
      <c r="C2243" s="2">
        <v>5.1713779999999998</v>
      </c>
      <c r="D2243" s="2">
        <v>5.1713779999999998</v>
      </c>
      <c r="E2243" s="2">
        <v>1</v>
      </c>
    </row>
    <row r="2244" spans="1:5" ht="12.95" customHeight="1" x14ac:dyDescent="0.2">
      <c r="A2244" s="7">
        <v>37668</v>
      </c>
      <c r="B2244" s="8">
        <v>7.5952029999999997</v>
      </c>
      <c r="C2244" s="2">
        <v>5.1713779999999998</v>
      </c>
      <c r="D2244" s="2">
        <v>5.1713779999999998</v>
      </c>
      <c r="E2244" s="2">
        <v>1</v>
      </c>
    </row>
    <row r="2245" spans="1:5" ht="12.95" customHeight="1" x14ac:dyDescent="0.2">
      <c r="A2245" s="7">
        <v>37669</v>
      </c>
      <c r="B2245" s="8">
        <v>7.5952029999999997</v>
      </c>
      <c r="C2245" s="2">
        <v>5.1713779999999998</v>
      </c>
      <c r="D2245" s="2">
        <v>5.1713779999999998</v>
      </c>
      <c r="E2245" s="2">
        <v>1</v>
      </c>
    </row>
    <row r="2246" spans="1:5" ht="12.95" customHeight="1" x14ac:dyDescent="0.2">
      <c r="A2246" s="7">
        <v>37670</v>
      </c>
      <c r="B2246" s="8">
        <v>7.5862170000000004</v>
      </c>
      <c r="C2246" s="2">
        <v>5.1522800000000002</v>
      </c>
      <c r="D2246" s="2">
        <v>5.1522800000000002</v>
      </c>
      <c r="E2246" s="2">
        <v>1</v>
      </c>
    </row>
    <row r="2247" spans="1:5" ht="12.95" customHeight="1" x14ac:dyDescent="0.2">
      <c r="A2247" s="7">
        <v>37671</v>
      </c>
      <c r="B2247" s="8">
        <v>7.5719289999999999</v>
      </c>
      <c r="C2247" s="2">
        <v>5.1530750000000003</v>
      </c>
      <c r="D2247" s="2">
        <v>5.1530750000000003</v>
      </c>
      <c r="E2247" s="2">
        <v>1</v>
      </c>
    </row>
    <row r="2248" spans="1:5" ht="12.95" customHeight="1" x14ac:dyDescent="0.2">
      <c r="A2248" s="7">
        <v>37672</v>
      </c>
      <c r="B2248" s="8">
        <v>7.5949030000000004</v>
      </c>
      <c r="C2248" s="2">
        <v>5.1609829999999999</v>
      </c>
      <c r="D2248" s="2">
        <v>5.1609829999999999</v>
      </c>
      <c r="E2248" s="2">
        <v>1</v>
      </c>
    </row>
    <row r="2249" spans="1:5" ht="12.95" customHeight="1" x14ac:dyDescent="0.2">
      <c r="A2249" s="7">
        <v>37673</v>
      </c>
      <c r="B2249" s="8">
        <v>7.600517</v>
      </c>
      <c r="C2249" s="2">
        <v>5.1721789999999999</v>
      </c>
      <c r="D2249" s="2">
        <v>5.1721789999999999</v>
      </c>
      <c r="E2249" s="2">
        <v>1</v>
      </c>
    </row>
    <row r="2250" spans="1:5" ht="12.95" customHeight="1" x14ac:dyDescent="0.2">
      <c r="A2250" s="7">
        <v>37674</v>
      </c>
      <c r="B2250" s="8">
        <v>7.6024039999999999</v>
      </c>
      <c r="C2250" s="2">
        <v>5.1822790000000003</v>
      </c>
      <c r="D2250" s="2">
        <v>5.1822790000000003</v>
      </c>
      <c r="E2250" s="2">
        <v>1</v>
      </c>
    </row>
    <row r="2251" spans="1:5" ht="12.95" customHeight="1" x14ac:dyDescent="0.2">
      <c r="A2251" s="7">
        <v>37675</v>
      </c>
      <c r="B2251" s="8">
        <v>7.6024039999999999</v>
      </c>
      <c r="C2251" s="2">
        <v>5.1822790000000003</v>
      </c>
      <c r="D2251" s="2">
        <v>5.1822790000000003</v>
      </c>
      <c r="E2251" s="2">
        <v>1</v>
      </c>
    </row>
    <row r="2252" spans="1:5" ht="12.95" customHeight="1" x14ac:dyDescent="0.2">
      <c r="A2252" s="7">
        <v>37676</v>
      </c>
      <c r="B2252" s="8">
        <v>7.6024039999999999</v>
      </c>
      <c r="C2252" s="2">
        <v>5.1822790000000003</v>
      </c>
      <c r="D2252" s="2">
        <v>5.1822790000000003</v>
      </c>
      <c r="E2252" s="2">
        <v>1</v>
      </c>
    </row>
    <row r="2253" spans="1:5" ht="12.95" customHeight="1" x14ac:dyDescent="0.2">
      <c r="A2253" s="7">
        <v>37677</v>
      </c>
      <c r="B2253" s="8">
        <v>7.6141899999999998</v>
      </c>
      <c r="C2253" s="2">
        <v>5.1874849999999997</v>
      </c>
      <c r="D2253" s="2">
        <v>5.1874849999999997</v>
      </c>
      <c r="E2253" s="2">
        <v>1</v>
      </c>
    </row>
    <row r="2254" spans="1:5" ht="12.95" customHeight="1" x14ac:dyDescent="0.2">
      <c r="A2254" s="7">
        <v>37678</v>
      </c>
      <c r="B2254" s="8">
        <v>7.6244259999999997</v>
      </c>
      <c r="C2254" s="2">
        <v>5.1909460000000003</v>
      </c>
      <c r="D2254" s="2">
        <v>5.1909460000000003</v>
      </c>
      <c r="E2254" s="2">
        <v>1</v>
      </c>
    </row>
    <row r="2255" spans="1:5" ht="12.95" customHeight="1" x14ac:dyDescent="0.2">
      <c r="A2255" s="7">
        <v>37679</v>
      </c>
      <c r="B2255" s="8">
        <v>7.6154200000000003</v>
      </c>
      <c r="C2255" s="2">
        <v>5.2138980000000004</v>
      </c>
      <c r="D2255" s="2">
        <v>5.2138980000000004</v>
      </c>
      <c r="E2255" s="2">
        <v>1</v>
      </c>
    </row>
    <row r="2256" spans="1:5" ht="12.95" customHeight="1" x14ac:dyDescent="0.2">
      <c r="A2256" s="7">
        <v>37680</v>
      </c>
      <c r="B2256" s="8">
        <v>7.620482</v>
      </c>
      <c r="C2256" s="2">
        <v>5.2102300000000001</v>
      </c>
      <c r="D2256" s="2">
        <v>5.2102300000000001</v>
      </c>
      <c r="E2256" s="2">
        <v>1</v>
      </c>
    </row>
    <row r="2257" spans="1:5" ht="12.95" customHeight="1" x14ac:dyDescent="0.2">
      <c r="A2257" s="7">
        <v>37681</v>
      </c>
      <c r="B2257" s="8">
        <v>7.6310919999999998</v>
      </c>
      <c r="C2257" s="2">
        <v>5.2167709999999996</v>
      </c>
      <c r="D2257" s="2">
        <v>5.2167709999999996</v>
      </c>
      <c r="E2257" s="2">
        <v>1</v>
      </c>
    </row>
    <row r="2258" spans="1:5" ht="12.95" customHeight="1" x14ac:dyDescent="0.2">
      <c r="A2258" s="7">
        <v>37682</v>
      </c>
      <c r="B2258" s="8">
        <v>7.6310919999999998</v>
      </c>
      <c r="C2258" s="2">
        <v>5.2167709999999996</v>
      </c>
      <c r="D2258" s="2">
        <v>5.2167709999999996</v>
      </c>
      <c r="E2258" s="2">
        <v>1</v>
      </c>
    </row>
    <row r="2259" spans="1:5" ht="12.95" customHeight="1" x14ac:dyDescent="0.2">
      <c r="A2259" s="7">
        <v>37683</v>
      </c>
      <c r="B2259" s="8">
        <v>7.6310919999999998</v>
      </c>
      <c r="C2259" s="2">
        <v>5.2167709999999996</v>
      </c>
      <c r="D2259" s="2">
        <v>5.2167709999999996</v>
      </c>
      <c r="E2259" s="2">
        <v>1</v>
      </c>
    </row>
    <row r="2260" spans="1:5" ht="12.95" customHeight="1" x14ac:dyDescent="0.2">
      <c r="A2260" s="7">
        <v>37684</v>
      </c>
      <c r="B2260" s="8">
        <v>7.6303979999999996</v>
      </c>
      <c r="C2260" s="2">
        <v>5.2222365000000002</v>
      </c>
      <c r="D2260" s="2">
        <v>5.2222365000000002</v>
      </c>
      <c r="E2260" s="2">
        <v>1</v>
      </c>
    </row>
    <row r="2261" spans="1:5" ht="12.95" customHeight="1" x14ac:dyDescent="0.2">
      <c r="A2261" s="7">
        <v>37685</v>
      </c>
      <c r="B2261" s="8">
        <v>7.6463260000000002</v>
      </c>
      <c r="C2261" s="2">
        <v>5.238645</v>
      </c>
      <c r="D2261" s="2">
        <v>5.238645</v>
      </c>
      <c r="E2261" s="2">
        <v>1</v>
      </c>
    </row>
    <row r="2262" spans="1:5" ht="12.95" customHeight="1" x14ac:dyDescent="0.2">
      <c r="A2262" s="7">
        <v>37686</v>
      </c>
      <c r="B2262" s="8">
        <v>7.6680970000000004</v>
      </c>
      <c r="C2262" s="2">
        <v>5.2611299999999996</v>
      </c>
      <c r="D2262" s="2">
        <v>5.2611299999999996</v>
      </c>
      <c r="E2262" s="2">
        <v>1</v>
      </c>
    </row>
    <row r="2263" spans="1:5" ht="12.95" customHeight="1" x14ac:dyDescent="0.2">
      <c r="A2263" s="7">
        <v>37687</v>
      </c>
      <c r="B2263" s="8">
        <v>7.6785189999999997</v>
      </c>
      <c r="C2263" s="2">
        <v>5.2639469999999999</v>
      </c>
      <c r="D2263" s="2">
        <v>5.2639469999999999</v>
      </c>
      <c r="E2263" s="2">
        <v>1</v>
      </c>
    </row>
    <row r="2264" spans="1:5" ht="12.95" customHeight="1" x14ac:dyDescent="0.2">
      <c r="A2264" s="7">
        <v>37688</v>
      </c>
      <c r="B2264" s="8">
        <v>7.6703489999999999</v>
      </c>
      <c r="C2264" s="2">
        <v>5.2353759999999996</v>
      </c>
      <c r="D2264" s="2">
        <v>5.2353759999999996</v>
      </c>
      <c r="E2264" s="2">
        <v>1</v>
      </c>
    </row>
    <row r="2265" spans="1:5" ht="12.95" customHeight="1" x14ac:dyDescent="0.2">
      <c r="A2265" s="7">
        <v>37689</v>
      </c>
      <c r="B2265" s="8">
        <v>7.6703489999999999</v>
      </c>
      <c r="C2265" s="2">
        <v>5.2353759999999996</v>
      </c>
      <c r="D2265" s="2">
        <v>5.2353759999999996</v>
      </c>
      <c r="E2265" s="2">
        <v>1</v>
      </c>
    </row>
    <row r="2266" spans="1:5" ht="12.95" customHeight="1" x14ac:dyDescent="0.2">
      <c r="A2266" s="7">
        <v>37690</v>
      </c>
      <c r="B2266" s="8">
        <v>7.6703489999999999</v>
      </c>
      <c r="C2266" s="2">
        <v>5.2353759999999996</v>
      </c>
      <c r="D2266" s="2">
        <v>5.2353759999999996</v>
      </c>
      <c r="E2266" s="2">
        <v>1</v>
      </c>
    </row>
    <row r="2267" spans="1:5" ht="12.95" customHeight="1" x14ac:dyDescent="0.2">
      <c r="A2267" s="7">
        <v>37691</v>
      </c>
      <c r="B2267" s="8">
        <v>7.6817770000000003</v>
      </c>
      <c r="C2267" s="2">
        <v>5.2310359999999996</v>
      </c>
      <c r="D2267" s="2">
        <v>5.2310359999999996</v>
      </c>
      <c r="E2267" s="2">
        <v>1</v>
      </c>
    </row>
    <row r="2268" spans="1:5" ht="12.95" customHeight="1" x14ac:dyDescent="0.2">
      <c r="A2268" s="7">
        <v>37692</v>
      </c>
      <c r="B2268" s="8">
        <v>7.6732659999999999</v>
      </c>
      <c r="C2268" s="2">
        <v>5.2348660000000002</v>
      </c>
      <c r="D2268" s="2">
        <v>5.2348660000000002</v>
      </c>
      <c r="E2268" s="2">
        <v>1</v>
      </c>
    </row>
    <row r="2269" spans="1:5" ht="12.95" customHeight="1" x14ac:dyDescent="0.2">
      <c r="A2269" s="7">
        <v>37693</v>
      </c>
      <c r="B2269" s="8">
        <v>7.6632990000000003</v>
      </c>
      <c r="C2269" s="2">
        <v>5.22201</v>
      </c>
      <c r="D2269" s="2">
        <v>5.22201</v>
      </c>
      <c r="E2269" s="2">
        <v>1</v>
      </c>
    </row>
    <row r="2270" spans="1:5" ht="12.95" customHeight="1" x14ac:dyDescent="0.2">
      <c r="A2270" s="7">
        <v>37694</v>
      </c>
      <c r="B2270" s="8">
        <v>7.6586869999999996</v>
      </c>
      <c r="C2270" s="2">
        <v>5.2174449999999997</v>
      </c>
      <c r="D2270" s="2">
        <v>5.2174449999999997</v>
      </c>
      <c r="E2270" s="2">
        <v>1</v>
      </c>
    </row>
    <row r="2271" spans="1:5" ht="12.95" customHeight="1" x14ac:dyDescent="0.2">
      <c r="A2271" s="7">
        <v>37695</v>
      </c>
      <c r="B2271" s="8">
        <v>7.6459650000000003</v>
      </c>
      <c r="C2271" s="2">
        <v>5.2101980000000001</v>
      </c>
      <c r="D2271" s="2">
        <v>5.2101980000000001</v>
      </c>
      <c r="E2271" s="2">
        <v>1</v>
      </c>
    </row>
    <row r="2272" spans="1:5" ht="12.95" customHeight="1" x14ac:dyDescent="0.2">
      <c r="A2272" s="7">
        <v>37696</v>
      </c>
      <c r="B2272" s="8">
        <v>7.6459650000000003</v>
      </c>
      <c r="C2272" s="2">
        <v>5.2101980000000001</v>
      </c>
      <c r="D2272" s="2">
        <v>5.2101980000000001</v>
      </c>
      <c r="E2272" s="2">
        <v>1</v>
      </c>
    </row>
    <row r="2273" spans="1:5" ht="12.95" customHeight="1" x14ac:dyDescent="0.2">
      <c r="A2273" s="7">
        <v>37697</v>
      </c>
      <c r="B2273" s="8">
        <v>7.6459650000000003</v>
      </c>
      <c r="C2273" s="2">
        <v>5.2101980000000001</v>
      </c>
      <c r="D2273" s="2">
        <v>5.2101980000000001</v>
      </c>
      <c r="E2273" s="2">
        <v>1</v>
      </c>
    </row>
    <row r="2274" spans="1:5" ht="12.95" customHeight="1" x14ac:dyDescent="0.2">
      <c r="A2274" s="7">
        <v>37698</v>
      </c>
      <c r="B2274" s="8">
        <v>7.6403530000000002</v>
      </c>
      <c r="C2274" s="2">
        <v>5.2060190000000004</v>
      </c>
      <c r="D2274" s="2">
        <v>5.2060190000000004</v>
      </c>
      <c r="E2274" s="2">
        <v>1</v>
      </c>
    </row>
    <row r="2275" spans="1:5" ht="12.95" customHeight="1" x14ac:dyDescent="0.2">
      <c r="A2275" s="7">
        <v>37699</v>
      </c>
      <c r="B2275" s="8">
        <v>7.6480079999999999</v>
      </c>
      <c r="C2275" s="2">
        <v>5.2037890000000004</v>
      </c>
      <c r="D2275" s="2">
        <v>5.2037890000000004</v>
      </c>
      <c r="E2275" s="2">
        <v>1</v>
      </c>
    </row>
    <row r="2276" spans="1:5" ht="12.95" customHeight="1" x14ac:dyDescent="0.2">
      <c r="A2276" s="7">
        <v>37700</v>
      </c>
      <c r="B2276" s="8">
        <v>7.6347680000000002</v>
      </c>
      <c r="C2276" s="2">
        <v>5.1887780000000001</v>
      </c>
      <c r="D2276" s="2">
        <v>5.1887780000000001</v>
      </c>
      <c r="E2276" s="2">
        <v>1</v>
      </c>
    </row>
    <row r="2277" spans="1:5" ht="12.95" customHeight="1" x14ac:dyDescent="0.2">
      <c r="A2277" s="7">
        <v>37701</v>
      </c>
      <c r="B2277" s="8">
        <v>7.6560259999999998</v>
      </c>
      <c r="C2277" s="2">
        <v>5.2046400000000004</v>
      </c>
      <c r="D2277" s="2">
        <v>5.2046400000000004</v>
      </c>
      <c r="E2277" s="2">
        <v>1</v>
      </c>
    </row>
    <row r="2278" spans="1:5" ht="12.95" customHeight="1" x14ac:dyDescent="0.2">
      <c r="A2278" s="7">
        <v>37702</v>
      </c>
      <c r="B2278" s="8">
        <v>7.6677879999999998</v>
      </c>
      <c r="C2278" s="2">
        <v>5.2013210000000001</v>
      </c>
      <c r="D2278" s="2">
        <v>5.2013210000000001</v>
      </c>
      <c r="E2278" s="2">
        <v>1</v>
      </c>
    </row>
    <row r="2279" spans="1:5" ht="12.95" customHeight="1" x14ac:dyDescent="0.2">
      <c r="A2279" s="7">
        <v>37703</v>
      </c>
      <c r="B2279" s="8">
        <v>7.6677879999999998</v>
      </c>
      <c r="C2279" s="2">
        <v>5.2013210000000001</v>
      </c>
      <c r="D2279" s="2">
        <v>5.2013210000000001</v>
      </c>
      <c r="E2279" s="2">
        <v>1</v>
      </c>
    </row>
    <row r="2280" spans="1:5" ht="12.95" customHeight="1" x14ac:dyDescent="0.2">
      <c r="A2280" s="7">
        <v>37704</v>
      </c>
      <c r="B2280" s="8">
        <v>7.6677879999999998</v>
      </c>
      <c r="C2280" s="2">
        <v>5.2013210000000001</v>
      </c>
      <c r="D2280" s="2">
        <v>5.2013210000000001</v>
      </c>
      <c r="E2280" s="2">
        <v>1</v>
      </c>
    </row>
    <row r="2281" spans="1:5" ht="12.95" customHeight="1" x14ac:dyDescent="0.2">
      <c r="A2281" s="7">
        <v>37705</v>
      </c>
      <c r="B2281" s="8">
        <v>7.6710370000000001</v>
      </c>
      <c r="C2281" s="2">
        <v>5.2024670000000004</v>
      </c>
      <c r="D2281" s="2">
        <v>5.2024670000000004</v>
      </c>
      <c r="E2281" s="2">
        <v>1</v>
      </c>
    </row>
    <row r="2282" spans="1:5" ht="12.95" customHeight="1" x14ac:dyDescent="0.2">
      <c r="A2282" s="7">
        <v>37706</v>
      </c>
      <c r="B2282" s="8">
        <v>7.6934760000000004</v>
      </c>
      <c r="C2282" s="2">
        <v>5.2293880000000001</v>
      </c>
      <c r="D2282" s="2">
        <v>5.2293880000000001</v>
      </c>
      <c r="E2282" s="2">
        <v>1</v>
      </c>
    </row>
    <row r="2283" spans="1:5" ht="12.95" customHeight="1" x14ac:dyDescent="0.2">
      <c r="A2283" s="7">
        <v>37707</v>
      </c>
      <c r="B2283" s="8">
        <v>7.6886070000000002</v>
      </c>
      <c r="C2283" s="2">
        <v>5.2133219999999998</v>
      </c>
      <c r="D2283" s="2">
        <v>5.2133219999999998</v>
      </c>
      <c r="E2283" s="2">
        <v>1</v>
      </c>
    </row>
    <row r="2284" spans="1:5" ht="12.95" customHeight="1" x14ac:dyDescent="0.2">
      <c r="A2284" s="7">
        <v>37708</v>
      </c>
      <c r="B2284" s="8">
        <v>7.6939419999999998</v>
      </c>
      <c r="C2284" s="2">
        <v>5.2017730000000002</v>
      </c>
      <c r="D2284" s="2">
        <v>5.2017730000000002</v>
      </c>
      <c r="E2284" s="2">
        <v>1</v>
      </c>
    </row>
    <row r="2285" spans="1:5" ht="12.95" customHeight="1" x14ac:dyDescent="0.2">
      <c r="A2285" s="7">
        <v>37709</v>
      </c>
      <c r="B2285" s="8">
        <v>7.6923180000000002</v>
      </c>
      <c r="C2285" s="2">
        <v>5.2101860000000002</v>
      </c>
      <c r="D2285" s="2">
        <v>5.2101860000000002</v>
      </c>
      <c r="E2285" s="2">
        <v>1</v>
      </c>
    </row>
    <row r="2286" spans="1:5" ht="12.95" customHeight="1" x14ac:dyDescent="0.2">
      <c r="A2286" s="7">
        <v>37710</v>
      </c>
      <c r="B2286" s="8">
        <v>7.6923180000000002</v>
      </c>
      <c r="C2286" s="2">
        <v>5.2101860000000002</v>
      </c>
      <c r="D2286" s="2">
        <v>5.2101860000000002</v>
      </c>
      <c r="E2286" s="2">
        <v>1</v>
      </c>
    </row>
    <row r="2287" spans="1:5" ht="12.95" customHeight="1" x14ac:dyDescent="0.2">
      <c r="A2287" s="7">
        <v>37711</v>
      </c>
      <c r="B2287" s="8">
        <v>7.6923180000000002</v>
      </c>
      <c r="C2287" s="2">
        <v>5.2101860000000002</v>
      </c>
      <c r="D2287" s="2">
        <v>5.2101860000000002</v>
      </c>
      <c r="E2287" s="2">
        <v>1</v>
      </c>
    </row>
    <row r="2288" spans="1:5" ht="12.95" customHeight="1" x14ac:dyDescent="0.2">
      <c r="A2288" s="7">
        <v>37712</v>
      </c>
      <c r="B2288" s="8">
        <v>7.6918660000000001</v>
      </c>
      <c r="C2288" s="2">
        <v>5.2127039999999996</v>
      </c>
      <c r="D2288" s="2">
        <v>5.2127039999999996</v>
      </c>
      <c r="E2288" s="2">
        <v>1</v>
      </c>
    </row>
    <row r="2289" spans="1:5" ht="12.95" customHeight="1" x14ac:dyDescent="0.2">
      <c r="A2289" s="7">
        <v>37713</v>
      </c>
      <c r="B2289" s="8">
        <v>7.6793740000000001</v>
      </c>
      <c r="C2289" s="2">
        <v>5.2024749999999997</v>
      </c>
      <c r="D2289" s="2">
        <v>5.2024749999999997</v>
      </c>
      <c r="E2289" s="2">
        <v>1</v>
      </c>
    </row>
    <row r="2290" spans="1:5" ht="12.95" customHeight="1" x14ac:dyDescent="0.2">
      <c r="A2290" s="7">
        <v>37714</v>
      </c>
      <c r="B2290" s="8">
        <v>7.6498540000000004</v>
      </c>
      <c r="C2290" s="2">
        <v>5.1618449999999996</v>
      </c>
      <c r="D2290" s="2">
        <v>5.1618449999999996</v>
      </c>
      <c r="E2290" s="2">
        <v>1</v>
      </c>
    </row>
    <row r="2291" spans="1:5" ht="12.95" customHeight="1" x14ac:dyDescent="0.2">
      <c r="A2291" s="7">
        <v>37715</v>
      </c>
      <c r="B2291" s="8">
        <v>7.6250299999999998</v>
      </c>
      <c r="C2291" s="2">
        <v>5.1385069999999997</v>
      </c>
      <c r="D2291" s="2">
        <v>5.1385069999999997</v>
      </c>
      <c r="E2291" s="2">
        <v>1</v>
      </c>
    </row>
    <row r="2292" spans="1:5" ht="12.95" customHeight="1" x14ac:dyDescent="0.2">
      <c r="A2292" s="7">
        <v>37716</v>
      </c>
      <c r="B2292" s="8">
        <v>7.5757110000000001</v>
      </c>
      <c r="C2292" s="2">
        <v>5.1011449999999998</v>
      </c>
      <c r="D2292" s="2">
        <v>5.1011449999999998</v>
      </c>
      <c r="E2292" s="2">
        <v>1</v>
      </c>
    </row>
    <row r="2293" spans="1:5" ht="12.95" customHeight="1" x14ac:dyDescent="0.2">
      <c r="A2293" s="7">
        <v>37717</v>
      </c>
      <c r="B2293" s="8">
        <v>7.5757110000000001</v>
      </c>
      <c r="C2293" s="2">
        <v>5.1011449999999998</v>
      </c>
      <c r="D2293" s="2">
        <v>5.1011449999999998</v>
      </c>
      <c r="E2293" s="2">
        <v>1</v>
      </c>
    </row>
    <row r="2294" spans="1:5" ht="12.95" customHeight="1" x14ac:dyDescent="0.2">
      <c r="A2294" s="7">
        <v>37718</v>
      </c>
      <c r="B2294" s="8">
        <v>7.5757110000000001</v>
      </c>
      <c r="C2294" s="2">
        <v>5.1011449999999998</v>
      </c>
      <c r="D2294" s="2">
        <v>5.1011449999999998</v>
      </c>
      <c r="E2294" s="2">
        <v>1</v>
      </c>
    </row>
    <row r="2295" spans="1:5" ht="12.95" customHeight="1" x14ac:dyDescent="0.2">
      <c r="A2295" s="7">
        <v>37719</v>
      </c>
      <c r="B2295" s="8">
        <v>7.5515759999999998</v>
      </c>
      <c r="C2295" s="2">
        <v>5.0794220000000001</v>
      </c>
      <c r="D2295" s="2">
        <v>5.0794220000000001</v>
      </c>
      <c r="E2295" s="2">
        <v>1</v>
      </c>
    </row>
    <row r="2296" spans="1:5" ht="12.95" customHeight="1" x14ac:dyDescent="0.2">
      <c r="A2296" s="7">
        <v>37720</v>
      </c>
      <c r="B2296" s="8">
        <v>7.51335</v>
      </c>
      <c r="C2296" s="2">
        <v>5.0588139999999999</v>
      </c>
      <c r="D2296" s="2">
        <v>5.0588139999999999</v>
      </c>
      <c r="E2296" s="2">
        <v>1</v>
      </c>
    </row>
    <row r="2297" spans="1:5" ht="12.95" customHeight="1" x14ac:dyDescent="0.2">
      <c r="A2297" s="7">
        <v>37721</v>
      </c>
      <c r="B2297" s="8">
        <v>7.5242779999999998</v>
      </c>
      <c r="C2297" s="2">
        <v>5.0631029999999999</v>
      </c>
      <c r="D2297" s="2">
        <v>5.0631029999999999</v>
      </c>
      <c r="E2297" s="2">
        <v>1</v>
      </c>
    </row>
    <row r="2298" spans="1:5" ht="12.95" customHeight="1" x14ac:dyDescent="0.2">
      <c r="A2298" s="7">
        <v>37722</v>
      </c>
      <c r="B2298" s="8">
        <v>7.5134610000000004</v>
      </c>
      <c r="C2298" s="2">
        <v>5.0385330000000002</v>
      </c>
      <c r="D2298" s="2">
        <v>5.0385330000000002</v>
      </c>
      <c r="E2298" s="2">
        <v>1</v>
      </c>
    </row>
    <row r="2299" spans="1:5" ht="12.95" customHeight="1" x14ac:dyDescent="0.2">
      <c r="A2299" s="7">
        <v>37723</v>
      </c>
      <c r="B2299" s="8">
        <v>7.5326199999999996</v>
      </c>
      <c r="C2299" s="2">
        <v>5.0277443999999996</v>
      </c>
      <c r="D2299" s="2">
        <v>5.0277443999999996</v>
      </c>
      <c r="E2299" s="2">
        <v>1</v>
      </c>
    </row>
    <row r="2300" spans="1:5" ht="12.95" customHeight="1" x14ac:dyDescent="0.2">
      <c r="A2300" s="7">
        <v>37724</v>
      </c>
      <c r="B2300" s="8">
        <v>7.5326199999999996</v>
      </c>
      <c r="C2300" s="2">
        <v>5.0277443999999996</v>
      </c>
      <c r="D2300" s="2">
        <v>5.0277443999999996</v>
      </c>
      <c r="E2300" s="2">
        <v>1</v>
      </c>
    </row>
    <row r="2301" spans="1:5" ht="12.95" customHeight="1" x14ac:dyDescent="0.2">
      <c r="A2301" s="7">
        <v>37725</v>
      </c>
      <c r="B2301" s="8">
        <v>7.5326199999999996</v>
      </c>
      <c r="C2301" s="2">
        <v>5.0277443999999996</v>
      </c>
      <c r="D2301" s="2">
        <v>5.0277443999999996</v>
      </c>
      <c r="E2301" s="2">
        <v>1</v>
      </c>
    </row>
    <row r="2302" spans="1:5" ht="12.95" customHeight="1" x14ac:dyDescent="0.2">
      <c r="A2302" s="7">
        <v>37726</v>
      </c>
      <c r="B2302" s="8">
        <v>7.5325660000000001</v>
      </c>
      <c r="C2302" s="2">
        <v>5.0371579999999998</v>
      </c>
      <c r="D2302" s="2">
        <v>5.0371579999999998</v>
      </c>
      <c r="E2302" s="2">
        <v>1</v>
      </c>
    </row>
    <row r="2303" spans="1:5" ht="12.95" customHeight="1" x14ac:dyDescent="0.2">
      <c r="A2303" s="7">
        <v>37727</v>
      </c>
      <c r="B2303" s="8">
        <v>7.5363810000000004</v>
      </c>
      <c r="C2303" s="2">
        <v>5.0239190000000002</v>
      </c>
      <c r="D2303" s="2">
        <v>5.0239190000000002</v>
      </c>
      <c r="E2303" s="2">
        <v>1</v>
      </c>
    </row>
    <row r="2304" spans="1:5" ht="12.95" customHeight="1" x14ac:dyDescent="0.2">
      <c r="A2304" s="7">
        <v>37728</v>
      </c>
      <c r="B2304" s="8">
        <v>7.5247599999999997</v>
      </c>
      <c r="C2304" s="2">
        <v>5.0124969999999998</v>
      </c>
      <c r="D2304" s="2">
        <v>5.0124969999999998</v>
      </c>
      <c r="E2304" s="2">
        <v>1</v>
      </c>
    </row>
    <row r="2305" spans="1:5" ht="12.95" customHeight="1" x14ac:dyDescent="0.2">
      <c r="A2305" s="7">
        <v>37729</v>
      </c>
      <c r="B2305" s="8">
        <v>7.5264009999999999</v>
      </c>
      <c r="C2305" s="2">
        <v>5.0222879999999996</v>
      </c>
      <c r="D2305" s="2">
        <v>5.0222879999999996</v>
      </c>
      <c r="E2305" s="2">
        <v>1</v>
      </c>
    </row>
    <row r="2306" spans="1:5" ht="12.95" customHeight="1" x14ac:dyDescent="0.2">
      <c r="A2306" s="7">
        <v>37730</v>
      </c>
      <c r="B2306" s="8">
        <v>7.5245240000000004</v>
      </c>
      <c r="C2306" s="2">
        <v>5.0090029999999999</v>
      </c>
      <c r="D2306" s="2">
        <v>5.0090029999999999</v>
      </c>
      <c r="E2306" s="2">
        <v>1</v>
      </c>
    </row>
    <row r="2307" spans="1:5" ht="12.95" customHeight="1" x14ac:dyDescent="0.2">
      <c r="A2307" s="7">
        <v>37731</v>
      </c>
      <c r="B2307" s="8">
        <v>7.5245240000000004</v>
      </c>
      <c r="C2307" s="2">
        <v>5.0090029999999999</v>
      </c>
      <c r="D2307" s="2">
        <v>5.0090029999999999</v>
      </c>
      <c r="E2307" s="2">
        <v>1</v>
      </c>
    </row>
    <row r="2308" spans="1:5" ht="12.95" customHeight="1" x14ac:dyDescent="0.2">
      <c r="A2308" s="7">
        <v>37732</v>
      </c>
      <c r="B2308" s="8">
        <v>7.5245240000000004</v>
      </c>
      <c r="C2308" s="2">
        <v>5.0090029999999999</v>
      </c>
      <c r="D2308" s="2">
        <v>5.0090029999999999</v>
      </c>
      <c r="E2308" s="2">
        <v>1</v>
      </c>
    </row>
    <row r="2309" spans="1:5" ht="12.95" customHeight="1" x14ac:dyDescent="0.2">
      <c r="A2309" s="7">
        <v>37733</v>
      </c>
      <c r="B2309" s="8">
        <v>7.5245240000000004</v>
      </c>
      <c r="C2309" s="2">
        <v>5.0090029999999999</v>
      </c>
      <c r="D2309" s="2">
        <v>5.0090029999999999</v>
      </c>
      <c r="E2309" s="2">
        <v>1</v>
      </c>
    </row>
    <row r="2310" spans="1:5" ht="12.95" customHeight="1" x14ac:dyDescent="0.2">
      <c r="A2310" s="7">
        <v>37734</v>
      </c>
      <c r="B2310" s="8">
        <v>7.5165170000000003</v>
      </c>
      <c r="C2310" s="2">
        <v>4.9936999999999996</v>
      </c>
      <c r="D2310" s="2">
        <v>4.9936999999999996</v>
      </c>
      <c r="E2310" s="2">
        <v>1</v>
      </c>
    </row>
    <row r="2311" spans="1:5" ht="12.95" customHeight="1" x14ac:dyDescent="0.2">
      <c r="A2311" s="7">
        <v>37735</v>
      </c>
      <c r="B2311" s="8">
        <v>7.5371240000000004</v>
      </c>
      <c r="C2311" s="2">
        <v>4.9987560000000002</v>
      </c>
      <c r="D2311" s="2">
        <v>4.9987560000000002</v>
      </c>
      <c r="E2311" s="2">
        <v>1</v>
      </c>
    </row>
    <row r="2312" spans="1:5" ht="12.95" customHeight="1" x14ac:dyDescent="0.2">
      <c r="A2312" s="7">
        <v>37736</v>
      </c>
      <c r="B2312" s="8">
        <v>7.518656</v>
      </c>
      <c r="C2312" s="2">
        <v>4.9957849999999997</v>
      </c>
      <c r="D2312" s="2">
        <v>4.9957849999999997</v>
      </c>
      <c r="E2312" s="2">
        <v>1</v>
      </c>
    </row>
    <row r="2313" spans="1:5" ht="12.95" customHeight="1" x14ac:dyDescent="0.2">
      <c r="A2313" s="7">
        <v>37737</v>
      </c>
      <c r="B2313" s="8">
        <v>7.5388279999999996</v>
      </c>
      <c r="C2313" s="2">
        <v>5.0191929999999996</v>
      </c>
      <c r="D2313" s="2">
        <v>5.0191929999999996</v>
      </c>
      <c r="E2313" s="2">
        <v>1</v>
      </c>
    </row>
    <row r="2314" spans="1:5" ht="12.95" customHeight="1" x14ac:dyDescent="0.2">
      <c r="A2314" s="7">
        <v>37738</v>
      </c>
      <c r="B2314" s="8">
        <v>7.5388279999999996</v>
      </c>
      <c r="C2314" s="2">
        <v>5.0191929999999996</v>
      </c>
      <c r="D2314" s="2">
        <v>5.0191929999999996</v>
      </c>
      <c r="E2314" s="2">
        <v>1</v>
      </c>
    </row>
    <row r="2315" spans="1:5" ht="12.95" customHeight="1" x14ac:dyDescent="0.2">
      <c r="A2315" s="7">
        <v>37739</v>
      </c>
      <c r="B2315" s="8">
        <v>7.5388279999999996</v>
      </c>
      <c r="C2315" s="2">
        <v>5.0191929999999996</v>
      </c>
      <c r="D2315" s="2">
        <v>5.0191929999999996</v>
      </c>
      <c r="E2315" s="2">
        <v>1</v>
      </c>
    </row>
    <row r="2316" spans="1:5" ht="12.95" customHeight="1" x14ac:dyDescent="0.2">
      <c r="A2316" s="7">
        <v>37740</v>
      </c>
      <c r="B2316" s="8">
        <v>7.5570120000000003</v>
      </c>
      <c r="C2316" s="2">
        <v>5.0282869999999997</v>
      </c>
      <c r="D2316" s="2">
        <v>5.0282869999999997</v>
      </c>
      <c r="E2316" s="2">
        <v>1</v>
      </c>
    </row>
    <row r="2317" spans="1:5" ht="12.95" customHeight="1" x14ac:dyDescent="0.2">
      <c r="A2317" s="7">
        <v>37741</v>
      </c>
      <c r="B2317" s="8">
        <v>7.5673079999999997</v>
      </c>
      <c r="C2317" s="2">
        <v>5.0217720000000003</v>
      </c>
      <c r="D2317" s="2">
        <v>5.0217720000000003</v>
      </c>
      <c r="E2317" s="2">
        <v>1</v>
      </c>
    </row>
    <row r="2318" spans="1:5" ht="12.95" customHeight="1" x14ac:dyDescent="0.2">
      <c r="A2318" s="7">
        <v>37742</v>
      </c>
      <c r="B2318" s="8">
        <v>7.5595150000000002</v>
      </c>
      <c r="C2318" s="2">
        <v>4.9970350000000003</v>
      </c>
      <c r="D2318" s="2">
        <v>4.9970350000000003</v>
      </c>
      <c r="E2318" s="2">
        <v>1</v>
      </c>
    </row>
    <row r="2319" spans="1:5" ht="12.95" customHeight="1" x14ac:dyDescent="0.2">
      <c r="A2319" s="7">
        <v>37743</v>
      </c>
      <c r="B2319" s="8">
        <v>7.5595150000000002</v>
      </c>
      <c r="C2319" s="2">
        <v>4.9970350000000003</v>
      </c>
      <c r="D2319" s="2">
        <v>4.9970350000000003</v>
      </c>
      <c r="E2319" s="2">
        <v>1</v>
      </c>
    </row>
    <row r="2320" spans="1:5" ht="12.95" customHeight="1" x14ac:dyDescent="0.2">
      <c r="A2320" s="7">
        <v>37744</v>
      </c>
      <c r="B2320" s="8">
        <v>7.5814250000000003</v>
      </c>
      <c r="C2320" s="2">
        <v>5.0181529999999999</v>
      </c>
      <c r="D2320" s="2">
        <v>5.0181529999999999</v>
      </c>
      <c r="E2320" s="2">
        <v>1</v>
      </c>
    </row>
    <row r="2321" spans="1:5" ht="12.95" customHeight="1" x14ac:dyDescent="0.2">
      <c r="A2321" s="7">
        <v>37745</v>
      </c>
      <c r="B2321" s="8">
        <v>7.5814250000000003</v>
      </c>
      <c r="C2321" s="2">
        <v>5.0181529999999999</v>
      </c>
      <c r="D2321" s="2">
        <v>5.0181529999999999</v>
      </c>
      <c r="E2321" s="2">
        <v>1</v>
      </c>
    </row>
    <row r="2322" spans="1:5" ht="12.95" customHeight="1" x14ac:dyDescent="0.2">
      <c r="A2322" s="7">
        <v>37746</v>
      </c>
      <c r="B2322" s="8">
        <v>7.5814250000000003</v>
      </c>
      <c r="C2322" s="2">
        <v>5.0181529999999999</v>
      </c>
      <c r="D2322" s="2">
        <v>5.0181529999999999</v>
      </c>
      <c r="E2322" s="2">
        <v>1</v>
      </c>
    </row>
    <row r="2323" spans="1:5" ht="12.95" customHeight="1" x14ac:dyDescent="0.2">
      <c r="A2323" s="7">
        <v>37747</v>
      </c>
      <c r="B2323" s="8">
        <v>7.5767990000000003</v>
      </c>
      <c r="C2323" s="2">
        <v>5.0074670000000001</v>
      </c>
      <c r="D2323" s="2">
        <v>5.0074670000000001</v>
      </c>
      <c r="E2323" s="2">
        <v>1</v>
      </c>
    </row>
    <row r="2324" spans="1:5" ht="12.95" customHeight="1" x14ac:dyDescent="0.2">
      <c r="A2324" s="7">
        <v>37748</v>
      </c>
      <c r="B2324" s="8">
        <v>7.5722500000000004</v>
      </c>
      <c r="C2324" s="2">
        <v>4.9981850000000003</v>
      </c>
      <c r="D2324" s="2">
        <v>4.9981850000000003</v>
      </c>
      <c r="E2324" s="2">
        <v>1</v>
      </c>
    </row>
    <row r="2325" spans="1:5" ht="12.95" customHeight="1" x14ac:dyDescent="0.2">
      <c r="A2325" s="7">
        <v>37749</v>
      </c>
      <c r="B2325" s="8">
        <v>7.5964989999999997</v>
      </c>
      <c r="C2325" s="2">
        <v>5.0135290000000001</v>
      </c>
      <c r="D2325" s="2">
        <v>5.0135290000000001</v>
      </c>
      <c r="E2325" s="2">
        <v>1</v>
      </c>
    </row>
    <row r="2326" spans="1:5" ht="12.95" customHeight="1" x14ac:dyDescent="0.2">
      <c r="A2326" s="7">
        <v>37750</v>
      </c>
      <c r="B2326" s="8">
        <v>7.5800340000000004</v>
      </c>
      <c r="C2326" s="2">
        <v>5.0375719999999999</v>
      </c>
      <c r="D2326" s="2">
        <v>5.0375719999999999</v>
      </c>
      <c r="E2326" s="2">
        <v>1</v>
      </c>
    </row>
    <row r="2327" spans="1:5" ht="12.95" customHeight="1" x14ac:dyDescent="0.2">
      <c r="A2327" s="7">
        <v>37751</v>
      </c>
      <c r="B2327" s="8">
        <v>7.5677560000000001</v>
      </c>
      <c r="C2327" s="2">
        <v>5.0140830000000003</v>
      </c>
      <c r="D2327" s="2">
        <v>5.0140830000000003</v>
      </c>
      <c r="E2327" s="2">
        <v>1</v>
      </c>
    </row>
    <row r="2328" spans="1:5" ht="12.95" customHeight="1" x14ac:dyDescent="0.2">
      <c r="A2328" s="7">
        <v>37752</v>
      </c>
      <c r="B2328" s="8">
        <v>7.5677560000000001</v>
      </c>
      <c r="C2328" s="2">
        <v>5.0140830000000003</v>
      </c>
      <c r="D2328" s="2">
        <v>5.0140830000000003</v>
      </c>
      <c r="E2328" s="2">
        <v>1</v>
      </c>
    </row>
    <row r="2329" spans="1:5" ht="12.95" customHeight="1" x14ac:dyDescent="0.2">
      <c r="A2329" s="7">
        <v>37753</v>
      </c>
      <c r="B2329" s="8">
        <v>7.5677560000000001</v>
      </c>
      <c r="C2329" s="2">
        <v>5.0140830000000003</v>
      </c>
      <c r="D2329" s="2">
        <v>5.0140830000000003</v>
      </c>
      <c r="E2329" s="2">
        <v>1</v>
      </c>
    </row>
    <row r="2330" spans="1:5" ht="12.95" customHeight="1" x14ac:dyDescent="0.2">
      <c r="A2330" s="7">
        <v>37754</v>
      </c>
      <c r="B2330" s="8">
        <v>7.5583629999999999</v>
      </c>
      <c r="C2330" s="2">
        <v>4.9989169999999996</v>
      </c>
      <c r="D2330" s="2">
        <v>4.9989169999999996</v>
      </c>
      <c r="E2330" s="2">
        <v>1</v>
      </c>
    </row>
    <row r="2331" spans="1:5" ht="12.95" customHeight="1" x14ac:dyDescent="0.2">
      <c r="A2331" s="7">
        <v>37755</v>
      </c>
      <c r="B2331" s="8">
        <v>7.5515239999999997</v>
      </c>
      <c r="C2331" s="2">
        <v>4.9910930000000002</v>
      </c>
      <c r="D2331" s="2">
        <v>4.9910930000000002</v>
      </c>
      <c r="E2331" s="2">
        <v>1</v>
      </c>
    </row>
    <row r="2332" spans="1:5" ht="12.95" customHeight="1" x14ac:dyDescent="0.2">
      <c r="A2332" s="7">
        <v>37756</v>
      </c>
      <c r="B2332" s="8">
        <v>7.5131199999999998</v>
      </c>
      <c r="C2332" s="2">
        <v>4.9647259999999998</v>
      </c>
      <c r="D2332" s="2">
        <v>4.9647259999999998</v>
      </c>
      <c r="E2332" s="2">
        <v>1</v>
      </c>
    </row>
    <row r="2333" spans="1:5" ht="12.95" customHeight="1" x14ac:dyDescent="0.2">
      <c r="A2333" s="7">
        <v>37757</v>
      </c>
      <c r="B2333" s="8">
        <v>7.5125440000000001</v>
      </c>
      <c r="C2333" s="2">
        <v>4.9735480000000001</v>
      </c>
      <c r="D2333" s="2">
        <v>4.9735480000000001</v>
      </c>
      <c r="E2333" s="2">
        <v>1</v>
      </c>
    </row>
    <row r="2334" spans="1:5" ht="12.95" customHeight="1" x14ac:dyDescent="0.2">
      <c r="A2334" s="7">
        <v>37758</v>
      </c>
      <c r="B2334" s="8">
        <v>7.5056190000000003</v>
      </c>
      <c r="C2334" s="2">
        <v>4.9844730000000004</v>
      </c>
      <c r="D2334" s="2">
        <v>4.9844730000000004</v>
      </c>
      <c r="E2334" s="2">
        <v>1</v>
      </c>
    </row>
    <row r="2335" spans="1:5" ht="12.95" customHeight="1" x14ac:dyDescent="0.2">
      <c r="A2335" s="7">
        <v>37759</v>
      </c>
      <c r="B2335" s="8">
        <v>7.5056190000000003</v>
      </c>
      <c r="C2335" s="2">
        <v>4.9844730000000004</v>
      </c>
      <c r="D2335" s="2">
        <v>4.9844730000000004</v>
      </c>
      <c r="E2335" s="2">
        <v>1</v>
      </c>
    </row>
    <row r="2336" spans="1:5" ht="12.95" customHeight="1" x14ac:dyDescent="0.2">
      <c r="A2336" s="7">
        <v>37760</v>
      </c>
      <c r="B2336" s="8">
        <v>7.5056190000000003</v>
      </c>
      <c r="C2336" s="2">
        <v>4.9844730000000004</v>
      </c>
      <c r="D2336" s="2">
        <v>4.9844730000000004</v>
      </c>
      <c r="E2336" s="2">
        <v>1</v>
      </c>
    </row>
    <row r="2337" spans="1:5" ht="12.95" customHeight="1" x14ac:dyDescent="0.2">
      <c r="A2337" s="7">
        <v>37761</v>
      </c>
      <c r="B2337" s="8">
        <v>7.501474</v>
      </c>
      <c r="C2337" s="2">
        <v>4.9576859999999998</v>
      </c>
      <c r="D2337" s="2">
        <v>4.9576859999999998</v>
      </c>
      <c r="E2337" s="2">
        <v>1</v>
      </c>
    </row>
    <row r="2338" spans="1:5" ht="12.95" customHeight="1" x14ac:dyDescent="0.2">
      <c r="A2338" s="7">
        <v>37762</v>
      </c>
      <c r="B2338" s="8">
        <v>7.5436670000000001</v>
      </c>
      <c r="C2338" s="2">
        <v>4.9888680000000001</v>
      </c>
      <c r="D2338" s="2">
        <v>4.9888680000000001</v>
      </c>
      <c r="E2338" s="2">
        <v>1</v>
      </c>
    </row>
    <row r="2339" spans="1:5" ht="12.95" customHeight="1" x14ac:dyDescent="0.2">
      <c r="A2339" s="7">
        <v>37763</v>
      </c>
      <c r="B2339" s="8">
        <v>7.4910969999999999</v>
      </c>
      <c r="C2339" s="2">
        <v>4.9662540000000002</v>
      </c>
      <c r="D2339" s="2">
        <v>4.9662540000000002</v>
      </c>
      <c r="E2339" s="2">
        <v>1</v>
      </c>
    </row>
    <row r="2340" spans="1:5" ht="12.95" customHeight="1" x14ac:dyDescent="0.2">
      <c r="A2340" s="7">
        <v>37764</v>
      </c>
      <c r="B2340" s="8">
        <v>7.5281459999999996</v>
      </c>
      <c r="C2340" s="2">
        <v>4.9802499999999998</v>
      </c>
      <c r="D2340" s="2">
        <v>4.9802499999999998</v>
      </c>
      <c r="E2340" s="2">
        <v>1</v>
      </c>
    </row>
    <row r="2341" spans="1:5" ht="12.95" customHeight="1" x14ac:dyDescent="0.2">
      <c r="A2341" s="7">
        <v>37765</v>
      </c>
      <c r="B2341" s="8">
        <v>7.5136640000000003</v>
      </c>
      <c r="C2341" s="2">
        <v>4.9405999999999999</v>
      </c>
      <c r="D2341" s="2">
        <v>4.9405999999999999</v>
      </c>
      <c r="E2341" s="2">
        <v>1</v>
      </c>
    </row>
    <row r="2342" spans="1:5" ht="12.95" customHeight="1" x14ac:dyDescent="0.2">
      <c r="A2342" s="7">
        <v>37766</v>
      </c>
      <c r="B2342" s="8">
        <v>7.5136640000000003</v>
      </c>
      <c r="C2342" s="2">
        <v>4.9405999999999999</v>
      </c>
      <c r="D2342" s="2">
        <v>4.9405999999999999</v>
      </c>
      <c r="E2342" s="2">
        <v>1</v>
      </c>
    </row>
    <row r="2343" spans="1:5" ht="12.95" customHeight="1" x14ac:dyDescent="0.2">
      <c r="A2343" s="7">
        <v>37767</v>
      </c>
      <c r="B2343" s="8">
        <v>7.5136640000000003</v>
      </c>
      <c r="C2343" s="2">
        <v>4.9405999999999999</v>
      </c>
      <c r="D2343" s="2">
        <v>4.9405999999999999</v>
      </c>
      <c r="E2343" s="2">
        <v>1</v>
      </c>
    </row>
    <row r="2344" spans="1:5" ht="12.95" customHeight="1" x14ac:dyDescent="0.2">
      <c r="A2344" s="7">
        <v>37768</v>
      </c>
      <c r="B2344" s="8">
        <v>7.5266219999999997</v>
      </c>
      <c r="C2344" s="2">
        <v>4.933872</v>
      </c>
      <c r="D2344" s="2">
        <v>4.933872</v>
      </c>
      <c r="E2344" s="2">
        <v>1</v>
      </c>
    </row>
    <row r="2345" spans="1:5" ht="12.95" customHeight="1" x14ac:dyDescent="0.2">
      <c r="A2345" s="7">
        <v>37769</v>
      </c>
      <c r="B2345" s="8">
        <v>7.5194010000000002</v>
      </c>
      <c r="C2345" s="2">
        <v>4.9249419999999997</v>
      </c>
      <c r="D2345" s="2">
        <v>4.9249419999999997</v>
      </c>
      <c r="E2345" s="2">
        <v>1</v>
      </c>
    </row>
    <row r="2346" spans="1:5" ht="12.95" customHeight="1" x14ac:dyDescent="0.2">
      <c r="A2346" s="7">
        <v>37770</v>
      </c>
      <c r="B2346" s="8">
        <v>7.5391389999999996</v>
      </c>
      <c r="C2346" s="2">
        <v>4.9482400000000002</v>
      </c>
      <c r="D2346" s="2">
        <v>4.9482400000000002</v>
      </c>
      <c r="E2346" s="2">
        <v>1</v>
      </c>
    </row>
    <row r="2347" spans="1:5" ht="12.95" customHeight="1" x14ac:dyDescent="0.2">
      <c r="A2347" s="7">
        <v>37771</v>
      </c>
      <c r="B2347" s="8">
        <v>7.5309749999999998</v>
      </c>
      <c r="C2347" s="2">
        <v>4.9267139999999996</v>
      </c>
      <c r="D2347" s="2">
        <v>4.9267139999999996</v>
      </c>
      <c r="E2347" s="2">
        <v>1</v>
      </c>
    </row>
    <row r="2348" spans="1:5" ht="12.95" customHeight="1" x14ac:dyDescent="0.2">
      <c r="A2348" s="7">
        <v>37772</v>
      </c>
      <c r="B2348" s="8">
        <v>7.5464339999999996</v>
      </c>
      <c r="C2348" s="2">
        <v>4.9371499999999999</v>
      </c>
      <c r="D2348" s="2">
        <v>4.9371499999999999</v>
      </c>
      <c r="E2348" s="2">
        <v>1</v>
      </c>
    </row>
    <row r="2349" spans="1:5" ht="12.95" customHeight="1" x14ac:dyDescent="0.2">
      <c r="A2349" s="7">
        <v>37773</v>
      </c>
      <c r="B2349" s="8">
        <v>7.5464339999999996</v>
      </c>
      <c r="C2349" s="2">
        <v>4.9371499999999999</v>
      </c>
      <c r="D2349" s="2">
        <v>4.9371499999999999</v>
      </c>
      <c r="E2349" s="2">
        <v>1</v>
      </c>
    </row>
    <row r="2350" spans="1:5" ht="12.95" customHeight="1" x14ac:dyDescent="0.2">
      <c r="A2350" s="7">
        <v>37774</v>
      </c>
      <c r="B2350" s="8">
        <v>7.5464339999999996</v>
      </c>
      <c r="C2350" s="2">
        <v>4.9371499999999999</v>
      </c>
      <c r="D2350" s="2">
        <v>4.9371499999999999</v>
      </c>
      <c r="E2350" s="2">
        <v>1</v>
      </c>
    </row>
    <row r="2351" spans="1:5" ht="12.95" customHeight="1" x14ac:dyDescent="0.2">
      <c r="A2351" s="7">
        <v>37775</v>
      </c>
      <c r="B2351" s="8">
        <v>7.5543339999999999</v>
      </c>
      <c r="C2351" s="2">
        <v>4.9468500000000004</v>
      </c>
      <c r="D2351" s="2">
        <v>4.9468500000000004</v>
      </c>
      <c r="E2351" s="2">
        <v>1</v>
      </c>
    </row>
    <row r="2352" spans="1:5" ht="12.95" customHeight="1" x14ac:dyDescent="0.2">
      <c r="A2352" s="7">
        <v>37776</v>
      </c>
      <c r="B2352" s="8">
        <v>7.5427590000000002</v>
      </c>
      <c r="C2352" s="2">
        <v>4.9205810000000003</v>
      </c>
      <c r="D2352" s="2">
        <v>4.9205810000000003</v>
      </c>
      <c r="E2352" s="2">
        <v>1</v>
      </c>
    </row>
    <row r="2353" spans="1:5" ht="12.95" customHeight="1" x14ac:dyDescent="0.2">
      <c r="A2353" s="7">
        <v>37777</v>
      </c>
      <c r="B2353" s="8">
        <v>7.5600959999999997</v>
      </c>
      <c r="C2353" s="2">
        <v>4.9200160000000004</v>
      </c>
      <c r="D2353" s="2">
        <v>4.9200160000000004</v>
      </c>
      <c r="E2353" s="2">
        <v>1</v>
      </c>
    </row>
    <row r="2354" spans="1:5" ht="12.95" customHeight="1" x14ac:dyDescent="0.2">
      <c r="A2354" s="7">
        <v>37778</v>
      </c>
      <c r="B2354" s="8">
        <v>7.5475770000000004</v>
      </c>
      <c r="C2354" s="2">
        <v>4.895302</v>
      </c>
      <c r="D2354" s="2">
        <v>4.895302</v>
      </c>
      <c r="E2354" s="2">
        <v>1</v>
      </c>
    </row>
    <row r="2355" spans="1:5" ht="12.95" customHeight="1" x14ac:dyDescent="0.2">
      <c r="A2355" s="7">
        <v>37779</v>
      </c>
      <c r="B2355" s="8">
        <v>7.554373</v>
      </c>
      <c r="C2355" s="2">
        <v>4.8927290000000001</v>
      </c>
      <c r="D2355" s="2">
        <v>4.8927290000000001</v>
      </c>
      <c r="E2355" s="2">
        <v>1</v>
      </c>
    </row>
    <row r="2356" spans="1:5" ht="12.95" customHeight="1" x14ac:dyDescent="0.2">
      <c r="A2356" s="7">
        <v>37780</v>
      </c>
      <c r="B2356" s="8">
        <v>7.554373</v>
      </c>
      <c r="C2356" s="2">
        <v>4.8927290000000001</v>
      </c>
      <c r="D2356" s="2">
        <v>4.8927290000000001</v>
      </c>
      <c r="E2356" s="2">
        <v>1</v>
      </c>
    </row>
    <row r="2357" spans="1:5" ht="12.95" customHeight="1" x14ac:dyDescent="0.2">
      <c r="A2357" s="7">
        <v>37781</v>
      </c>
      <c r="B2357" s="8">
        <v>7.554373</v>
      </c>
      <c r="C2357" s="2">
        <v>4.8927290000000001</v>
      </c>
      <c r="D2357" s="2">
        <v>4.8927290000000001</v>
      </c>
      <c r="E2357" s="2">
        <v>1</v>
      </c>
    </row>
    <row r="2358" spans="1:5" ht="12.95" customHeight="1" x14ac:dyDescent="0.2">
      <c r="A2358" s="7">
        <v>37782</v>
      </c>
      <c r="B2358" s="8">
        <v>7.5633378999999996</v>
      </c>
      <c r="C2358" s="2">
        <v>4.8938069999999998</v>
      </c>
      <c r="D2358" s="2">
        <v>4.8938069999999998</v>
      </c>
      <c r="E2358" s="2">
        <v>1</v>
      </c>
    </row>
    <row r="2359" spans="1:5" ht="12.95" customHeight="1" x14ac:dyDescent="0.2">
      <c r="A2359" s="7">
        <v>37783</v>
      </c>
      <c r="B2359" s="8">
        <v>7.5412189999999999</v>
      </c>
      <c r="C2359" s="2">
        <v>4.8873749999999996</v>
      </c>
      <c r="D2359" s="2">
        <v>4.8873749999999996</v>
      </c>
      <c r="E2359" s="2">
        <v>1</v>
      </c>
    </row>
    <row r="2360" spans="1:5" ht="12.95" customHeight="1" x14ac:dyDescent="0.2">
      <c r="A2360" s="7">
        <v>37784</v>
      </c>
      <c r="B2360" s="8">
        <v>7.5510590000000004</v>
      </c>
      <c r="C2360" s="2">
        <v>4.9122159999999999</v>
      </c>
      <c r="D2360" s="2">
        <v>4.9122159999999999</v>
      </c>
      <c r="E2360" s="2">
        <v>1</v>
      </c>
    </row>
    <row r="2361" spans="1:5" ht="12.95" customHeight="1" x14ac:dyDescent="0.2">
      <c r="A2361" s="7">
        <v>37785</v>
      </c>
      <c r="B2361" s="8">
        <v>7.5401069999999999</v>
      </c>
      <c r="C2361" s="2">
        <v>4.9044540000000003</v>
      </c>
      <c r="D2361" s="2">
        <v>4.9044540000000003</v>
      </c>
      <c r="E2361" s="2">
        <v>1</v>
      </c>
    </row>
    <row r="2362" spans="1:5" ht="12.95" customHeight="1" x14ac:dyDescent="0.2">
      <c r="A2362" s="7">
        <v>37786</v>
      </c>
      <c r="B2362" s="8">
        <v>7.5389730000000004</v>
      </c>
      <c r="C2362" s="2">
        <v>4.8698230000000002</v>
      </c>
      <c r="D2362" s="2">
        <v>4.8698230000000002</v>
      </c>
      <c r="E2362" s="2">
        <v>1</v>
      </c>
    </row>
    <row r="2363" spans="1:5" ht="12.95" customHeight="1" x14ac:dyDescent="0.2">
      <c r="A2363" s="7">
        <v>37787</v>
      </c>
      <c r="B2363" s="8">
        <v>7.5389730000000004</v>
      </c>
      <c r="C2363" s="2">
        <v>4.8698230000000002</v>
      </c>
      <c r="D2363" s="2">
        <v>4.8698230000000002</v>
      </c>
      <c r="E2363" s="2">
        <v>1</v>
      </c>
    </row>
    <row r="2364" spans="1:5" ht="12.95" customHeight="1" x14ac:dyDescent="0.2">
      <c r="A2364" s="7">
        <v>37788</v>
      </c>
      <c r="B2364" s="8">
        <v>7.5389730000000004</v>
      </c>
      <c r="C2364" s="2">
        <v>4.8698230000000002</v>
      </c>
      <c r="D2364" s="2">
        <v>4.8698230000000002</v>
      </c>
      <c r="E2364" s="2">
        <v>1</v>
      </c>
    </row>
    <row r="2365" spans="1:5" ht="12.95" customHeight="1" x14ac:dyDescent="0.2">
      <c r="A2365" s="7">
        <v>37789</v>
      </c>
      <c r="B2365" s="8">
        <v>7.5401670000000003</v>
      </c>
      <c r="C2365" s="2">
        <v>4.8914479999999996</v>
      </c>
      <c r="D2365" s="2">
        <v>4.8914479999999996</v>
      </c>
      <c r="E2365" s="2">
        <v>1</v>
      </c>
    </row>
    <row r="2366" spans="1:5" ht="12.95" customHeight="1" x14ac:dyDescent="0.2">
      <c r="A2366" s="7">
        <v>37790</v>
      </c>
      <c r="B2366" s="8">
        <v>7.5405930000000003</v>
      </c>
      <c r="C2366" s="2">
        <v>4.8910900000000002</v>
      </c>
      <c r="D2366" s="2">
        <v>4.8910900000000002</v>
      </c>
      <c r="E2366" s="2">
        <v>1</v>
      </c>
    </row>
    <row r="2367" spans="1:5" ht="12.95" customHeight="1" x14ac:dyDescent="0.2">
      <c r="A2367" s="7">
        <v>37791</v>
      </c>
      <c r="B2367" s="8">
        <v>7.5259460000000002</v>
      </c>
      <c r="C2367" s="2">
        <v>4.8771599999999999</v>
      </c>
      <c r="D2367" s="2">
        <v>4.8771599999999999</v>
      </c>
      <c r="E2367" s="2">
        <v>1</v>
      </c>
    </row>
    <row r="2368" spans="1:5" ht="12.95" customHeight="1" x14ac:dyDescent="0.2">
      <c r="A2368" s="7">
        <v>37792</v>
      </c>
      <c r="B2368" s="8">
        <v>7.5259460000000002</v>
      </c>
      <c r="C2368" s="2">
        <v>4.8771599999999999</v>
      </c>
      <c r="D2368" s="2">
        <v>4.8771599999999999</v>
      </c>
      <c r="E2368" s="2">
        <v>1</v>
      </c>
    </row>
    <row r="2369" spans="1:5" ht="12.95" customHeight="1" x14ac:dyDescent="0.2">
      <c r="A2369" s="7">
        <v>37793</v>
      </c>
      <c r="B2369" s="8">
        <v>7.525271</v>
      </c>
      <c r="C2369" s="2">
        <v>4.8745120000000002</v>
      </c>
      <c r="D2369" s="2">
        <v>4.8745120000000002</v>
      </c>
      <c r="E2369" s="2">
        <v>1</v>
      </c>
    </row>
    <row r="2370" spans="1:5" ht="12.95" customHeight="1" x14ac:dyDescent="0.2">
      <c r="A2370" s="7">
        <v>37794</v>
      </c>
      <c r="B2370" s="8">
        <v>7.525271</v>
      </c>
      <c r="C2370" s="2">
        <v>4.8745120000000002</v>
      </c>
      <c r="D2370" s="2">
        <v>4.8745120000000002</v>
      </c>
      <c r="E2370" s="2">
        <v>1</v>
      </c>
    </row>
    <row r="2371" spans="1:5" ht="12.95" customHeight="1" x14ac:dyDescent="0.2">
      <c r="A2371" s="7">
        <v>37795</v>
      </c>
      <c r="B2371" s="8">
        <v>7.525271</v>
      </c>
      <c r="C2371" s="2">
        <v>4.8745120000000002</v>
      </c>
      <c r="D2371" s="2">
        <v>4.8745120000000002</v>
      </c>
      <c r="E2371" s="2">
        <v>1</v>
      </c>
    </row>
    <row r="2372" spans="1:5" ht="12.95" customHeight="1" x14ac:dyDescent="0.2">
      <c r="A2372" s="7">
        <v>37796</v>
      </c>
      <c r="B2372" s="8">
        <v>7.5268499999999996</v>
      </c>
      <c r="C2372" s="2">
        <v>4.9127669999999997</v>
      </c>
      <c r="D2372" s="2">
        <v>4.9127669999999997</v>
      </c>
      <c r="E2372" s="2">
        <v>1</v>
      </c>
    </row>
    <row r="2373" spans="1:5" ht="12.95" customHeight="1" x14ac:dyDescent="0.2">
      <c r="A2373" s="7">
        <v>37797</v>
      </c>
      <c r="B2373" s="8">
        <v>7.5125010000000003</v>
      </c>
      <c r="C2373" s="2">
        <v>4.9104520000000003</v>
      </c>
      <c r="D2373" s="2">
        <v>4.9104520000000003</v>
      </c>
      <c r="E2373" s="2">
        <v>1</v>
      </c>
    </row>
    <row r="2374" spans="1:5" ht="12.95" customHeight="1" x14ac:dyDescent="0.2">
      <c r="A2374" s="7">
        <v>37798</v>
      </c>
      <c r="B2374" s="8">
        <v>7.5125010000000003</v>
      </c>
      <c r="C2374" s="2">
        <v>4.9104520000000003</v>
      </c>
      <c r="D2374" s="2">
        <v>4.9104520000000003</v>
      </c>
      <c r="E2374" s="2">
        <v>1</v>
      </c>
    </row>
    <row r="2375" spans="1:5" ht="12.95" customHeight="1" x14ac:dyDescent="0.2">
      <c r="A2375" s="7">
        <v>37799</v>
      </c>
      <c r="B2375" s="8">
        <v>7.519101</v>
      </c>
      <c r="C2375" s="2">
        <v>4.8825329999999996</v>
      </c>
      <c r="D2375" s="2">
        <v>4.8825329999999996</v>
      </c>
      <c r="E2375" s="2">
        <v>1</v>
      </c>
    </row>
    <row r="2376" spans="1:5" ht="12.95" customHeight="1" x14ac:dyDescent="0.2">
      <c r="A2376" s="7">
        <v>37800</v>
      </c>
      <c r="B2376" s="8">
        <v>7.5088439999999999</v>
      </c>
      <c r="C2376" s="2">
        <v>4.856007</v>
      </c>
      <c r="D2376" s="2">
        <v>4.856007</v>
      </c>
      <c r="E2376" s="2">
        <v>1</v>
      </c>
    </row>
    <row r="2377" spans="1:5" ht="12.95" customHeight="1" x14ac:dyDescent="0.2">
      <c r="A2377" s="7">
        <v>37801</v>
      </c>
      <c r="B2377" s="8">
        <v>7.5088439999999999</v>
      </c>
      <c r="C2377" s="2">
        <v>4.856007</v>
      </c>
      <c r="D2377" s="2">
        <v>4.856007</v>
      </c>
      <c r="E2377" s="2">
        <v>1</v>
      </c>
    </row>
    <row r="2378" spans="1:5" ht="12.95" customHeight="1" x14ac:dyDescent="0.2">
      <c r="A2378" s="7">
        <v>37802</v>
      </c>
      <c r="B2378" s="8">
        <v>7.5088439999999999</v>
      </c>
      <c r="C2378" s="2">
        <v>4.856007</v>
      </c>
      <c r="D2378" s="2">
        <v>4.856007</v>
      </c>
      <c r="E2378" s="2">
        <v>1</v>
      </c>
    </row>
    <row r="2379" spans="1:5" ht="12.95" customHeight="1" x14ac:dyDescent="0.2">
      <c r="A2379" s="7">
        <v>37803</v>
      </c>
      <c r="B2379" s="8">
        <v>7.5088569999999999</v>
      </c>
      <c r="C2379" s="2">
        <v>4.8391159999999998</v>
      </c>
      <c r="D2379" s="2">
        <v>4.8391159999999998</v>
      </c>
      <c r="E2379" s="2">
        <v>1</v>
      </c>
    </row>
    <row r="2380" spans="1:5" ht="12.95" customHeight="1" x14ac:dyDescent="0.2">
      <c r="A2380" s="7">
        <v>37804</v>
      </c>
      <c r="B2380" s="8">
        <v>7.502262</v>
      </c>
      <c r="C2380" s="2">
        <v>4.8221249999999998</v>
      </c>
      <c r="D2380" s="2">
        <v>4.8221249999999998</v>
      </c>
      <c r="E2380" s="2">
        <v>1</v>
      </c>
    </row>
    <row r="2381" spans="1:5" ht="12.95" customHeight="1" x14ac:dyDescent="0.2">
      <c r="A2381" s="7">
        <v>37805</v>
      </c>
      <c r="B2381" s="8">
        <v>7.5260420000000003</v>
      </c>
      <c r="C2381" s="2">
        <v>4.8517549999999998</v>
      </c>
      <c r="D2381" s="2">
        <v>4.8517549999999998</v>
      </c>
      <c r="E2381" s="2">
        <v>1</v>
      </c>
    </row>
    <row r="2382" spans="1:5" ht="12.95" customHeight="1" x14ac:dyDescent="0.2">
      <c r="A2382" s="7">
        <v>37806</v>
      </c>
      <c r="B2382" s="8">
        <v>7.5019299999999998</v>
      </c>
      <c r="C2382" s="2">
        <v>4.838082</v>
      </c>
      <c r="D2382" s="2">
        <v>4.838082</v>
      </c>
      <c r="E2382" s="2">
        <v>1</v>
      </c>
    </row>
    <row r="2383" spans="1:5" ht="12.95" customHeight="1" x14ac:dyDescent="0.2">
      <c r="A2383" s="7">
        <v>37807</v>
      </c>
      <c r="B2383" s="8">
        <v>7.5058610000000003</v>
      </c>
      <c r="C2383" s="2">
        <v>4.8465559999999996</v>
      </c>
      <c r="D2383" s="2">
        <v>4.8465559999999996</v>
      </c>
      <c r="E2383" s="2">
        <v>1</v>
      </c>
    </row>
    <row r="2384" spans="1:5" ht="12.95" customHeight="1" x14ac:dyDescent="0.2">
      <c r="A2384" s="7">
        <v>37808</v>
      </c>
      <c r="B2384" s="8">
        <v>7.5058610000000003</v>
      </c>
      <c r="C2384" s="2">
        <v>4.8465559999999996</v>
      </c>
      <c r="D2384" s="2">
        <v>4.8465559999999996</v>
      </c>
      <c r="E2384" s="2">
        <v>1</v>
      </c>
    </row>
    <row r="2385" spans="1:5" ht="12.95" customHeight="1" x14ac:dyDescent="0.2">
      <c r="A2385" s="7">
        <v>37809</v>
      </c>
      <c r="B2385" s="8">
        <v>7.5058610000000003</v>
      </c>
      <c r="C2385" s="2">
        <v>4.8465559999999996</v>
      </c>
      <c r="D2385" s="2">
        <v>4.8465559999999996</v>
      </c>
      <c r="E2385" s="2">
        <v>1</v>
      </c>
    </row>
    <row r="2386" spans="1:5" ht="12.95" customHeight="1" x14ac:dyDescent="0.2">
      <c r="A2386" s="7">
        <v>37810</v>
      </c>
      <c r="B2386" s="8">
        <v>7.5090320000000004</v>
      </c>
      <c r="C2386" s="2">
        <v>4.840789</v>
      </c>
      <c r="D2386" s="2">
        <v>4.840789</v>
      </c>
      <c r="E2386" s="2">
        <v>1</v>
      </c>
    </row>
    <row r="2387" spans="1:5" ht="12.95" customHeight="1" x14ac:dyDescent="0.2">
      <c r="A2387" s="7">
        <v>37811</v>
      </c>
      <c r="B2387" s="8">
        <v>7.5007700000000002</v>
      </c>
      <c r="C2387" s="2">
        <v>4.8298579999999998</v>
      </c>
      <c r="D2387" s="2">
        <v>4.8298579999999998</v>
      </c>
      <c r="E2387" s="2">
        <v>1</v>
      </c>
    </row>
    <row r="2388" spans="1:5" ht="12.95" customHeight="1" x14ac:dyDescent="0.2">
      <c r="A2388" s="7">
        <v>37812</v>
      </c>
      <c r="B2388" s="8">
        <v>7.4949519999999996</v>
      </c>
      <c r="C2388" s="2">
        <v>4.8536149999999996</v>
      </c>
      <c r="D2388" s="2">
        <v>4.8536149999999996</v>
      </c>
      <c r="E2388" s="2">
        <v>1</v>
      </c>
    </row>
    <row r="2389" spans="1:5" ht="12.95" customHeight="1" x14ac:dyDescent="0.2">
      <c r="A2389" s="7">
        <v>37813</v>
      </c>
      <c r="B2389" s="8">
        <v>7.507117</v>
      </c>
      <c r="C2389" s="2">
        <v>4.8501849999999997</v>
      </c>
      <c r="D2389" s="2">
        <v>4.8501849999999997</v>
      </c>
      <c r="E2389" s="2">
        <v>1</v>
      </c>
    </row>
    <row r="2390" spans="1:5" ht="12.95" customHeight="1" x14ac:dyDescent="0.2">
      <c r="A2390" s="7">
        <v>37814</v>
      </c>
      <c r="B2390" s="8">
        <v>7.5040240000000002</v>
      </c>
      <c r="C2390" s="2">
        <v>4.8444310000000002</v>
      </c>
      <c r="D2390" s="2">
        <v>4.8444310000000002</v>
      </c>
      <c r="E2390" s="2">
        <v>1</v>
      </c>
    </row>
    <row r="2391" spans="1:5" ht="12.95" customHeight="1" x14ac:dyDescent="0.2">
      <c r="A2391" s="7">
        <v>37815</v>
      </c>
      <c r="B2391" s="8">
        <v>7.5040240000000002</v>
      </c>
      <c r="C2391" s="2">
        <v>4.8444310000000002</v>
      </c>
      <c r="D2391" s="2">
        <v>4.8444310000000002</v>
      </c>
      <c r="E2391" s="2">
        <v>1</v>
      </c>
    </row>
    <row r="2392" spans="1:5" ht="12.95" customHeight="1" x14ac:dyDescent="0.2">
      <c r="A2392" s="7">
        <v>37816</v>
      </c>
      <c r="B2392" s="8">
        <v>7.5040240000000002</v>
      </c>
      <c r="C2392" s="2">
        <v>4.8444310000000002</v>
      </c>
      <c r="D2392" s="2">
        <v>4.8444310000000002</v>
      </c>
      <c r="E2392" s="2">
        <v>1</v>
      </c>
    </row>
    <row r="2393" spans="1:5" ht="12.95" customHeight="1" x14ac:dyDescent="0.2">
      <c r="A2393" s="7">
        <v>37817</v>
      </c>
      <c r="B2393" s="8">
        <v>7.5005160000000002</v>
      </c>
      <c r="C2393" s="2">
        <v>4.8343639999999999</v>
      </c>
      <c r="D2393" s="2">
        <v>4.8343639999999999</v>
      </c>
      <c r="E2393" s="2">
        <v>1</v>
      </c>
    </row>
    <row r="2394" spans="1:5" ht="12.95" customHeight="1" x14ac:dyDescent="0.2">
      <c r="A2394" s="7">
        <v>37818</v>
      </c>
      <c r="B2394" s="8">
        <v>7.491009</v>
      </c>
      <c r="C2394" s="2">
        <v>4.8291700000000004</v>
      </c>
      <c r="D2394" s="2">
        <v>4.8291700000000004</v>
      </c>
      <c r="E2394" s="2">
        <v>1</v>
      </c>
    </row>
    <row r="2395" spans="1:5" ht="12.95" customHeight="1" x14ac:dyDescent="0.2">
      <c r="A2395" s="7">
        <v>37819</v>
      </c>
      <c r="B2395" s="8">
        <v>7.5049999999999999</v>
      </c>
      <c r="C2395" s="2">
        <v>4.8469389999999999</v>
      </c>
      <c r="D2395" s="2">
        <v>4.8469389999999999</v>
      </c>
      <c r="E2395" s="2">
        <v>1</v>
      </c>
    </row>
    <row r="2396" spans="1:5" ht="12.95" customHeight="1" x14ac:dyDescent="0.2">
      <c r="A2396" s="7">
        <v>37820</v>
      </c>
      <c r="B2396" s="8">
        <v>7.4779609999999996</v>
      </c>
      <c r="C2396" s="2">
        <v>4.8656129999999997</v>
      </c>
      <c r="D2396" s="2">
        <v>4.8656129999999997</v>
      </c>
      <c r="E2396" s="2">
        <v>1</v>
      </c>
    </row>
    <row r="2397" spans="1:5" ht="12.95" customHeight="1" x14ac:dyDescent="0.2">
      <c r="A2397" s="7">
        <v>37821</v>
      </c>
      <c r="B2397" s="8">
        <v>7.4883660000000001</v>
      </c>
      <c r="C2397" s="2">
        <v>4.8746039999999997</v>
      </c>
      <c r="D2397" s="2">
        <v>4.8746039999999997</v>
      </c>
      <c r="E2397" s="2">
        <v>1</v>
      </c>
    </row>
    <row r="2398" spans="1:5" ht="12.95" customHeight="1" x14ac:dyDescent="0.2">
      <c r="A2398" s="7">
        <v>37822</v>
      </c>
      <c r="B2398" s="8">
        <v>7.4883660000000001</v>
      </c>
      <c r="C2398" s="2">
        <v>4.8746039999999997</v>
      </c>
      <c r="D2398" s="2">
        <v>4.8746039999999997</v>
      </c>
      <c r="E2398" s="2">
        <v>1</v>
      </c>
    </row>
    <row r="2399" spans="1:5" ht="12.95" customHeight="1" x14ac:dyDescent="0.2">
      <c r="A2399" s="7">
        <v>37823</v>
      </c>
      <c r="B2399" s="8">
        <v>7.4883660000000001</v>
      </c>
      <c r="C2399" s="2">
        <v>4.8746039999999997</v>
      </c>
      <c r="D2399" s="2">
        <v>4.8746039999999997</v>
      </c>
      <c r="E2399" s="2">
        <v>1</v>
      </c>
    </row>
    <row r="2400" spans="1:5" ht="12.95" customHeight="1" x14ac:dyDescent="0.2">
      <c r="A2400" s="7">
        <v>37824</v>
      </c>
      <c r="B2400" s="8">
        <v>7.474647</v>
      </c>
      <c r="C2400" s="2">
        <v>4.8647229999999997</v>
      </c>
      <c r="D2400" s="2">
        <v>4.8647229999999997</v>
      </c>
      <c r="E2400" s="2">
        <v>1</v>
      </c>
    </row>
    <row r="2401" spans="1:5" ht="12.95" customHeight="1" x14ac:dyDescent="0.2">
      <c r="A2401" s="7">
        <v>37825</v>
      </c>
      <c r="B2401" s="8">
        <v>7.4806049999999997</v>
      </c>
      <c r="C2401" s="2">
        <v>4.8515499999999996</v>
      </c>
      <c r="D2401" s="2">
        <v>4.8515499999999996</v>
      </c>
      <c r="E2401" s="2">
        <v>1</v>
      </c>
    </row>
    <row r="2402" spans="1:5" ht="12.95" customHeight="1" x14ac:dyDescent="0.2">
      <c r="A2402" s="7">
        <v>37826</v>
      </c>
      <c r="B2402" s="8">
        <v>7.4773529999999999</v>
      </c>
      <c r="C2402" s="2">
        <v>4.8419040000000004</v>
      </c>
      <c r="D2402" s="2">
        <v>4.8419040000000004</v>
      </c>
      <c r="E2402" s="2">
        <v>1</v>
      </c>
    </row>
    <row r="2403" spans="1:5" ht="12.95" customHeight="1" x14ac:dyDescent="0.2">
      <c r="A2403" s="7">
        <v>37827</v>
      </c>
      <c r="B2403" s="8">
        <v>7.4799709999999999</v>
      </c>
      <c r="C2403" s="2">
        <v>4.8273450000000002</v>
      </c>
      <c r="D2403" s="2">
        <v>4.8273450000000002</v>
      </c>
      <c r="E2403" s="2">
        <v>1</v>
      </c>
    </row>
    <row r="2404" spans="1:5" ht="12.95" customHeight="1" x14ac:dyDescent="0.2">
      <c r="A2404" s="7">
        <v>37828</v>
      </c>
      <c r="B2404" s="8">
        <v>7.4845870000000003</v>
      </c>
      <c r="C2404" s="2">
        <v>4.8365669999999996</v>
      </c>
      <c r="D2404" s="2">
        <v>4.8365669999999996</v>
      </c>
      <c r="E2404" s="2">
        <v>1</v>
      </c>
    </row>
    <row r="2405" spans="1:5" ht="12.95" customHeight="1" x14ac:dyDescent="0.2">
      <c r="A2405" s="7">
        <v>37829</v>
      </c>
      <c r="B2405" s="8">
        <v>7.4845870000000003</v>
      </c>
      <c r="C2405" s="2">
        <v>4.8365669999999996</v>
      </c>
      <c r="D2405" s="2">
        <v>4.8365669999999996</v>
      </c>
      <c r="E2405" s="2">
        <v>1</v>
      </c>
    </row>
    <row r="2406" spans="1:5" ht="12.95" customHeight="1" x14ac:dyDescent="0.2">
      <c r="A2406" s="7">
        <v>37830</v>
      </c>
      <c r="B2406" s="8">
        <v>7.4845870000000003</v>
      </c>
      <c r="C2406" s="2">
        <v>4.8365669999999996</v>
      </c>
      <c r="D2406" s="2">
        <v>4.8365669999999996</v>
      </c>
      <c r="E2406" s="2">
        <v>1</v>
      </c>
    </row>
    <row r="2407" spans="1:5" ht="12.95" customHeight="1" x14ac:dyDescent="0.2">
      <c r="A2407" s="7">
        <v>37831</v>
      </c>
      <c r="B2407" s="8">
        <v>7.4908330000000003</v>
      </c>
      <c r="C2407" s="2">
        <v>4.8421669999999999</v>
      </c>
      <c r="D2407" s="2">
        <v>4.8421669999999999</v>
      </c>
      <c r="E2407" s="2">
        <v>1</v>
      </c>
    </row>
    <row r="2408" spans="1:5" ht="12.95" customHeight="1" x14ac:dyDescent="0.2">
      <c r="A2408" s="7">
        <v>37832</v>
      </c>
      <c r="B2408" s="8">
        <v>7.5072159999999997</v>
      </c>
      <c r="C2408" s="2">
        <v>4.8505630000000002</v>
      </c>
      <c r="D2408" s="2">
        <v>4.8505630000000002</v>
      </c>
      <c r="E2408" s="2">
        <v>1</v>
      </c>
    </row>
    <row r="2409" spans="1:5" ht="12.95" customHeight="1" x14ac:dyDescent="0.2">
      <c r="A2409" s="7">
        <v>37833</v>
      </c>
      <c r="B2409" s="8">
        <v>7.5415130000000001</v>
      </c>
      <c r="C2409" s="2">
        <v>4.8702050000000003</v>
      </c>
      <c r="D2409" s="2">
        <v>4.8702050000000003</v>
      </c>
      <c r="E2409" s="2">
        <v>1</v>
      </c>
    </row>
    <row r="2410" spans="1:5" ht="12.95" customHeight="1" x14ac:dyDescent="0.2">
      <c r="A2410" s="7">
        <v>37834</v>
      </c>
      <c r="B2410" s="8">
        <v>7.5413040000000002</v>
      </c>
      <c r="C2410" s="2">
        <v>4.872903</v>
      </c>
      <c r="D2410" s="2">
        <v>4.872903</v>
      </c>
      <c r="E2410" s="2">
        <v>1</v>
      </c>
    </row>
    <row r="2411" spans="1:5" ht="12.95" customHeight="1" x14ac:dyDescent="0.2">
      <c r="A2411" s="7">
        <v>37835</v>
      </c>
      <c r="B2411" s="8">
        <v>7.536708</v>
      </c>
      <c r="C2411" s="2">
        <v>4.9063920000000003</v>
      </c>
      <c r="D2411" s="2">
        <v>4.9063920000000003</v>
      </c>
      <c r="E2411" s="2">
        <v>1</v>
      </c>
    </row>
    <row r="2412" spans="1:5" ht="12.95" customHeight="1" x14ac:dyDescent="0.2">
      <c r="A2412" s="7">
        <v>37836</v>
      </c>
      <c r="B2412" s="8">
        <v>7.536708</v>
      </c>
      <c r="C2412" s="2">
        <v>4.9063920000000003</v>
      </c>
      <c r="D2412" s="2">
        <v>4.9063920000000003</v>
      </c>
      <c r="E2412" s="2">
        <v>1</v>
      </c>
    </row>
    <row r="2413" spans="1:5" ht="12.95" customHeight="1" x14ac:dyDescent="0.2">
      <c r="A2413" s="7">
        <v>37837</v>
      </c>
      <c r="B2413" s="8">
        <v>7.536708</v>
      </c>
      <c r="C2413" s="2">
        <v>4.9063920000000003</v>
      </c>
      <c r="D2413" s="2">
        <v>4.9063920000000003</v>
      </c>
      <c r="E2413" s="2">
        <v>1</v>
      </c>
    </row>
    <row r="2414" spans="1:5" ht="12.95" customHeight="1" x14ac:dyDescent="0.2">
      <c r="A2414" s="7">
        <v>37838</v>
      </c>
      <c r="B2414" s="8">
        <v>7.5308469999999996</v>
      </c>
      <c r="C2414" s="2">
        <v>4.9044920000000003</v>
      </c>
      <c r="D2414" s="2">
        <v>4.9044920000000003</v>
      </c>
      <c r="E2414" s="2">
        <v>1</v>
      </c>
    </row>
    <row r="2415" spans="1:5" ht="12.95" customHeight="1" x14ac:dyDescent="0.2">
      <c r="A2415" s="7">
        <v>37839</v>
      </c>
      <c r="B2415" s="8">
        <v>7.5308469999999996</v>
      </c>
      <c r="C2415" s="2">
        <v>4.9044920000000003</v>
      </c>
      <c r="D2415" s="2">
        <v>4.9044920000000003</v>
      </c>
      <c r="E2415" s="2">
        <v>1</v>
      </c>
    </row>
    <row r="2416" spans="1:5" ht="12.95" customHeight="1" x14ac:dyDescent="0.2">
      <c r="A2416" s="7">
        <v>37840</v>
      </c>
      <c r="B2416" s="8">
        <v>7.5469119999999998</v>
      </c>
      <c r="C2416" s="2">
        <v>4.9226479999999997</v>
      </c>
      <c r="D2416" s="2">
        <v>4.9226479999999997</v>
      </c>
      <c r="E2416" s="2">
        <v>1</v>
      </c>
    </row>
    <row r="2417" spans="1:5" ht="12.95" customHeight="1" x14ac:dyDescent="0.2">
      <c r="A2417" s="7">
        <v>37841</v>
      </c>
      <c r="B2417" s="8">
        <v>7.5514679999999998</v>
      </c>
      <c r="C2417" s="2">
        <v>4.9121629999999996</v>
      </c>
      <c r="D2417" s="2">
        <v>4.9121629999999996</v>
      </c>
      <c r="E2417" s="2">
        <v>1</v>
      </c>
    </row>
    <row r="2418" spans="1:5" ht="12.95" customHeight="1" x14ac:dyDescent="0.2">
      <c r="A2418" s="7">
        <v>37842</v>
      </c>
      <c r="B2418" s="8">
        <v>7.5610720000000002</v>
      </c>
      <c r="C2418" s="2">
        <v>4.91873</v>
      </c>
      <c r="D2418" s="2">
        <v>4.91873</v>
      </c>
      <c r="E2418" s="2">
        <v>1</v>
      </c>
    </row>
    <row r="2419" spans="1:5" ht="12.95" customHeight="1" x14ac:dyDescent="0.2">
      <c r="A2419" s="7">
        <v>37843</v>
      </c>
      <c r="B2419" s="8">
        <v>7.5610720000000002</v>
      </c>
      <c r="C2419" s="2">
        <v>4.91873</v>
      </c>
      <c r="D2419" s="2">
        <v>4.91873</v>
      </c>
      <c r="E2419" s="2">
        <v>1</v>
      </c>
    </row>
    <row r="2420" spans="1:5" ht="12.95" customHeight="1" x14ac:dyDescent="0.2">
      <c r="A2420" s="7">
        <v>37844</v>
      </c>
      <c r="B2420" s="8">
        <v>7.5610720000000002</v>
      </c>
      <c r="C2420" s="2">
        <v>4.91873</v>
      </c>
      <c r="D2420" s="2">
        <v>4.91873</v>
      </c>
      <c r="E2420" s="2">
        <v>1</v>
      </c>
    </row>
    <row r="2421" spans="1:5" ht="12.95" customHeight="1" x14ac:dyDescent="0.2">
      <c r="A2421" s="7">
        <v>37845</v>
      </c>
      <c r="B2421" s="8">
        <v>7.5632520000000003</v>
      </c>
      <c r="C2421" s="2">
        <v>4.92239</v>
      </c>
      <c r="D2421" s="2">
        <v>4.92239</v>
      </c>
      <c r="E2421" s="2">
        <v>1</v>
      </c>
    </row>
    <row r="2422" spans="1:5" ht="12.95" customHeight="1" x14ac:dyDescent="0.2">
      <c r="A2422" s="7">
        <v>37846</v>
      </c>
      <c r="B2422" s="8">
        <v>7.5540979999999998</v>
      </c>
      <c r="C2422" s="2">
        <v>4.8988959999999997</v>
      </c>
      <c r="D2422" s="2">
        <v>4.8988959999999997</v>
      </c>
      <c r="E2422" s="2">
        <v>1</v>
      </c>
    </row>
    <row r="2423" spans="1:5" ht="12.95" customHeight="1" x14ac:dyDescent="0.2">
      <c r="A2423" s="7">
        <v>37847</v>
      </c>
      <c r="B2423" s="8">
        <v>7.5556729999999996</v>
      </c>
      <c r="C2423" s="2">
        <v>4.8904030000000001</v>
      </c>
      <c r="D2423" s="2">
        <v>4.8904030000000001</v>
      </c>
      <c r="E2423" s="2">
        <v>1</v>
      </c>
    </row>
    <row r="2424" spans="1:5" ht="12.95" customHeight="1" x14ac:dyDescent="0.2">
      <c r="A2424" s="7">
        <v>37848</v>
      </c>
      <c r="B2424" s="8">
        <v>7.5410130000000004</v>
      </c>
      <c r="C2424" s="2">
        <v>4.873659</v>
      </c>
      <c r="D2424" s="2">
        <v>4.873659</v>
      </c>
      <c r="E2424" s="2">
        <v>1</v>
      </c>
    </row>
    <row r="2425" spans="1:5" ht="12.95" customHeight="1" x14ac:dyDescent="0.2">
      <c r="A2425" s="7">
        <v>37849</v>
      </c>
      <c r="B2425" s="8">
        <v>7.5410130000000004</v>
      </c>
      <c r="C2425" s="2">
        <v>4.8739800000000004</v>
      </c>
      <c r="D2425" s="2">
        <v>4.8739800000000004</v>
      </c>
      <c r="E2425" s="2">
        <v>1</v>
      </c>
    </row>
    <row r="2426" spans="1:5" ht="12.95" customHeight="1" x14ac:dyDescent="0.2">
      <c r="A2426" s="7">
        <v>37850</v>
      </c>
      <c r="B2426" s="8">
        <v>7.5410130000000004</v>
      </c>
      <c r="C2426" s="2">
        <v>4.835407</v>
      </c>
      <c r="D2426" s="2">
        <v>4.835407</v>
      </c>
      <c r="E2426" s="2">
        <v>1</v>
      </c>
    </row>
    <row r="2427" spans="1:5" ht="12.95" customHeight="1" x14ac:dyDescent="0.2">
      <c r="A2427" s="7">
        <v>37851</v>
      </c>
      <c r="B2427" s="8">
        <v>7.5410130000000004</v>
      </c>
      <c r="C2427" s="2">
        <v>4.835407</v>
      </c>
      <c r="D2427" s="2">
        <v>4.835407</v>
      </c>
      <c r="E2427" s="2">
        <v>1</v>
      </c>
    </row>
    <row r="2428" spans="1:5" ht="12.95" customHeight="1" x14ac:dyDescent="0.2">
      <c r="A2428" s="7">
        <v>37852</v>
      </c>
      <c r="B2428" s="8">
        <v>7.5307899999999997</v>
      </c>
      <c r="C2428" s="2">
        <v>4.835407</v>
      </c>
      <c r="D2428" s="2">
        <v>4.835407</v>
      </c>
      <c r="E2428" s="2">
        <v>1</v>
      </c>
    </row>
    <row r="2429" spans="1:5" ht="12.95" customHeight="1" x14ac:dyDescent="0.2">
      <c r="A2429" s="7">
        <v>37853</v>
      </c>
      <c r="B2429" s="8">
        <v>7.4890790000000003</v>
      </c>
      <c r="C2429" s="2">
        <v>4.835407</v>
      </c>
      <c r="D2429" s="2">
        <v>4.835407</v>
      </c>
      <c r="E2429" s="2">
        <v>1</v>
      </c>
    </row>
    <row r="2430" spans="1:5" ht="12.95" customHeight="1" x14ac:dyDescent="0.2">
      <c r="A2430" s="7">
        <v>37854</v>
      </c>
      <c r="B2430" s="8">
        <v>7.469341</v>
      </c>
      <c r="C2430" s="2">
        <v>4.8376580000000002</v>
      </c>
      <c r="D2430" s="2">
        <v>4.8376580000000002</v>
      </c>
      <c r="E2430" s="2">
        <v>1</v>
      </c>
    </row>
    <row r="2431" spans="1:5" ht="12.95" customHeight="1" x14ac:dyDescent="0.2">
      <c r="A2431" s="7">
        <v>37855</v>
      </c>
      <c r="B2431" s="8">
        <v>7.4750620000000003</v>
      </c>
      <c r="C2431" s="2">
        <v>4.846698</v>
      </c>
      <c r="D2431" s="2">
        <v>4.846698</v>
      </c>
      <c r="E2431" s="2">
        <v>1</v>
      </c>
    </row>
    <row r="2432" spans="1:5" ht="12.95" customHeight="1" x14ac:dyDescent="0.2">
      <c r="A2432" s="7">
        <v>37856</v>
      </c>
      <c r="B2432" s="8">
        <v>7.4691239999999999</v>
      </c>
      <c r="C2432" s="2">
        <v>4.8419059999999998</v>
      </c>
      <c r="D2432" s="2">
        <v>4.8419059999999998</v>
      </c>
      <c r="E2432" s="2">
        <v>1</v>
      </c>
    </row>
    <row r="2433" spans="1:5" ht="12.95" customHeight="1" x14ac:dyDescent="0.2">
      <c r="A2433" s="7">
        <v>37857</v>
      </c>
      <c r="B2433" s="8">
        <v>7.4691239999999999</v>
      </c>
      <c r="C2433" s="2">
        <v>4.8419059999999998</v>
      </c>
      <c r="D2433" s="2">
        <v>4.8419059999999998</v>
      </c>
      <c r="E2433" s="2">
        <v>1</v>
      </c>
    </row>
    <row r="2434" spans="1:5" ht="12.95" customHeight="1" x14ac:dyDescent="0.2">
      <c r="A2434" s="7">
        <v>37858</v>
      </c>
      <c r="B2434" s="8">
        <v>7.4691239999999999</v>
      </c>
      <c r="C2434" s="2">
        <v>4.8419059999999998</v>
      </c>
      <c r="D2434" s="2">
        <v>4.8419059999999998</v>
      </c>
      <c r="E2434" s="2">
        <v>1</v>
      </c>
    </row>
    <row r="2435" spans="1:5" ht="12.95" customHeight="1" x14ac:dyDescent="0.2">
      <c r="A2435" s="7">
        <v>37859</v>
      </c>
      <c r="B2435" s="8">
        <v>7.4466999999999999</v>
      </c>
      <c r="C2435" s="2">
        <v>4.8320679999999996</v>
      </c>
      <c r="D2435" s="2">
        <v>4.8320679999999996</v>
      </c>
      <c r="E2435" s="2">
        <v>1</v>
      </c>
    </row>
    <row r="2436" spans="1:5" ht="12.95" customHeight="1" x14ac:dyDescent="0.2">
      <c r="A2436" s="7">
        <v>37860</v>
      </c>
      <c r="B2436" s="8">
        <v>7.470739</v>
      </c>
      <c r="C2436" s="2">
        <v>4.8555429999999999</v>
      </c>
      <c r="D2436" s="2">
        <v>4.8555429999999999</v>
      </c>
      <c r="E2436" s="2">
        <v>1</v>
      </c>
    </row>
    <row r="2437" spans="1:5" ht="12.95" customHeight="1" x14ac:dyDescent="0.2">
      <c r="A2437" s="7">
        <v>37861</v>
      </c>
      <c r="B2437" s="8">
        <v>7.4429619999999996</v>
      </c>
      <c r="C2437" s="2">
        <v>4.8478880000000002</v>
      </c>
      <c r="D2437" s="2">
        <v>4.8478880000000002</v>
      </c>
      <c r="E2437" s="2">
        <v>1</v>
      </c>
    </row>
    <row r="2438" spans="1:5" ht="12.95" customHeight="1" x14ac:dyDescent="0.2">
      <c r="A2438" s="7">
        <v>37862</v>
      </c>
      <c r="B2438" s="8">
        <v>7.4701320000000004</v>
      </c>
      <c r="C2438" s="2">
        <v>4.8510499999999999</v>
      </c>
      <c r="D2438" s="2">
        <v>4.8510499999999999</v>
      </c>
      <c r="E2438" s="2">
        <v>1</v>
      </c>
    </row>
    <row r="2439" spans="1:5" ht="12.95" customHeight="1" x14ac:dyDescent="0.2">
      <c r="A2439" s="7">
        <v>37863</v>
      </c>
      <c r="B2439" s="8">
        <v>7.4578959999999999</v>
      </c>
      <c r="C2439" s="2">
        <v>4.8531890000000004</v>
      </c>
      <c r="D2439" s="2">
        <v>4.8531890000000004</v>
      </c>
      <c r="E2439" s="2">
        <v>1</v>
      </c>
    </row>
    <row r="2440" spans="1:5" ht="12.95" customHeight="1" x14ac:dyDescent="0.2">
      <c r="A2440" s="7">
        <v>37864</v>
      </c>
      <c r="B2440" s="8">
        <v>7.4578959999999999</v>
      </c>
      <c r="C2440" s="2">
        <v>4.8531890000000004</v>
      </c>
      <c r="D2440" s="2">
        <v>4.8531890000000004</v>
      </c>
      <c r="E2440" s="2">
        <v>1</v>
      </c>
    </row>
    <row r="2441" spans="1:5" ht="12.95" customHeight="1" x14ac:dyDescent="0.2">
      <c r="A2441" s="7">
        <v>37865</v>
      </c>
      <c r="B2441" s="8">
        <v>7.4578959999999999</v>
      </c>
      <c r="C2441" s="2">
        <v>4.8531890000000004</v>
      </c>
      <c r="D2441" s="2">
        <v>4.8531890000000004</v>
      </c>
      <c r="E2441" s="2">
        <v>1</v>
      </c>
    </row>
    <row r="2442" spans="1:5" ht="12.95" customHeight="1" x14ac:dyDescent="0.2">
      <c r="A2442" s="7">
        <v>37866</v>
      </c>
      <c r="B2442" s="8">
        <v>7.4797200000000004</v>
      </c>
      <c r="C2442" s="2">
        <v>4.8626449999999997</v>
      </c>
      <c r="D2442" s="2">
        <v>4.8626449999999997</v>
      </c>
      <c r="E2442" s="2">
        <v>1</v>
      </c>
    </row>
    <row r="2443" spans="1:5" ht="12.95" customHeight="1" x14ac:dyDescent="0.2">
      <c r="A2443" s="7">
        <v>37867</v>
      </c>
      <c r="B2443" s="8">
        <v>7.471101</v>
      </c>
      <c r="C2443" s="2">
        <v>4.8674840000000001</v>
      </c>
      <c r="D2443" s="2">
        <v>4.8674840000000001</v>
      </c>
      <c r="E2443" s="2">
        <v>1</v>
      </c>
    </row>
    <row r="2444" spans="1:5" ht="12.95" customHeight="1" x14ac:dyDescent="0.2">
      <c r="A2444" s="7">
        <v>37868</v>
      </c>
      <c r="B2444" s="8">
        <v>7.4681629999999997</v>
      </c>
      <c r="C2444" s="2">
        <v>4.8741440000000003</v>
      </c>
      <c r="D2444" s="2">
        <v>4.8741440000000003</v>
      </c>
      <c r="E2444" s="2">
        <v>1</v>
      </c>
    </row>
    <row r="2445" spans="1:5" ht="12.95" customHeight="1" x14ac:dyDescent="0.2">
      <c r="A2445" s="7">
        <v>37869</v>
      </c>
      <c r="B2445" s="8">
        <v>7.4923130000000002</v>
      </c>
      <c r="C2445" s="2">
        <v>4.8711479999999998</v>
      </c>
      <c r="D2445" s="2">
        <v>4.8711479999999998</v>
      </c>
      <c r="E2445" s="2">
        <v>1</v>
      </c>
    </row>
    <row r="2446" spans="1:5" ht="12.95" customHeight="1" x14ac:dyDescent="0.2">
      <c r="A2446" s="7">
        <v>37870</v>
      </c>
      <c r="B2446" s="8">
        <v>7.4882929999999996</v>
      </c>
      <c r="C2446" s="2">
        <v>4.8650549999999999</v>
      </c>
      <c r="D2446" s="2">
        <v>4.8650549999999999</v>
      </c>
      <c r="E2446" s="2">
        <v>1</v>
      </c>
    </row>
    <row r="2447" spans="1:5" ht="12.95" customHeight="1" x14ac:dyDescent="0.2">
      <c r="A2447" s="7">
        <v>37871</v>
      </c>
      <c r="B2447" s="8">
        <v>7.4882929999999996</v>
      </c>
      <c r="C2447" s="2">
        <v>4.8650549999999999</v>
      </c>
      <c r="D2447" s="2">
        <v>4.8650549999999999</v>
      </c>
      <c r="E2447" s="2">
        <v>1</v>
      </c>
    </row>
    <row r="2448" spans="1:5" ht="12.95" customHeight="1" x14ac:dyDescent="0.2">
      <c r="A2448" s="7">
        <v>37872</v>
      </c>
      <c r="B2448" s="8">
        <v>7.4882929999999996</v>
      </c>
      <c r="C2448" s="2">
        <v>4.8650549999999999</v>
      </c>
      <c r="D2448" s="2">
        <v>4.8650549999999999</v>
      </c>
      <c r="E2448" s="2">
        <v>1</v>
      </c>
    </row>
    <row r="2449" spans="1:5" ht="12.95" customHeight="1" x14ac:dyDescent="0.2">
      <c r="A2449" s="7">
        <v>37873</v>
      </c>
      <c r="B2449" s="8">
        <v>7.5048620000000001</v>
      </c>
      <c r="C2449" s="2">
        <v>4.878673</v>
      </c>
      <c r="D2449" s="2">
        <v>4.878673</v>
      </c>
      <c r="E2449" s="2">
        <v>1</v>
      </c>
    </row>
    <row r="2450" spans="1:5" ht="12.95" customHeight="1" x14ac:dyDescent="0.2">
      <c r="A2450" s="7">
        <v>37874</v>
      </c>
      <c r="B2450" s="8">
        <v>7.495018</v>
      </c>
      <c r="C2450" s="2">
        <v>4.8561730000000001</v>
      </c>
      <c r="D2450" s="2">
        <v>4.8561730000000001</v>
      </c>
      <c r="E2450" s="2">
        <v>1</v>
      </c>
    </row>
    <row r="2451" spans="1:5" ht="12.95" customHeight="1" x14ac:dyDescent="0.2">
      <c r="A2451" s="7">
        <v>37875</v>
      </c>
      <c r="B2451" s="8">
        <v>7.4773300000000003</v>
      </c>
      <c r="C2451" s="2">
        <v>4.8284450000000003</v>
      </c>
      <c r="D2451" s="2">
        <v>4.8284450000000003</v>
      </c>
      <c r="E2451" s="2">
        <v>1</v>
      </c>
    </row>
    <row r="2452" spans="1:5" ht="12.95" customHeight="1" x14ac:dyDescent="0.2">
      <c r="A2452" s="7">
        <v>37876</v>
      </c>
      <c r="B2452" s="8">
        <v>7.4832859999999997</v>
      </c>
      <c r="C2452" s="2">
        <v>4.8238810000000001</v>
      </c>
      <c r="D2452" s="2">
        <v>4.8238810000000001</v>
      </c>
      <c r="E2452" s="2">
        <v>1</v>
      </c>
    </row>
    <row r="2453" spans="1:5" ht="12.95" customHeight="1" x14ac:dyDescent="0.2">
      <c r="A2453" s="7">
        <v>37877</v>
      </c>
      <c r="B2453" s="8">
        <v>7.4784540000000002</v>
      </c>
      <c r="C2453" s="2">
        <v>4.8133189999999999</v>
      </c>
      <c r="D2453" s="2">
        <v>4.8133189999999999</v>
      </c>
      <c r="E2453" s="2">
        <v>1</v>
      </c>
    </row>
    <row r="2454" spans="1:5" ht="12.95" customHeight="1" x14ac:dyDescent="0.2">
      <c r="A2454" s="7">
        <v>37878</v>
      </c>
      <c r="B2454" s="8">
        <v>7.4784540000000002</v>
      </c>
      <c r="C2454" s="2">
        <v>4.8133189999999999</v>
      </c>
      <c r="D2454" s="2">
        <v>4.8133189999999999</v>
      </c>
      <c r="E2454" s="2">
        <v>1</v>
      </c>
    </row>
    <row r="2455" spans="1:5" ht="12.95" customHeight="1" x14ac:dyDescent="0.2">
      <c r="A2455" s="7">
        <v>37879</v>
      </c>
      <c r="B2455" s="8">
        <v>7.4784540000000002</v>
      </c>
      <c r="C2455" s="2">
        <v>4.8133189999999999</v>
      </c>
      <c r="D2455" s="2">
        <v>4.8133189999999999</v>
      </c>
      <c r="E2455" s="2">
        <v>1</v>
      </c>
    </row>
    <row r="2456" spans="1:5" ht="12.95" customHeight="1" x14ac:dyDescent="0.2">
      <c r="A2456" s="7">
        <v>37880</v>
      </c>
      <c r="B2456" s="8">
        <v>7.4703670000000004</v>
      </c>
      <c r="C2456" s="2">
        <v>4.7951519999999999</v>
      </c>
      <c r="D2456" s="2">
        <v>4.7951519999999999</v>
      </c>
      <c r="E2456" s="2">
        <v>1</v>
      </c>
    </row>
    <row r="2457" spans="1:5" ht="12.95" customHeight="1" x14ac:dyDescent="0.2">
      <c r="A2457" s="7">
        <v>37881</v>
      </c>
      <c r="B2457" s="8">
        <v>7.4893169999999998</v>
      </c>
      <c r="C2457" s="2">
        <v>4.8073160000000001</v>
      </c>
      <c r="D2457" s="2">
        <v>4.8073160000000001</v>
      </c>
      <c r="E2457" s="2">
        <v>1</v>
      </c>
    </row>
    <row r="2458" spans="1:5" ht="12.95" customHeight="1" x14ac:dyDescent="0.2">
      <c r="A2458" s="7">
        <v>37882</v>
      </c>
      <c r="B2458" s="8">
        <v>7.4746889999999997</v>
      </c>
      <c r="C2458" s="2">
        <v>4.8205140000000002</v>
      </c>
      <c r="D2458" s="2">
        <v>4.8205140000000002</v>
      </c>
      <c r="E2458" s="2">
        <v>1</v>
      </c>
    </row>
    <row r="2459" spans="1:5" ht="12.95" customHeight="1" x14ac:dyDescent="0.2">
      <c r="A2459" s="7">
        <v>37883</v>
      </c>
      <c r="B2459" s="8">
        <v>7.4710539999999996</v>
      </c>
      <c r="C2459" s="2">
        <v>4.7943619999999996</v>
      </c>
      <c r="D2459" s="2">
        <v>4.7943619999999996</v>
      </c>
      <c r="E2459" s="2">
        <v>1</v>
      </c>
    </row>
    <row r="2460" spans="1:5" ht="12.95" customHeight="1" x14ac:dyDescent="0.2">
      <c r="A2460" s="7">
        <v>37884</v>
      </c>
      <c r="B2460" s="8">
        <v>7.4842680000000001</v>
      </c>
      <c r="C2460" s="2">
        <v>4.8003770000000001</v>
      </c>
      <c r="D2460" s="2">
        <v>4.8003770000000001</v>
      </c>
      <c r="E2460" s="2">
        <v>1</v>
      </c>
    </row>
    <row r="2461" spans="1:5" ht="12.95" customHeight="1" x14ac:dyDescent="0.2">
      <c r="A2461" s="7">
        <v>37885</v>
      </c>
      <c r="B2461" s="8">
        <v>7.4842680000000001</v>
      </c>
      <c r="C2461" s="2">
        <v>4.8003770000000001</v>
      </c>
      <c r="D2461" s="2">
        <v>4.8003770000000001</v>
      </c>
      <c r="E2461" s="2">
        <v>1</v>
      </c>
    </row>
    <row r="2462" spans="1:5" ht="12.95" customHeight="1" x14ac:dyDescent="0.2">
      <c r="A2462" s="7">
        <v>37886</v>
      </c>
      <c r="B2462" s="8">
        <v>7.4842680000000001</v>
      </c>
      <c r="C2462" s="2">
        <v>4.8003770000000001</v>
      </c>
      <c r="D2462" s="2">
        <v>4.8003770000000001</v>
      </c>
      <c r="E2462" s="2">
        <v>1</v>
      </c>
    </row>
    <row r="2463" spans="1:5" ht="12.95" customHeight="1" x14ac:dyDescent="0.2">
      <c r="A2463" s="7">
        <v>37887</v>
      </c>
      <c r="B2463" s="8">
        <v>7.4897900000000002</v>
      </c>
      <c r="C2463" s="2">
        <v>4.8255850000000002</v>
      </c>
      <c r="D2463" s="2">
        <v>4.8255850000000002</v>
      </c>
      <c r="E2463" s="2">
        <v>1</v>
      </c>
    </row>
    <row r="2464" spans="1:5" ht="12.95" customHeight="1" x14ac:dyDescent="0.2">
      <c r="A2464" s="7">
        <v>37888</v>
      </c>
      <c r="B2464" s="8">
        <v>7.5232739999999998</v>
      </c>
      <c r="C2464" s="2">
        <v>4.8490330000000004</v>
      </c>
      <c r="D2464" s="2">
        <v>4.8490330000000004</v>
      </c>
      <c r="E2464" s="2">
        <v>1</v>
      </c>
    </row>
    <row r="2465" spans="1:5" ht="12.95" customHeight="1" x14ac:dyDescent="0.2">
      <c r="A2465" s="7">
        <v>37889</v>
      </c>
      <c r="B2465" s="8">
        <v>7.5314839999999998</v>
      </c>
      <c r="C2465" s="2">
        <v>4.8508849999999999</v>
      </c>
      <c r="D2465" s="2">
        <v>4.8508849999999999</v>
      </c>
      <c r="E2465" s="2">
        <v>1</v>
      </c>
    </row>
    <row r="2466" spans="1:5" ht="12.95" customHeight="1" x14ac:dyDescent="0.2">
      <c r="A2466" s="7">
        <v>37890</v>
      </c>
      <c r="B2466" s="8">
        <v>7.5470040000000003</v>
      </c>
      <c r="C2466" s="2">
        <v>4.8690350000000002</v>
      </c>
      <c r="D2466" s="2">
        <v>4.8690350000000002</v>
      </c>
      <c r="E2466" s="2">
        <v>1</v>
      </c>
    </row>
    <row r="2467" spans="1:5" ht="12.95" customHeight="1" x14ac:dyDescent="0.2">
      <c r="A2467" s="7">
        <v>37891</v>
      </c>
      <c r="B2467" s="8">
        <v>7.5668740000000003</v>
      </c>
      <c r="C2467" s="2">
        <v>4.8992389999999997</v>
      </c>
      <c r="D2467" s="2">
        <v>4.8992389999999997</v>
      </c>
      <c r="E2467" s="2">
        <v>1</v>
      </c>
    </row>
    <row r="2468" spans="1:5" ht="12.95" customHeight="1" x14ac:dyDescent="0.2">
      <c r="A2468" s="7">
        <v>37892</v>
      </c>
      <c r="B2468" s="8">
        <v>7.5668740000000003</v>
      </c>
      <c r="C2468" s="2">
        <v>4.8992389999999997</v>
      </c>
      <c r="D2468" s="2">
        <v>4.8992389999999997</v>
      </c>
      <c r="E2468" s="2">
        <v>1</v>
      </c>
    </row>
    <row r="2469" spans="1:5" ht="12.95" customHeight="1" x14ac:dyDescent="0.2">
      <c r="A2469" s="7">
        <v>37893</v>
      </c>
      <c r="B2469" s="8">
        <v>7.5668740000000003</v>
      </c>
      <c r="C2469" s="2">
        <v>4.8992389999999997</v>
      </c>
      <c r="D2469" s="2">
        <v>4.8992389999999997</v>
      </c>
      <c r="E2469" s="2">
        <v>1</v>
      </c>
    </row>
    <row r="2470" spans="1:5" ht="12.95" customHeight="1" x14ac:dyDescent="0.2">
      <c r="A2470" s="7">
        <v>37894</v>
      </c>
      <c r="B2470" s="8">
        <v>7.5713699999999999</v>
      </c>
      <c r="C2470" s="2">
        <v>4.9148779999999999</v>
      </c>
      <c r="D2470" s="2">
        <v>4.9148779999999999</v>
      </c>
      <c r="E2470" s="2">
        <v>1</v>
      </c>
    </row>
    <row r="2471" spans="1:5" ht="12.95" customHeight="1" x14ac:dyDescent="0.2">
      <c r="A2471" s="7">
        <v>37895</v>
      </c>
      <c r="B2471" s="8">
        <v>7.5596990000000002</v>
      </c>
      <c r="C2471" s="2">
        <v>4.915279</v>
      </c>
      <c r="D2471" s="2">
        <v>4.915279</v>
      </c>
      <c r="E2471" s="2">
        <v>1</v>
      </c>
    </row>
    <row r="2472" spans="1:5" ht="12.95" customHeight="1" x14ac:dyDescent="0.2">
      <c r="A2472" s="7">
        <v>37896</v>
      </c>
      <c r="B2472" s="8">
        <v>7.5690730000000004</v>
      </c>
      <c r="C2472" s="2">
        <v>4.9156209999999998</v>
      </c>
      <c r="D2472" s="2">
        <v>4.9156209999999998</v>
      </c>
      <c r="E2472" s="2">
        <v>1</v>
      </c>
    </row>
    <row r="2473" spans="1:5" ht="12.95" customHeight="1" x14ac:dyDescent="0.2">
      <c r="A2473" s="7">
        <v>37897</v>
      </c>
      <c r="B2473" s="8">
        <v>7.5576569999999998</v>
      </c>
      <c r="C2473" s="2">
        <v>4.902158</v>
      </c>
      <c r="D2473" s="2">
        <v>4.902158</v>
      </c>
      <c r="E2473" s="2">
        <v>1</v>
      </c>
    </row>
    <row r="2474" spans="1:5" ht="12.95" customHeight="1" x14ac:dyDescent="0.2">
      <c r="A2474" s="7">
        <v>37898</v>
      </c>
      <c r="B2474" s="8">
        <v>7.5663859999999996</v>
      </c>
      <c r="C2474" s="2">
        <v>4.9011440000000004</v>
      </c>
      <c r="D2474" s="2">
        <v>4.9011440000000004</v>
      </c>
      <c r="E2474" s="2">
        <v>1</v>
      </c>
    </row>
    <row r="2475" spans="1:5" ht="12.95" customHeight="1" x14ac:dyDescent="0.2">
      <c r="A2475" s="7">
        <v>37899</v>
      </c>
      <c r="B2475" s="8">
        <v>7.5663859999999996</v>
      </c>
      <c r="C2475" s="2">
        <v>4.9011440000000004</v>
      </c>
      <c r="D2475" s="2">
        <v>4.9011440000000004</v>
      </c>
      <c r="E2475" s="2">
        <v>1</v>
      </c>
    </row>
    <row r="2476" spans="1:5" ht="12.95" customHeight="1" x14ac:dyDescent="0.2">
      <c r="A2476" s="7">
        <v>37900</v>
      </c>
      <c r="B2476" s="8">
        <v>7.5663859999999996</v>
      </c>
      <c r="C2476" s="2">
        <v>4.9011440000000004</v>
      </c>
      <c r="D2476" s="2">
        <v>4.9011440000000004</v>
      </c>
      <c r="E2476" s="2">
        <v>1</v>
      </c>
    </row>
    <row r="2477" spans="1:5" ht="12.95" customHeight="1" x14ac:dyDescent="0.2">
      <c r="A2477" s="7">
        <v>37901</v>
      </c>
      <c r="B2477" s="8">
        <v>7.5707969999999998</v>
      </c>
      <c r="C2477" s="2">
        <v>4.8979730000000004</v>
      </c>
      <c r="D2477" s="2">
        <v>4.8979730000000004</v>
      </c>
      <c r="E2477" s="2">
        <v>1</v>
      </c>
    </row>
    <row r="2478" spans="1:5" ht="12.95" customHeight="1" x14ac:dyDescent="0.2">
      <c r="A2478" s="7">
        <v>37902</v>
      </c>
      <c r="B2478" s="8">
        <v>7.5831330000000001</v>
      </c>
      <c r="C2478" s="2">
        <v>4.8964509999999999</v>
      </c>
      <c r="D2478" s="2">
        <v>4.8964509999999999</v>
      </c>
      <c r="E2478" s="2">
        <v>1</v>
      </c>
    </row>
    <row r="2479" spans="1:5" ht="12.95" customHeight="1" x14ac:dyDescent="0.2">
      <c r="A2479" s="7">
        <v>37903</v>
      </c>
      <c r="B2479" s="8">
        <v>7.5831330000000001</v>
      </c>
      <c r="C2479" s="2">
        <v>4.8964509999999999</v>
      </c>
      <c r="D2479" s="2">
        <v>4.8964509999999999</v>
      </c>
      <c r="E2479" s="2">
        <v>1</v>
      </c>
    </row>
    <row r="2480" spans="1:5" ht="12.95" customHeight="1" x14ac:dyDescent="0.2">
      <c r="A2480" s="7">
        <v>37904</v>
      </c>
      <c r="B2480" s="8">
        <v>7.6060610000000004</v>
      </c>
      <c r="C2480" s="2">
        <v>4.9090360000000004</v>
      </c>
      <c r="D2480" s="2">
        <v>4.9090360000000004</v>
      </c>
      <c r="E2480" s="2">
        <v>1</v>
      </c>
    </row>
    <row r="2481" spans="1:5" ht="12.95" customHeight="1" x14ac:dyDescent="0.2">
      <c r="A2481" s="7">
        <v>37905</v>
      </c>
      <c r="B2481" s="8">
        <v>7.5990869999999999</v>
      </c>
      <c r="C2481" s="2">
        <v>4.9111919999999998</v>
      </c>
      <c r="D2481" s="2">
        <v>4.9111919999999998</v>
      </c>
      <c r="E2481" s="2">
        <v>1</v>
      </c>
    </row>
    <row r="2482" spans="1:5" ht="12.95" customHeight="1" x14ac:dyDescent="0.2">
      <c r="A2482" s="7">
        <v>37906</v>
      </c>
      <c r="B2482" s="8">
        <v>7.5990869999999999</v>
      </c>
      <c r="C2482" s="2">
        <v>4.9111919999999998</v>
      </c>
      <c r="D2482" s="2">
        <v>4.9111919999999998</v>
      </c>
      <c r="E2482" s="2">
        <v>1</v>
      </c>
    </row>
    <row r="2483" spans="1:5" ht="12.95" customHeight="1" x14ac:dyDescent="0.2">
      <c r="A2483" s="7">
        <v>37907</v>
      </c>
      <c r="B2483" s="8">
        <v>7.5990869999999999</v>
      </c>
      <c r="C2483" s="2">
        <v>4.9111919999999998</v>
      </c>
      <c r="D2483" s="2">
        <v>4.9111919999999998</v>
      </c>
      <c r="E2483" s="2">
        <v>1</v>
      </c>
    </row>
    <row r="2484" spans="1:5" ht="12.95" customHeight="1" x14ac:dyDescent="0.2">
      <c r="A2484" s="7">
        <v>37908</v>
      </c>
      <c r="B2484" s="8">
        <v>7.5964720000000003</v>
      </c>
      <c r="C2484" s="2">
        <v>4.9091839999999998</v>
      </c>
      <c r="D2484" s="2">
        <v>4.9091839999999998</v>
      </c>
      <c r="E2484" s="2">
        <v>1</v>
      </c>
    </row>
    <row r="2485" spans="1:5" ht="12.95" customHeight="1" x14ac:dyDescent="0.2">
      <c r="A2485" s="7">
        <v>37909</v>
      </c>
      <c r="B2485" s="8">
        <v>7.5945520000000002</v>
      </c>
      <c r="C2485" s="2">
        <v>4.9047739999999997</v>
      </c>
      <c r="D2485" s="2">
        <v>4.9047739999999997</v>
      </c>
      <c r="E2485" s="2">
        <v>1</v>
      </c>
    </row>
    <row r="2486" spans="1:5" ht="12.95" customHeight="1" x14ac:dyDescent="0.2">
      <c r="A2486" s="7">
        <v>37910</v>
      </c>
      <c r="B2486" s="8">
        <v>7.5988749999999996</v>
      </c>
      <c r="C2486" s="2">
        <v>4.9174110000000004</v>
      </c>
      <c r="D2486" s="2">
        <v>4.9174110000000004</v>
      </c>
      <c r="E2486" s="2">
        <v>1</v>
      </c>
    </row>
    <row r="2487" spans="1:5" ht="12.95" customHeight="1" x14ac:dyDescent="0.2">
      <c r="A2487" s="7">
        <v>37911</v>
      </c>
      <c r="B2487" s="8">
        <v>7.6032659999999996</v>
      </c>
      <c r="C2487" s="2">
        <v>4.9113530000000001</v>
      </c>
      <c r="D2487" s="2">
        <v>4.9113530000000001</v>
      </c>
      <c r="E2487" s="2">
        <v>1</v>
      </c>
    </row>
    <row r="2488" spans="1:5" ht="12.95" customHeight="1" x14ac:dyDescent="0.2">
      <c r="A2488" s="7">
        <v>37912</v>
      </c>
      <c r="B2488" s="8">
        <v>7.6111649999999997</v>
      </c>
      <c r="C2488" s="2">
        <v>4.9116970000000002</v>
      </c>
      <c r="D2488" s="2">
        <v>4.9116970000000002</v>
      </c>
      <c r="E2488" s="2">
        <v>1</v>
      </c>
    </row>
    <row r="2489" spans="1:5" ht="12.95" customHeight="1" x14ac:dyDescent="0.2">
      <c r="A2489" s="7">
        <v>37913</v>
      </c>
      <c r="B2489" s="8">
        <v>7.6111649999999997</v>
      </c>
      <c r="C2489" s="2">
        <v>4.9116970000000002</v>
      </c>
      <c r="D2489" s="2">
        <v>4.9116970000000002</v>
      </c>
      <c r="E2489" s="2">
        <v>1</v>
      </c>
    </row>
    <row r="2490" spans="1:5" ht="12.95" customHeight="1" x14ac:dyDescent="0.2">
      <c r="A2490" s="7">
        <v>37914</v>
      </c>
      <c r="B2490" s="8">
        <v>7.6111649999999997</v>
      </c>
      <c r="C2490" s="2">
        <v>4.9116970000000002</v>
      </c>
      <c r="D2490" s="2">
        <v>4.9116970000000002</v>
      </c>
      <c r="E2490" s="2">
        <v>1</v>
      </c>
    </row>
    <row r="2491" spans="1:5" ht="12.95" customHeight="1" x14ac:dyDescent="0.2">
      <c r="A2491" s="7">
        <v>37915</v>
      </c>
      <c r="B2491" s="8">
        <v>7.6053829999999998</v>
      </c>
      <c r="C2491" s="2">
        <v>4.9006910000000001</v>
      </c>
      <c r="D2491" s="2">
        <v>4.9006910000000001</v>
      </c>
      <c r="E2491" s="2">
        <v>1</v>
      </c>
    </row>
    <row r="2492" spans="1:5" ht="12.95" customHeight="1" x14ac:dyDescent="0.2">
      <c r="A2492" s="7">
        <v>37916</v>
      </c>
      <c r="B2492" s="8">
        <v>7.6099600000000001</v>
      </c>
      <c r="C2492" s="2">
        <v>4.9004830000000004</v>
      </c>
      <c r="D2492" s="2">
        <v>4.9004830000000004</v>
      </c>
      <c r="E2492" s="2">
        <v>1</v>
      </c>
    </row>
    <row r="2493" spans="1:5" ht="12.95" customHeight="1" x14ac:dyDescent="0.2">
      <c r="A2493" s="7">
        <v>37917</v>
      </c>
      <c r="B2493" s="8">
        <v>7.6010090000000003</v>
      </c>
      <c r="C2493" s="2">
        <v>4.8931430000000002</v>
      </c>
      <c r="D2493" s="2">
        <v>4.8931430000000002</v>
      </c>
      <c r="E2493" s="2">
        <v>1</v>
      </c>
    </row>
    <row r="2494" spans="1:5" ht="12.95" customHeight="1" x14ac:dyDescent="0.2">
      <c r="A2494" s="7">
        <v>37918</v>
      </c>
      <c r="B2494" s="8">
        <v>7.5985449999999997</v>
      </c>
      <c r="C2494" s="2">
        <v>4.9152889999999996</v>
      </c>
      <c r="D2494" s="2">
        <v>4.9152889999999996</v>
      </c>
      <c r="E2494" s="2">
        <v>1</v>
      </c>
    </row>
    <row r="2495" spans="1:5" ht="12.95" customHeight="1" x14ac:dyDescent="0.2">
      <c r="A2495" s="7">
        <v>37919</v>
      </c>
      <c r="B2495" s="8">
        <v>7.6007899999999999</v>
      </c>
      <c r="C2495" s="2">
        <v>4.9129269999999998</v>
      </c>
      <c r="D2495" s="2">
        <v>4.9129269999999998</v>
      </c>
      <c r="E2495" s="2">
        <v>1</v>
      </c>
    </row>
    <row r="2496" spans="1:5" ht="12.95" customHeight="1" x14ac:dyDescent="0.2">
      <c r="A2496" s="7">
        <v>37920</v>
      </c>
      <c r="B2496" s="8">
        <v>7.6007899999999999</v>
      </c>
      <c r="C2496" s="2">
        <v>4.9129269999999998</v>
      </c>
      <c r="D2496" s="2">
        <v>4.9129269999999998</v>
      </c>
      <c r="E2496" s="2">
        <v>1</v>
      </c>
    </row>
    <row r="2497" spans="1:5" ht="12.95" customHeight="1" x14ac:dyDescent="0.2">
      <c r="A2497" s="7">
        <v>37921</v>
      </c>
      <c r="B2497" s="8">
        <v>7.6007899999999999</v>
      </c>
      <c r="C2497" s="2">
        <v>4.9129269999999998</v>
      </c>
      <c r="D2497" s="2">
        <v>4.9129269999999998</v>
      </c>
      <c r="E2497" s="2">
        <v>1</v>
      </c>
    </row>
    <row r="2498" spans="1:5" ht="12.95" customHeight="1" x14ac:dyDescent="0.2">
      <c r="A2498" s="7">
        <v>37922</v>
      </c>
      <c r="B2498" s="8">
        <v>7.5963219999999998</v>
      </c>
      <c r="C2498" s="2">
        <v>4.9106740000000002</v>
      </c>
      <c r="D2498" s="2">
        <v>4.9106740000000002</v>
      </c>
      <c r="E2498" s="2">
        <v>1</v>
      </c>
    </row>
    <row r="2499" spans="1:5" ht="12.95" customHeight="1" x14ac:dyDescent="0.2">
      <c r="A2499" s="7">
        <v>37923</v>
      </c>
      <c r="B2499" s="8">
        <v>7.5949819999999999</v>
      </c>
      <c r="C2499" s="2">
        <v>4.9037850000000001</v>
      </c>
      <c r="D2499" s="2">
        <v>4.9037850000000001</v>
      </c>
      <c r="E2499" s="2">
        <v>1</v>
      </c>
    </row>
    <row r="2500" spans="1:5" ht="12.95" customHeight="1" x14ac:dyDescent="0.2">
      <c r="A2500" s="7">
        <v>37924</v>
      </c>
      <c r="B2500" s="8">
        <v>7.5900980000000002</v>
      </c>
      <c r="C2500" s="2">
        <v>4.8921029999999996</v>
      </c>
      <c r="D2500" s="2">
        <v>4.8921029999999996</v>
      </c>
      <c r="E2500" s="2">
        <v>1</v>
      </c>
    </row>
    <row r="2501" spans="1:5" ht="12.95" customHeight="1" x14ac:dyDescent="0.2">
      <c r="A2501" s="7">
        <v>37925</v>
      </c>
      <c r="B2501" s="8">
        <v>7.5939860000000001</v>
      </c>
      <c r="C2501" s="2">
        <v>4.8920870000000001</v>
      </c>
      <c r="D2501" s="2">
        <v>4.8920870000000001</v>
      </c>
      <c r="E2501" s="2">
        <v>1</v>
      </c>
    </row>
    <row r="2502" spans="1:5" ht="12.95" customHeight="1" x14ac:dyDescent="0.2">
      <c r="A2502" s="7">
        <v>37926</v>
      </c>
      <c r="B2502" s="8">
        <v>7.595059</v>
      </c>
      <c r="C2502" s="2">
        <v>4.9019360000000001</v>
      </c>
      <c r="D2502" s="2">
        <v>4.9019360000000001</v>
      </c>
      <c r="E2502" s="2">
        <v>1</v>
      </c>
    </row>
    <row r="2503" spans="1:5" ht="12.95" customHeight="1" x14ac:dyDescent="0.2">
      <c r="A2503" s="7">
        <v>37927</v>
      </c>
      <c r="B2503" s="8">
        <v>7.595059</v>
      </c>
      <c r="C2503" s="2">
        <v>4.9019360000000001</v>
      </c>
      <c r="D2503" s="2">
        <v>4.9019360000000001</v>
      </c>
      <c r="E2503" s="2">
        <v>1</v>
      </c>
    </row>
    <row r="2504" spans="1:5" ht="12.95" customHeight="1" x14ac:dyDescent="0.2">
      <c r="A2504" s="7">
        <v>37928</v>
      </c>
      <c r="B2504" s="8">
        <v>7.595059</v>
      </c>
      <c r="C2504" s="2">
        <v>4.9019360000000001</v>
      </c>
      <c r="D2504" s="2">
        <v>4.9019360000000001</v>
      </c>
      <c r="E2504" s="2">
        <v>1</v>
      </c>
    </row>
    <row r="2505" spans="1:5" ht="12.95" customHeight="1" x14ac:dyDescent="0.2">
      <c r="A2505" s="7">
        <v>37929</v>
      </c>
      <c r="B2505" s="8">
        <v>7.5904239999999996</v>
      </c>
      <c r="C2505" s="2">
        <v>4.8860150000000004</v>
      </c>
      <c r="D2505" s="2">
        <v>4.8860150000000004</v>
      </c>
      <c r="E2505" s="2">
        <v>1</v>
      </c>
    </row>
    <row r="2506" spans="1:5" ht="12.95" customHeight="1" x14ac:dyDescent="0.2">
      <c r="A2506" s="7">
        <v>37930</v>
      </c>
      <c r="B2506" s="8">
        <v>7.589645</v>
      </c>
      <c r="C2506" s="2">
        <v>4.865157</v>
      </c>
      <c r="D2506" s="2">
        <v>4.865157</v>
      </c>
      <c r="E2506" s="2">
        <v>1</v>
      </c>
    </row>
    <row r="2507" spans="1:5" ht="12.95" customHeight="1" x14ac:dyDescent="0.2">
      <c r="A2507" s="7">
        <v>37931</v>
      </c>
      <c r="B2507" s="8">
        <v>7.578055</v>
      </c>
      <c r="C2507" s="2">
        <v>4.8391159999999998</v>
      </c>
      <c r="D2507" s="2">
        <v>4.8391159999999998</v>
      </c>
      <c r="E2507" s="2">
        <v>1</v>
      </c>
    </row>
    <row r="2508" spans="1:5" ht="12.95" customHeight="1" x14ac:dyDescent="0.2">
      <c r="A2508" s="7">
        <v>37932</v>
      </c>
      <c r="B2508" s="8">
        <v>7.5832410000000001</v>
      </c>
      <c r="C2508" s="2">
        <v>4.8455209999999997</v>
      </c>
      <c r="D2508" s="2">
        <v>4.8455209999999997</v>
      </c>
      <c r="E2508" s="2">
        <v>1</v>
      </c>
    </row>
    <row r="2509" spans="1:5" ht="12.95" customHeight="1" x14ac:dyDescent="0.2">
      <c r="A2509" s="7">
        <v>37933</v>
      </c>
      <c r="B2509" s="8">
        <v>7.5773780000000004</v>
      </c>
      <c r="C2509" s="2">
        <v>4.8294309999999996</v>
      </c>
      <c r="D2509" s="2">
        <v>4.8294309999999996</v>
      </c>
      <c r="E2509" s="2">
        <v>1</v>
      </c>
    </row>
    <row r="2510" spans="1:5" ht="12.95" customHeight="1" x14ac:dyDescent="0.2">
      <c r="A2510" s="7">
        <v>37934</v>
      </c>
      <c r="B2510" s="8">
        <v>7.5773780000000004</v>
      </c>
      <c r="C2510" s="2">
        <v>4.8294309999999996</v>
      </c>
      <c r="D2510" s="2">
        <v>4.8294309999999996</v>
      </c>
      <c r="E2510" s="2">
        <v>1</v>
      </c>
    </row>
    <row r="2511" spans="1:5" ht="12.95" customHeight="1" x14ac:dyDescent="0.2">
      <c r="A2511" s="7">
        <v>37935</v>
      </c>
      <c r="B2511" s="8">
        <v>7.5773780000000004</v>
      </c>
      <c r="C2511" s="2">
        <v>4.8294309999999996</v>
      </c>
      <c r="D2511" s="2">
        <v>4.8294309999999996</v>
      </c>
      <c r="E2511" s="2">
        <v>1</v>
      </c>
    </row>
    <row r="2512" spans="1:5" ht="12.95" customHeight="1" x14ac:dyDescent="0.2">
      <c r="A2512" s="7">
        <v>37936</v>
      </c>
      <c r="B2512" s="8">
        <v>7.5834820000000001</v>
      </c>
      <c r="C2512" s="2">
        <v>4.8244049999999996</v>
      </c>
      <c r="D2512" s="2">
        <v>4.8244049999999996</v>
      </c>
      <c r="E2512" s="2">
        <v>1</v>
      </c>
    </row>
    <row r="2513" spans="1:5" ht="12.95" customHeight="1" x14ac:dyDescent="0.2">
      <c r="A2513" s="7">
        <v>37937</v>
      </c>
      <c r="B2513" s="8">
        <v>7.5826089999999997</v>
      </c>
      <c r="C2513" s="2">
        <v>4.8324569999999998</v>
      </c>
      <c r="D2513" s="2">
        <v>4.8324569999999998</v>
      </c>
      <c r="E2513" s="2">
        <v>1</v>
      </c>
    </row>
    <row r="2514" spans="1:5" ht="12.95" customHeight="1" x14ac:dyDescent="0.2">
      <c r="A2514" s="7">
        <v>37938</v>
      </c>
      <c r="B2514" s="8">
        <v>7.5818909999999997</v>
      </c>
      <c r="C2514" s="2">
        <v>4.8394019999999998</v>
      </c>
      <c r="D2514" s="2">
        <v>4.8394019999999998</v>
      </c>
      <c r="E2514" s="2">
        <v>1</v>
      </c>
    </row>
    <row r="2515" spans="1:5" ht="12.95" customHeight="1" x14ac:dyDescent="0.2">
      <c r="A2515" s="7">
        <v>37939</v>
      </c>
      <c r="B2515" s="8">
        <v>7.5903729999999996</v>
      </c>
      <c r="C2515" s="2">
        <v>4.8318630000000002</v>
      </c>
      <c r="D2515" s="2">
        <v>4.8318630000000002</v>
      </c>
      <c r="E2515" s="2">
        <v>1</v>
      </c>
    </row>
    <row r="2516" spans="1:5" ht="12.95" customHeight="1" x14ac:dyDescent="0.2">
      <c r="A2516" s="7">
        <v>37940</v>
      </c>
      <c r="B2516" s="8">
        <v>7.587358</v>
      </c>
      <c r="C2516" s="2">
        <v>4.8367170000000002</v>
      </c>
      <c r="D2516" s="2">
        <v>4.8367170000000002</v>
      </c>
      <c r="E2516" s="2">
        <v>1</v>
      </c>
    </row>
    <row r="2517" spans="1:5" ht="12.95" customHeight="1" x14ac:dyDescent="0.2">
      <c r="A2517" s="7">
        <v>37941</v>
      </c>
      <c r="B2517" s="8">
        <v>7.587358</v>
      </c>
      <c r="C2517" s="2">
        <v>4.8367170000000002</v>
      </c>
      <c r="D2517" s="2">
        <v>4.8367170000000002</v>
      </c>
      <c r="E2517" s="2">
        <v>1</v>
      </c>
    </row>
    <row r="2518" spans="1:5" ht="12.95" customHeight="1" x14ac:dyDescent="0.2">
      <c r="A2518" s="7">
        <v>37942</v>
      </c>
      <c r="B2518" s="8">
        <v>7.587358</v>
      </c>
      <c r="C2518" s="2">
        <v>4.8367170000000002</v>
      </c>
      <c r="D2518" s="2">
        <v>4.8367170000000002</v>
      </c>
      <c r="E2518" s="2">
        <v>1</v>
      </c>
    </row>
    <row r="2519" spans="1:5" ht="12.95" customHeight="1" x14ac:dyDescent="0.2">
      <c r="A2519" s="7">
        <v>37943</v>
      </c>
      <c r="B2519" s="8">
        <v>7.5991400000000002</v>
      </c>
      <c r="C2519" s="2">
        <v>4.8743679999999996</v>
      </c>
      <c r="D2519" s="2">
        <v>4.8743679999999996</v>
      </c>
      <c r="E2519" s="2">
        <v>1</v>
      </c>
    </row>
    <row r="2520" spans="1:5" ht="12.95" customHeight="1" x14ac:dyDescent="0.2">
      <c r="A2520" s="7">
        <v>37944</v>
      </c>
      <c r="B2520" s="8">
        <v>7.6178509999999999</v>
      </c>
      <c r="C2520" s="2">
        <v>4.89642</v>
      </c>
      <c r="D2520" s="2">
        <v>4.89642</v>
      </c>
      <c r="E2520" s="2">
        <v>1</v>
      </c>
    </row>
    <row r="2521" spans="1:5" ht="12.95" customHeight="1" x14ac:dyDescent="0.2">
      <c r="A2521" s="7">
        <v>37945</v>
      </c>
      <c r="B2521" s="8">
        <v>7.6353879999999998</v>
      </c>
      <c r="C2521" s="2">
        <v>4.9241510000000002</v>
      </c>
      <c r="D2521" s="2">
        <v>4.9241510000000002</v>
      </c>
      <c r="E2521" s="2">
        <v>1</v>
      </c>
    </row>
    <row r="2522" spans="1:5" ht="12.95" customHeight="1" x14ac:dyDescent="0.2">
      <c r="A2522" s="7">
        <v>37946</v>
      </c>
      <c r="B2522" s="8">
        <v>7.6594139999999999</v>
      </c>
      <c r="C2522" s="2">
        <v>4.940283</v>
      </c>
      <c r="D2522" s="2">
        <v>4.940283</v>
      </c>
      <c r="E2522" s="2">
        <v>1</v>
      </c>
    </row>
    <row r="2523" spans="1:5" ht="12.95" customHeight="1" x14ac:dyDescent="0.2">
      <c r="A2523" s="7">
        <v>37947</v>
      </c>
      <c r="B2523" s="8">
        <v>7.6447669999999999</v>
      </c>
      <c r="C2523" s="2">
        <v>4.9464680000000003</v>
      </c>
      <c r="D2523" s="2">
        <v>4.9464680000000003</v>
      </c>
      <c r="E2523" s="2">
        <v>1</v>
      </c>
    </row>
    <row r="2524" spans="1:5" ht="12.95" customHeight="1" x14ac:dyDescent="0.2">
      <c r="A2524" s="7">
        <v>37948</v>
      </c>
      <c r="B2524" s="8">
        <v>7.6447669999999999</v>
      </c>
      <c r="C2524" s="2">
        <v>4.9464680000000003</v>
      </c>
      <c r="D2524" s="2">
        <v>4.9464680000000003</v>
      </c>
      <c r="E2524" s="2">
        <v>1</v>
      </c>
    </row>
    <row r="2525" spans="1:5" ht="12.95" customHeight="1" x14ac:dyDescent="0.2">
      <c r="A2525" s="7">
        <v>37949</v>
      </c>
      <c r="B2525" s="8">
        <v>7.6447669999999999</v>
      </c>
      <c r="C2525" s="2">
        <v>4.9464680000000003</v>
      </c>
      <c r="D2525" s="2">
        <v>4.9464680000000003</v>
      </c>
      <c r="E2525" s="2">
        <v>1</v>
      </c>
    </row>
    <row r="2526" spans="1:5" ht="12.95" customHeight="1" x14ac:dyDescent="0.2">
      <c r="A2526" s="7">
        <v>37950</v>
      </c>
      <c r="B2526" s="8">
        <v>7.6403379999999999</v>
      </c>
      <c r="C2526" s="2">
        <v>4.9260719999999996</v>
      </c>
      <c r="D2526" s="2">
        <v>4.9260719999999996</v>
      </c>
      <c r="E2526" s="2">
        <v>1</v>
      </c>
    </row>
    <row r="2527" spans="1:5" ht="12.95" customHeight="1" x14ac:dyDescent="0.2">
      <c r="A2527" s="7">
        <v>37951</v>
      </c>
      <c r="B2527" s="8">
        <v>7.6435019999999998</v>
      </c>
      <c r="C2527" s="2">
        <v>4.9217659999999999</v>
      </c>
      <c r="D2527" s="2">
        <v>4.9217659999999999</v>
      </c>
      <c r="E2527" s="2">
        <v>1</v>
      </c>
    </row>
    <row r="2528" spans="1:5" ht="12.95" customHeight="1" x14ac:dyDescent="0.2">
      <c r="A2528" s="7">
        <v>37952</v>
      </c>
      <c r="B2528" s="8">
        <v>7.6504060000000003</v>
      </c>
      <c r="C2528" s="2">
        <v>4.9332000000000003</v>
      </c>
      <c r="D2528" s="2">
        <v>4.9332000000000003</v>
      </c>
      <c r="E2528" s="2">
        <v>1</v>
      </c>
    </row>
    <row r="2529" spans="1:5" ht="12.95" customHeight="1" x14ac:dyDescent="0.2">
      <c r="A2529" s="7">
        <v>37953</v>
      </c>
      <c r="B2529" s="8">
        <v>7.6580849999999998</v>
      </c>
      <c r="C2529" s="2">
        <v>4.9461250000000003</v>
      </c>
      <c r="D2529" s="2">
        <v>4.9461250000000003</v>
      </c>
      <c r="E2529" s="2">
        <v>1</v>
      </c>
    </row>
    <row r="2530" spans="1:5" ht="12.95" customHeight="1" x14ac:dyDescent="0.2">
      <c r="A2530" s="7">
        <v>37954</v>
      </c>
      <c r="B2530" s="8">
        <v>7.6551479999999996</v>
      </c>
      <c r="C2530" s="2">
        <v>4.949662</v>
      </c>
      <c r="D2530" s="2">
        <v>4.949662</v>
      </c>
      <c r="E2530" s="2">
        <v>1</v>
      </c>
    </row>
    <row r="2531" spans="1:5" ht="12.95" customHeight="1" x14ac:dyDescent="0.2">
      <c r="A2531" s="7">
        <v>37955</v>
      </c>
      <c r="B2531" s="8">
        <v>7.6551479999999996</v>
      </c>
      <c r="C2531" s="2">
        <v>4.949662</v>
      </c>
      <c r="D2531" s="2">
        <v>4.949662</v>
      </c>
      <c r="E2531" s="2">
        <v>1</v>
      </c>
    </row>
    <row r="2532" spans="1:5" ht="12.95" customHeight="1" x14ac:dyDescent="0.2">
      <c r="A2532" s="7">
        <v>37956</v>
      </c>
      <c r="B2532" s="8">
        <v>7.6551479999999996</v>
      </c>
      <c r="C2532" s="2">
        <v>4.949662</v>
      </c>
      <c r="D2532" s="2">
        <v>4.949662</v>
      </c>
      <c r="E2532" s="2">
        <v>1</v>
      </c>
    </row>
    <row r="2533" spans="1:5" ht="12.95" customHeight="1" x14ac:dyDescent="0.2">
      <c r="A2533" s="7">
        <v>37957</v>
      </c>
      <c r="B2533" s="8">
        <v>7.660158</v>
      </c>
      <c r="C2533" s="2">
        <v>4.9372590000000001</v>
      </c>
      <c r="D2533" s="2">
        <v>4.9372590000000001</v>
      </c>
      <c r="E2533" s="2">
        <v>1</v>
      </c>
    </row>
    <row r="2534" spans="1:5" ht="12.95" customHeight="1" x14ac:dyDescent="0.2">
      <c r="A2534" s="7">
        <v>37958</v>
      </c>
      <c r="B2534" s="8">
        <v>7.6732630000000004</v>
      </c>
      <c r="C2534" s="2">
        <v>4.9288689999999997</v>
      </c>
      <c r="D2534" s="2">
        <v>4.9288689999999997</v>
      </c>
      <c r="E2534" s="2">
        <v>1</v>
      </c>
    </row>
    <row r="2535" spans="1:5" ht="12.95" customHeight="1" x14ac:dyDescent="0.2">
      <c r="A2535" s="7">
        <v>37959</v>
      </c>
      <c r="B2535" s="8">
        <v>7.6753489999999998</v>
      </c>
      <c r="C2535" s="2">
        <v>4.9286260000000004</v>
      </c>
      <c r="D2535" s="2">
        <v>4.9286260000000004</v>
      </c>
      <c r="E2535" s="2">
        <v>1</v>
      </c>
    </row>
    <row r="2536" spans="1:5" ht="12.95" customHeight="1" x14ac:dyDescent="0.2">
      <c r="A2536" s="7">
        <v>37960</v>
      </c>
      <c r="B2536" s="8">
        <v>7.7030830000000003</v>
      </c>
      <c r="C2536" s="2">
        <v>4.9448470000000002</v>
      </c>
      <c r="D2536" s="2">
        <v>4.9448470000000002</v>
      </c>
      <c r="E2536" s="2">
        <v>1</v>
      </c>
    </row>
    <row r="2537" spans="1:5" ht="12.95" customHeight="1" x14ac:dyDescent="0.2">
      <c r="A2537" s="7">
        <v>37961</v>
      </c>
      <c r="B2537" s="8">
        <v>7.6999649999999997</v>
      </c>
      <c r="C2537" s="2">
        <v>4.9463379999999999</v>
      </c>
      <c r="D2537" s="2">
        <v>4.9463379999999999</v>
      </c>
      <c r="E2537" s="2">
        <v>1</v>
      </c>
    </row>
    <row r="2538" spans="1:5" ht="12.95" customHeight="1" x14ac:dyDescent="0.2">
      <c r="A2538" s="7">
        <v>37962</v>
      </c>
      <c r="B2538" s="8">
        <v>7.6999649999999997</v>
      </c>
      <c r="C2538" s="2">
        <v>4.9463379999999999</v>
      </c>
      <c r="D2538" s="2">
        <v>4.9463379999999999</v>
      </c>
      <c r="E2538" s="2">
        <v>1</v>
      </c>
    </row>
    <row r="2539" spans="1:5" ht="12.95" customHeight="1" x14ac:dyDescent="0.2">
      <c r="A2539" s="7">
        <v>37963</v>
      </c>
      <c r="B2539" s="8">
        <v>7.6999649999999997</v>
      </c>
      <c r="C2539" s="2">
        <v>4.9463379999999999</v>
      </c>
      <c r="D2539" s="2">
        <v>4.9463379999999999</v>
      </c>
      <c r="E2539" s="2">
        <v>1</v>
      </c>
    </row>
    <row r="2540" spans="1:5" ht="12.95" customHeight="1" x14ac:dyDescent="0.2">
      <c r="A2540" s="7">
        <v>37964</v>
      </c>
      <c r="B2540" s="8">
        <v>7.7052820000000004</v>
      </c>
      <c r="C2540" s="2">
        <v>4.9733960000000002</v>
      </c>
      <c r="D2540" s="2">
        <v>4.9733960000000002</v>
      </c>
      <c r="E2540" s="2">
        <v>1</v>
      </c>
    </row>
    <row r="2541" spans="1:5" ht="12.95" customHeight="1" x14ac:dyDescent="0.2">
      <c r="A2541" s="7">
        <v>37965</v>
      </c>
      <c r="B2541" s="8">
        <v>7.7036800000000003</v>
      </c>
      <c r="C2541" s="2">
        <v>4.9775020000000003</v>
      </c>
      <c r="D2541" s="2">
        <v>4.9775020000000003</v>
      </c>
      <c r="E2541" s="2">
        <v>1</v>
      </c>
    </row>
    <row r="2542" spans="1:5" ht="12.95" customHeight="1" x14ac:dyDescent="0.2">
      <c r="A2542" s="7">
        <v>37966</v>
      </c>
      <c r="B2542" s="8">
        <v>7.7094040000000001</v>
      </c>
      <c r="C2542" s="2">
        <v>4.9831320000000003</v>
      </c>
      <c r="D2542" s="2">
        <v>4.9831320000000003</v>
      </c>
      <c r="E2542" s="2">
        <v>1</v>
      </c>
    </row>
    <row r="2543" spans="1:5" ht="12.95" customHeight="1" x14ac:dyDescent="0.2">
      <c r="A2543" s="7">
        <v>37967</v>
      </c>
      <c r="B2543" s="8">
        <v>7.7086880000000004</v>
      </c>
      <c r="C2543" s="2">
        <v>4.9659779999999998</v>
      </c>
      <c r="D2543" s="2">
        <v>4.9659779999999998</v>
      </c>
      <c r="E2543" s="2">
        <v>1</v>
      </c>
    </row>
    <row r="2544" spans="1:5" ht="12.95" customHeight="1" x14ac:dyDescent="0.2">
      <c r="A2544" s="7">
        <v>37968</v>
      </c>
      <c r="B2544" s="8">
        <v>7.699039</v>
      </c>
      <c r="C2544" s="2">
        <v>4.9700000800000002</v>
      </c>
      <c r="D2544" s="2">
        <v>4.9700000800000002</v>
      </c>
      <c r="E2544" s="2">
        <v>1</v>
      </c>
    </row>
    <row r="2545" spans="1:5" ht="12.95" customHeight="1" x14ac:dyDescent="0.2">
      <c r="A2545" s="7">
        <v>37969</v>
      </c>
      <c r="B2545" s="8">
        <v>7.699039</v>
      </c>
      <c r="C2545" s="2">
        <v>4.9700000800000002</v>
      </c>
      <c r="D2545" s="2">
        <v>4.9700000800000002</v>
      </c>
      <c r="E2545" s="2">
        <v>1</v>
      </c>
    </row>
    <row r="2546" spans="1:5" ht="12.95" customHeight="1" x14ac:dyDescent="0.2">
      <c r="A2546" s="7">
        <v>37970</v>
      </c>
      <c r="B2546" s="8">
        <v>7.699039</v>
      </c>
      <c r="C2546" s="2">
        <v>4.9700000800000002</v>
      </c>
      <c r="D2546" s="2">
        <v>4.9700000800000002</v>
      </c>
      <c r="E2546" s="2">
        <v>1</v>
      </c>
    </row>
    <row r="2547" spans="1:5" ht="12.95" customHeight="1" x14ac:dyDescent="0.2">
      <c r="A2547" s="7">
        <v>37971</v>
      </c>
      <c r="B2547" s="8">
        <v>7.700469</v>
      </c>
      <c r="C2547" s="2">
        <v>4.9629219999999998</v>
      </c>
      <c r="D2547" s="2">
        <v>4.9629219999999998</v>
      </c>
      <c r="E2547" s="2">
        <v>1</v>
      </c>
    </row>
    <row r="2548" spans="1:5" ht="12.95" customHeight="1" x14ac:dyDescent="0.2">
      <c r="A2548" s="7">
        <v>37972</v>
      </c>
      <c r="B2548" s="8">
        <v>7.691154</v>
      </c>
      <c r="C2548" s="2">
        <v>4.9495810000000002</v>
      </c>
      <c r="D2548" s="2">
        <v>4.9495810000000002</v>
      </c>
      <c r="E2548" s="2">
        <v>1</v>
      </c>
    </row>
    <row r="2549" spans="1:5" ht="12.95" customHeight="1" x14ac:dyDescent="0.2">
      <c r="A2549" s="7">
        <v>37973</v>
      </c>
      <c r="B2549" s="8">
        <v>7.6752849999999997</v>
      </c>
      <c r="C2549" s="2">
        <v>4.9396870000000002</v>
      </c>
      <c r="D2549" s="2">
        <v>4.9396870000000002</v>
      </c>
      <c r="E2549" s="2">
        <v>1</v>
      </c>
    </row>
    <row r="2550" spans="1:5" ht="12.95" customHeight="1" x14ac:dyDescent="0.2">
      <c r="A2550" s="7">
        <v>37974</v>
      </c>
      <c r="B2550" s="8">
        <v>7.6528850000000004</v>
      </c>
      <c r="C2550" s="2">
        <v>4.918939</v>
      </c>
      <c r="D2550" s="2">
        <v>4.918939</v>
      </c>
      <c r="E2550" s="2">
        <v>1</v>
      </c>
    </row>
    <row r="2551" spans="1:5" ht="12.95" customHeight="1" x14ac:dyDescent="0.2">
      <c r="A2551" s="7">
        <v>37975</v>
      </c>
      <c r="B2551" s="8">
        <v>7.6328430000000003</v>
      </c>
      <c r="C2551" s="2">
        <v>4.9079490000000003</v>
      </c>
      <c r="D2551" s="2">
        <v>4.9079490000000003</v>
      </c>
      <c r="E2551" s="2">
        <v>1</v>
      </c>
    </row>
    <row r="2552" spans="1:5" ht="12.95" customHeight="1" x14ac:dyDescent="0.2">
      <c r="A2552" s="7">
        <v>37976</v>
      </c>
      <c r="B2552" s="8">
        <v>7.6328430000000003</v>
      </c>
      <c r="C2552" s="2">
        <v>4.9079490000000003</v>
      </c>
      <c r="D2552" s="2">
        <v>4.9079490000000003</v>
      </c>
      <c r="E2552" s="2">
        <v>1</v>
      </c>
    </row>
    <row r="2553" spans="1:5" ht="12.95" customHeight="1" x14ac:dyDescent="0.2">
      <c r="A2553" s="7">
        <v>37977</v>
      </c>
      <c r="B2553" s="8">
        <v>7.6328430000000003</v>
      </c>
      <c r="C2553" s="2">
        <v>4.9079490000000003</v>
      </c>
      <c r="D2553" s="2">
        <v>4.9079490000000003</v>
      </c>
      <c r="E2553" s="2">
        <v>1</v>
      </c>
    </row>
    <row r="2554" spans="1:5" ht="12.95" customHeight="1" x14ac:dyDescent="0.2">
      <c r="A2554" s="7">
        <v>37978</v>
      </c>
      <c r="B2554" s="8">
        <v>7.6429470000000004</v>
      </c>
      <c r="C2554" s="2">
        <v>4.9150780000000003</v>
      </c>
      <c r="D2554" s="2">
        <v>4.9150780000000003</v>
      </c>
      <c r="E2554" s="2">
        <v>1</v>
      </c>
    </row>
    <row r="2555" spans="1:5" ht="12.95" customHeight="1" x14ac:dyDescent="0.2">
      <c r="A2555" s="7">
        <v>37979</v>
      </c>
      <c r="B2555" s="8">
        <v>7.6366569999999996</v>
      </c>
      <c r="C2555" s="2">
        <v>4.8927839999999998</v>
      </c>
      <c r="D2555" s="2">
        <v>4.8927839999999998</v>
      </c>
      <c r="E2555" s="2">
        <v>1</v>
      </c>
    </row>
    <row r="2556" spans="1:5" ht="12.95" customHeight="1" x14ac:dyDescent="0.2">
      <c r="A2556" s="7">
        <v>37980</v>
      </c>
      <c r="B2556" s="8">
        <v>7.639335</v>
      </c>
      <c r="C2556" s="2">
        <v>4.900779</v>
      </c>
      <c r="D2556" s="2">
        <v>4.900779</v>
      </c>
      <c r="E2556" s="2">
        <v>1</v>
      </c>
    </row>
    <row r="2557" spans="1:5" ht="12.95" customHeight="1" x14ac:dyDescent="0.2">
      <c r="A2557" s="7">
        <v>37981</v>
      </c>
      <c r="B2557" s="8">
        <v>7.639335</v>
      </c>
      <c r="C2557" s="2">
        <v>4.900779</v>
      </c>
      <c r="D2557" s="2">
        <v>4.900779</v>
      </c>
      <c r="E2557" s="2">
        <v>1</v>
      </c>
    </row>
    <row r="2558" spans="1:5" ht="12.95" customHeight="1" x14ac:dyDescent="0.2">
      <c r="A2558" s="7">
        <v>37982</v>
      </c>
      <c r="B2558" s="8">
        <v>7.639335</v>
      </c>
      <c r="C2558" s="2">
        <v>4.900779</v>
      </c>
      <c r="D2558" s="2">
        <v>4.900779</v>
      </c>
      <c r="E2558" s="2">
        <v>1</v>
      </c>
    </row>
    <row r="2559" spans="1:5" ht="12.95" customHeight="1" x14ac:dyDescent="0.2">
      <c r="A2559" s="7">
        <v>37983</v>
      </c>
      <c r="B2559" s="8">
        <v>7.639335</v>
      </c>
      <c r="C2559" s="2">
        <v>4.900779</v>
      </c>
      <c r="D2559" s="2">
        <v>4.900779</v>
      </c>
      <c r="E2559" s="2">
        <v>1</v>
      </c>
    </row>
    <row r="2560" spans="1:5" ht="12.95" customHeight="1" x14ac:dyDescent="0.2">
      <c r="A2560" s="7">
        <v>37984</v>
      </c>
      <c r="B2560" s="8">
        <v>7.639335</v>
      </c>
      <c r="C2560" s="2">
        <v>4.900779</v>
      </c>
      <c r="D2560" s="2">
        <v>4.900779</v>
      </c>
      <c r="E2560" s="2">
        <v>1</v>
      </c>
    </row>
    <row r="2561" spans="1:5" ht="12.95" customHeight="1" x14ac:dyDescent="0.2">
      <c r="A2561" s="7">
        <v>37985</v>
      </c>
      <c r="B2561" s="8">
        <v>7.6446300000000003</v>
      </c>
      <c r="C2561" s="2">
        <v>4.9022889999999997</v>
      </c>
      <c r="D2561" s="2">
        <v>4.9022889999999997</v>
      </c>
      <c r="E2561" s="2">
        <v>1</v>
      </c>
    </row>
    <row r="2562" spans="1:5" ht="12.95" customHeight="1" x14ac:dyDescent="0.2">
      <c r="A2562" s="7">
        <v>37986</v>
      </c>
      <c r="B2562" s="8">
        <v>7.646909</v>
      </c>
      <c r="C2562" s="2">
        <v>4.9015510000000004</v>
      </c>
      <c r="D2562" s="2">
        <v>4.9015510000000004</v>
      </c>
      <c r="E2562" s="2">
        <v>1</v>
      </c>
    </row>
    <row r="2563" spans="1:5" ht="12.95" customHeight="1" x14ac:dyDescent="0.2">
      <c r="A2563" s="7">
        <v>37987</v>
      </c>
      <c r="B2563" s="8">
        <v>7.6495350000000002</v>
      </c>
      <c r="C2563" s="2">
        <v>4.9085830000000001</v>
      </c>
      <c r="D2563" s="2">
        <v>4.9085830000000001</v>
      </c>
      <c r="E2563" s="2">
        <v>1</v>
      </c>
    </row>
    <row r="2564" spans="1:5" ht="12.95" customHeight="1" x14ac:dyDescent="0.2">
      <c r="A2564" s="7">
        <v>37988</v>
      </c>
      <c r="B2564" s="8">
        <v>7.6495350000000002</v>
      </c>
      <c r="C2564" s="2">
        <v>4.9085830000000001</v>
      </c>
      <c r="D2564" s="2">
        <v>4.9085830000000001</v>
      </c>
      <c r="E2564" s="2">
        <v>1</v>
      </c>
    </row>
    <row r="2565" spans="1:5" ht="12.95" customHeight="1" x14ac:dyDescent="0.2">
      <c r="A2565" s="7">
        <v>37989</v>
      </c>
      <c r="B2565" s="8">
        <v>7.6496329999999997</v>
      </c>
      <c r="C2565" s="2">
        <v>4.9039250000000001</v>
      </c>
      <c r="D2565" s="2">
        <v>4.9039250000000001</v>
      </c>
      <c r="E2565" s="2">
        <v>1</v>
      </c>
    </row>
    <row r="2566" spans="1:5" ht="12.95" customHeight="1" x14ac:dyDescent="0.2">
      <c r="A2566" s="7">
        <v>37990</v>
      </c>
      <c r="B2566" s="8">
        <v>7.6496329999999997</v>
      </c>
      <c r="C2566" s="2">
        <v>4.9039250000000001</v>
      </c>
      <c r="D2566" s="2">
        <v>4.9039250000000001</v>
      </c>
      <c r="E2566" s="2">
        <v>1</v>
      </c>
    </row>
    <row r="2567" spans="1:5" ht="12.95" customHeight="1" x14ac:dyDescent="0.2">
      <c r="A2567" s="7">
        <v>37991</v>
      </c>
      <c r="B2567" s="8">
        <v>7.6496329999999997</v>
      </c>
      <c r="C2567" s="2">
        <v>4.9039250000000001</v>
      </c>
      <c r="D2567" s="2">
        <v>4.9039250000000001</v>
      </c>
      <c r="E2567" s="2">
        <v>1</v>
      </c>
    </row>
    <row r="2568" spans="1:5" ht="12.95" customHeight="1" x14ac:dyDescent="0.2">
      <c r="A2568" s="7">
        <v>37992</v>
      </c>
      <c r="B2568" s="8">
        <v>7.6604419999999998</v>
      </c>
      <c r="C2568" s="2">
        <v>4.9061370000000002</v>
      </c>
      <c r="D2568" s="2">
        <v>4.9061370000000002</v>
      </c>
      <c r="E2568" s="2">
        <v>1</v>
      </c>
    </row>
    <row r="2569" spans="1:5" ht="12.95" customHeight="1" x14ac:dyDescent="0.2">
      <c r="A2569" s="7">
        <v>37993</v>
      </c>
      <c r="B2569" s="8">
        <v>7.6604419999999998</v>
      </c>
      <c r="C2569" s="2">
        <v>4.9061370000000002</v>
      </c>
      <c r="D2569" s="2">
        <v>4.9061370000000002</v>
      </c>
      <c r="E2569" s="2">
        <v>1</v>
      </c>
    </row>
    <row r="2570" spans="1:5" ht="12.95" customHeight="1" x14ac:dyDescent="0.2">
      <c r="A2570" s="7">
        <v>37994</v>
      </c>
      <c r="B2570" s="8">
        <v>7.667643</v>
      </c>
      <c r="C2570" s="2">
        <v>4.8860279999999996</v>
      </c>
      <c r="D2570" s="2">
        <v>4.8860279999999996</v>
      </c>
      <c r="E2570" s="2">
        <v>1</v>
      </c>
    </row>
    <row r="2571" spans="1:5" ht="12.95" customHeight="1" x14ac:dyDescent="0.2">
      <c r="A2571" s="7">
        <v>37995</v>
      </c>
      <c r="B2571" s="8">
        <v>7.688815</v>
      </c>
      <c r="C2571" s="2">
        <v>4.902018</v>
      </c>
      <c r="D2571" s="2">
        <v>4.902018</v>
      </c>
      <c r="E2571" s="2">
        <v>1</v>
      </c>
    </row>
    <row r="2572" spans="1:5" ht="12.95" customHeight="1" x14ac:dyDescent="0.2">
      <c r="A2572" s="7">
        <v>37996</v>
      </c>
      <c r="B2572" s="8">
        <v>7.7016840000000002</v>
      </c>
      <c r="C2572" s="2">
        <v>4.9171189999999996</v>
      </c>
      <c r="D2572" s="2">
        <v>4.9171189999999996</v>
      </c>
      <c r="E2572" s="2">
        <v>1</v>
      </c>
    </row>
    <row r="2573" spans="1:5" ht="12.95" customHeight="1" x14ac:dyDescent="0.2">
      <c r="A2573" s="7">
        <v>37997</v>
      </c>
      <c r="B2573" s="8">
        <v>7.7016840000000002</v>
      </c>
      <c r="C2573" s="2">
        <v>4.9171189999999996</v>
      </c>
      <c r="D2573" s="2">
        <v>4.9171189999999996</v>
      </c>
      <c r="E2573" s="2">
        <v>1</v>
      </c>
    </row>
    <row r="2574" spans="1:5" ht="12.95" customHeight="1" x14ac:dyDescent="0.2">
      <c r="A2574" s="7">
        <v>37998</v>
      </c>
      <c r="B2574" s="8">
        <v>7.7016840000000002</v>
      </c>
      <c r="C2574" s="2">
        <v>4.9171189999999996</v>
      </c>
      <c r="D2574" s="2">
        <v>4.9171189999999996</v>
      </c>
      <c r="E2574" s="2">
        <v>1</v>
      </c>
    </row>
    <row r="2575" spans="1:5" ht="12.95" customHeight="1" x14ac:dyDescent="0.2">
      <c r="A2575" s="7">
        <v>37999</v>
      </c>
      <c r="B2575" s="8">
        <v>7.6999998099999996</v>
      </c>
      <c r="C2575" s="2">
        <v>4.917916</v>
      </c>
      <c r="D2575" s="2">
        <v>4.917916</v>
      </c>
      <c r="E2575" s="2">
        <v>1</v>
      </c>
    </row>
    <row r="2576" spans="1:5" ht="12.95" customHeight="1" x14ac:dyDescent="0.2">
      <c r="A2576" s="7">
        <v>38000</v>
      </c>
      <c r="B2576" s="8">
        <v>7.7109209999999999</v>
      </c>
      <c r="C2576" s="2">
        <v>4.9312019999999999</v>
      </c>
      <c r="D2576" s="2">
        <v>4.9312019999999999</v>
      </c>
      <c r="E2576" s="2">
        <v>1</v>
      </c>
    </row>
    <row r="2577" spans="1:5" ht="12.95" customHeight="1" x14ac:dyDescent="0.2">
      <c r="A2577" s="7">
        <v>38001</v>
      </c>
      <c r="B2577" s="8">
        <v>7.708596</v>
      </c>
      <c r="C2577" s="2">
        <v>4.9357129999999998</v>
      </c>
      <c r="D2577" s="2">
        <v>4.9357129999999998</v>
      </c>
      <c r="E2577" s="2">
        <v>1</v>
      </c>
    </row>
    <row r="2578" spans="1:5" ht="12.95" customHeight="1" x14ac:dyDescent="0.2">
      <c r="A2578" s="7">
        <v>38002</v>
      </c>
      <c r="B2578" s="8">
        <v>7.7171349999999999</v>
      </c>
      <c r="C2578" s="2">
        <v>4.9370710000000004</v>
      </c>
      <c r="D2578" s="2">
        <v>4.9370710000000004</v>
      </c>
      <c r="E2578" s="2">
        <v>1</v>
      </c>
    </row>
    <row r="2579" spans="1:5" ht="12.95" customHeight="1" x14ac:dyDescent="0.2">
      <c r="A2579" s="7">
        <v>38003</v>
      </c>
      <c r="B2579" s="8">
        <v>7.717695</v>
      </c>
      <c r="C2579" s="2">
        <v>4.9257689999999998</v>
      </c>
      <c r="D2579" s="2">
        <v>4.9257689999999998</v>
      </c>
      <c r="E2579" s="2">
        <v>1</v>
      </c>
    </row>
    <row r="2580" spans="1:5" ht="12.95" customHeight="1" x14ac:dyDescent="0.2">
      <c r="A2580" s="7">
        <v>38004</v>
      </c>
      <c r="B2580" s="8">
        <v>7.717695</v>
      </c>
      <c r="C2580" s="2">
        <v>4.9257689999999998</v>
      </c>
      <c r="D2580" s="2">
        <v>4.9257689999999998</v>
      </c>
      <c r="E2580" s="2">
        <v>1</v>
      </c>
    </row>
    <row r="2581" spans="1:5" ht="12.95" customHeight="1" x14ac:dyDescent="0.2">
      <c r="A2581" s="7">
        <v>38005</v>
      </c>
      <c r="B2581" s="8">
        <v>7.717695</v>
      </c>
      <c r="C2581" s="2">
        <v>4.9257689999999998</v>
      </c>
      <c r="D2581" s="2">
        <v>4.9257689999999998</v>
      </c>
      <c r="E2581" s="2">
        <v>1</v>
      </c>
    </row>
    <row r="2582" spans="1:5" ht="12.95" customHeight="1" x14ac:dyDescent="0.2">
      <c r="A2582" s="7">
        <v>38006</v>
      </c>
      <c r="B2582" s="8">
        <v>7.701886</v>
      </c>
      <c r="C2582" s="2">
        <v>4.9062849999999996</v>
      </c>
      <c r="D2582" s="2">
        <v>4.9062849999999996</v>
      </c>
      <c r="E2582" s="2">
        <v>1</v>
      </c>
    </row>
    <row r="2583" spans="1:5" ht="12.95" customHeight="1" x14ac:dyDescent="0.2">
      <c r="A2583" s="7">
        <v>38007</v>
      </c>
      <c r="B2583" s="8">
        <v>7.7113310000000004</v>
      </c>
      <c r="C2583" s="2">
        <v>4.9069880000000001</v>
      </c>
      <c r="D2583" s="2">
        <v>4.9069880000000001</v>
      </c>
      <c r="E2583" s="2">
        <v>1</v>
      </c>
    </row>
    <row r="2584" spans="1:5" ht="12.95" customHeight="1" x14ac:dyDescent="0.2">
      <c r="A2584" s="7">
        <v>38008</v>
      </c>
      <c r="B2584" s="8">
        <v>7.7046770000000002</v>
      </c>
      <c r="C2584" s="2">
        <v>4.9143239999999997</v>
      </c>
      <c r="D2584" s="2">
        <v>4.9143239999999997</v>
      </c>
      <c r="E2584" s="2">
        <v>1</v>
      </c>
    </row>
    <row r="2585" spans="1:5" ht="12.95" customHeight="1" x14ac:dyDescent="0.2">
      <c r="A2585" s="7">
        <v>38009</v>
      </c>
      <c r="B2585" s="8">
        <v>7.7086370000000004</v>
      </c>
      <c r="C2585" s="2">
        <v>4.9149690000000001</v>
      </c>
      <c r="D2585" s="2">
        <v>4.9149690000000001</v>
      </c>
      <c r="E2585" s="2">
        <v>1</v>
      </c>
    </row>
    <row r="2586" spans="1:5" ht="12.95" customHeight="1" x14ac:dyDescent="0.2">
      <c r="A2586" s="7">
        <v>38010</v>
      </c>
      <c r="B2586" s="8">
        <v>7.7092479999999997</v>
      </c>
      <c r="C2586" s="2">
        <v>4.9147319999999999</v>
      </c>
      <c r="D2586" s="2">
        <v>4.9147319999999999</v>
      </c>
      <c r="E2586" s="2">
        <v>1</v>
      </c>
    </row>
    <row r="2587" spans="1:5" ht="12.95" customHeight="1" x14ac:dyDescent="0.2">
      <c r="A2587" s="7">
        <v>38011</v>
      </c>
      <c r="B2587" s="8">
        <v>7.7092479999999997</v>
      </c>
      <c r="C2587" s="2">
        <v>4.9147319999999999</v>
      </c>
      <c r="D2587" s="2">
        <v>4.9147319999999999</v>
      </c>
      <c r="E2587" s="2">
        <v>1</v>
      </c>
    </row>
    <row r="2588" spans="1:5" ht="12.95" customHeight="1" x14ac:dyDescent="0.2">
      <c r="A2588" s="7">
        <v>38012</v>
      </c>
      <c r="B2588" s="8">
        <v>7.7092479999999997</v>
      </c>
      <c r="C2588" s="2">
        <v>4.9147319999999999</v>
      </c>
      <c r="D2588" s="2">
        <v>4.9147319999999999</v>
      </c>
      <c r="E2588" s="2">
        <v>1</v>
      </c>
    </row>
    <row r="2589" spans="1:5" ht="12.95" customHeight="1" x14ac:dyDescent="0.2">
      <c r="A2589" s="7">
        <v>38013</v>
      </c>
      <c r="B2589" s="8">
        <v>7.7068810000000001</v>
      </c>
      <c r="C2589" s="2">
        <v>4.927988</v>
      </c>
      <c r="D2589" s="2">
        <v>4.927988</v>
      </c>
      <c r="E2589" s="2">
        <v>1</v>
      </c>
    </row>
    <row r="2590" spans="1:5" ht="12.95" customHeight="1" x14ac:dyDescent="0.2">
      <c r="A2590" s="7">
        <v>38014</v>
      </c>
      <c r="B2590" s="8">
        <v>7.6856540000000004</v>
      </c>
      <c r="C2590" s="2">
        <v>4.9028159999999996</v>
      </c>
      <c r="D2590" s="2">
        <v>4.9028159999999996</v>
      </c>
      <c r="E2590" s="2">
        <v>1</v>
      </c>
    </row>
    <row r="2591" spans="1:5" ht="12.95" customHeight="1" x14ac:dyDescent="0.2">
      <c r="A2591" s="7">
        <v>38015</v>
      </c>
      <c r="B2591" s="8">
        <v>7.6840000000000002</v>
      </c>
      <c r="C2591" s="2">
        <v>4.8995730000000002</v>
      </c>
      <c r="D2591" s="2">
        <v>4.8995730000000002</v>
      </c>
      <c r="E2591" s="2">
        <v>1</v>
      </c>
    </row>
    <row r="2592" spans="1:5" ht="12.95" customHeight="1" x14ac:dyDescent="0.2">
      <c r="A2592" s="7">
        <v>38016</v>
      </c>
      <c r="B2592" s="8">
        <v>7.6833200000000001</v>
      </c>
      <c r="C2592" s="2">
        <v>4.9132369999999996</v>
      </c>
      <c r="D2592" s="2">
        <v>4.9132369999999996</v>
      </c>
      <c r="E2592" s="2">
        <v>1</v>
      </c>
    </row>
    <row r="2593" spans="1:5" ht="12.95" customHeight="1" x14ac:dyDescent="0.2">
      <c r="A2593" s="7">
        <v>38017</v>
      </c>
      <c r="B2593" s="8">
        <v>7.6702490000000001</v>
      </c>
      <c r="C2593" s="2">
        <v>4.9108450000000001</v>
      </c>
      <c r="D2593" s="2">
        <v>4.9108450000000001</v>
      </c>
      <c r="E2593" s="2">
        <v>1</v>
      </c>
    </row>
    <row r="2594" spans="1:5" ht="12.95" customHeight="1" x14ac:dyDescent="0.2">
      <c r="A2594" s="7">
        <v>38018</v>
      </c>
      <c r="B2594" s="8">
        <v>7.6702490000000001</v>
      </c>
      <c r="C2594" s="2">
        <v>4.9108450000000001</v>
      </c>
      <c r="D2594" s="2">
        <v>4.9108450000000001</v>
      </c>
      <c r="E2594" s="2">
        <v>1</v>
      </c>
    </row>
    <row r="2595" spans="1:5" ht="12.95" customHeight="1" x14ac:dyDescent="0.2">
      <c r="A2595" s="7">
        <v>38019</v>
      </c>
      <c r="B2595" s="8">
        <v>7.6702490000000001</v>
      </c>
      <c r="C2595" s="2">
        <v>4.9108450000000001</v>
      </c>
      <c r="D2595" s="2">
        <v>4.9108450000000001</v>
      </c>
      <c r="E2595" s="2">
        <v>1</v>
      </c>
    </row>
    <row r="2596" spans="1:5" ht="12.95" customHeight="1" x14ac:dyDescent="0.2">
      <c r="A2596" s="7">
        <v>38020</v>
      </c>
      <c r="B2596" s="8">
        <v>7.6675599999999999</v>
      </c>
      <c r="C2596" s="2">
        <v>4.8884670000000003</v>
      </c>
      <c r="D2596" s="2">
        <v>4.8884670000000003</v>
      </c>
      <c r="E2596" s="2">
        <v>1</v>
      </c>
    </row>
    <row r="2597" spans="1:5" ht="12.95" customHeight="1" x14ac:dyDescent="0.2">
      <c r="A2597" s="7">
        <v>38021</v>
      </c>
      <c r="B2597" s="8">
        <v>7.6719169999999997</v>
      </c>
      <c r="C2597" s="2">
        <v>4.8996789999999999</v>
      </c>
      <c r="D2597" s="2">
        <v>4.8996789999999999</v>
      </c>
      <c r="E2597" s="2">
        <v>1</v>
      </c>
    </row>
    <row r="2598" spans="1:5" ht="12.95" customHeight="1" x14ac:dyDescent="0.2">
      <c r="A2598" s="7">
        <v>38022</v>
      </c>
      <c r="B2598" s="8">
        <v>7.6714488000000003</v>
      </c>
      <c r="C2598" s="2">
        <v>4.8915949999999997</v>
      </c>
      <c r="D2598" s="2">
        <v>4.8915949999999997</v>
      </c>
      <c r="E2598" s="2">
        <v>1</v>
      </c>
    </row>
    <row r="2599" spans="1:5" ht="12.95" customHeight="1" x14ac:dyDescent="0.2">
      <c r="A2599" s="7">
        <v>38023</v>
      </c>
      <c r="B2599" s="8">
        <v>7.6503379999999996</v>
      </c>
      <c r="C2599" s="2">
        <v>4.8768649999999996</v>
      </c>
      <c r="D2599" s="2">
        <v>4.8768649999999996</v>
      </c>
      <c r="E2599" s="2">
        <v>1</v>
      </c>
    </row>
    <row r="2600" spans="1:5" ht="12.95" customHeight="1" x14ac:dyDescent="0.2">
      <c r="A2600" s="7">
        <v>38024</v>
      </c>
      <c r="B2600" s="8">
        <v>7.6349169999999997</v>
      </c>
      <c r="C2600" s="2">
        <v>4.8614560000000004</v>
      </c>
      <c r="D2600" s="2">
        <v>4.8614560000000004</v>
      </c>
      <c r="E2600" s="2">
        <v>1</v>
      </c>
    </row>
    <row r="2601" spans="1:5" ht="12.95" customHeight="1" x14ac:dyDescent="0.2">
      <c r="A2601" s="7">
        <v>38025</v>
      </c>
      <c r="B2601" s="8">
        <v>7.6349169999999997</v>
      </c>
      <c r="C2601" s="2">
        <v>4.8614560000000004</v>
      </c>
      <c r="D2601" s="2">
        <v>4.8614560000000004</v>
      </c>
      <c r="E2601" s="2">
        <v>1</v>
      </c>
    </row>
    <row r="2602" spans="1:5" ht="12.95" customHeight="1" x14ac:dyDescent="0.2">
      <c r="A2602" s="7">
        <v>38026</v>
      </c>
      <c r="B2602" s="8">
        <v>7.6349169999999997</v>
      </c>
      <c r="C2602" s="2">
        <v>4.8614560000000004</v>
      </c>
      <c r="D2602" s="2">
        <v>4.8614560000000004</v>
      </c>
      <c r="E2602" s="2">
        <v>1</v>
      </c>
    </row>
    <row r="2603" spans="1:5" ht="12.95" customHeight="1" x14ac:dyDescent="0.2">
      <c r="A2603" s="7">
        <v>38027</v>
      </c>
      <c r="B2603" s="8">
        <v>7.6428010000000004</v>
      </c>
      <c r="C2603" s="2">
        <v>4.8698870000000003</v>
      </c>
      <c r="D2603" s="2">
        <v>4.8698870000000003</v>
      </c>
      <c r="E2603" s="2">
        <v>1</v>
      </c>
    </row>
    <row r="2604" spans="1:5" ht="12.95" customHeight="1" x14ac:dyDescent="0.2">
      <c r="A2604" s="7">
        <v>38028</v>
      </c>
      <c r="B2604" s="8">
        <v>7.6378779999999997</v>
      </c>
      <c r="C2604" s="2">
        <v>4.8710959999999996</v>
      </c>
      <c r="D2604" s="2">
        <v>4.8710959999999996</v>
      </c>
      <c r="E2604" s="2">
        <v>1</v>
      </c>
    </row>
    <row r="2605" spans="1:5" ht="12.95" customHeight="1" x14ac:dyDescent="0.2">
      <c r="A2605" s="7">
        <v>38029</v>
      </c>
      <c r="B2605" s="8">
        <v>7.6432190000000002</v>
      </c>
      <c r="C2605" s="2">
        <v>4.862717</v>
      </c>
      <c r="D2605" s="2">
        <v>4.862717</v>
      </c>
      <c r="E2605" s="2">
        <v>1</v>
      </c>
    </row>
    <row r="2606" spans="1:5" ht="12.95" customHeight="1" x14ac:dyDescent="0.2">
      <c r="A2606" s="7">
        <v>38030</v>
      </c>
      <c r="B2606" s="8">
        <v>7.650226</v>
      </c>
      <c r="C2606" s="2">
        <v>4.8511259999999998</v>
      </c>
      <c r="D2606" s="2">
        <v>4.8511259999999998</v>
      </c>
      <c r="E2606" s="2">
        <v>1</v>
      </c>
    </row>
    <row r="2607" spans="1:5" ht="12.95" customHeight="1" x14ac:dyDescent="0.2">
      <c r="A2607" s="7">
        <v>38031</v>
      </c>
      <c r="B2607" s="8">
        <v>7.6641209999999997</v>
      </c>
      <c r="C2607" s="2">
        <v>4.8568569999999998</v>
      </c>
      <c r="D2607" s="2">
        <v>4.8568569999999998</v>
      </c>
      <c r="E2607" s="2">
        <v>1</v>
      </c>
    </row>
    <row r="2608" spans="1:5" ht="12.95" customHeight="1" x14ac:dyDescent="0.2">
      <c r="A2608" s="7">
        <v>38032</v>
      </c>
      <c r="B2608" s="8">
        <v>7.6641209999999997</v>
      </c>
      <c r="C2608" s="2">
        <v>4.8568569999999998</v>
      </c>
      <c r="D2608" s="2">
        <v>4.8568569999999998</v>
      </c>
      <c r="E2608" s="2">
        <v>1</v>
      </c>
    </row>
    <row r="2609" spans="1:5" ht="12.95" customHeight="1" x14ac:dyDescent="0.2">
      <c r="A2609" s="7">
        <v>38033</v>
      </c>
      <c r="B2609" s="8">
        <v>7.6641209999999997</v>
      </c>
      <c r="C2609" s="2">
        <v>4.8568569999999998</v>
      </c>
      <c r="D2609" s="2">
        <v>4.8568569999999998</v>
      </c>
      <c r="E2609" s="2">
        <v>1</v>
      </c>
    </row>
    <row r="2610" spans="1:5" ht="12.95" customHeight="1" x14ac:dyDescent="0.2">
      <c r="A2610" s="7">
        <v>38034</v>
      </c>
      <c r="B2610" s="8">
        <v>7.6556259999999998</v>
      </c>
      <c r="C2610" s="2">
        <v>4.85609</v>
      </c>
      <c r="D2610" s="2">
        <v>4.85609</v>
      </c>
      <c r="E2610" s="2">
        <v>1</v>
      </c>
    </row>
    <row r="2611" spans="1:5" ht="12.95" customHeight="1" x14ac:dyDescent="0.2">
      <c r="A2611" s="7">
        <v>38035</v>
      </c>
      <c r="B2611" s="8">
        <v>7.6547489999999998</v>
      </c>
      <c r="C2611" s="2">
        <v>4.8641730000000001</v>
      </c>
      <c r="D2611" s="2">
        <v>4.8641730000000001</v>
      </c>
      <c r="E2611" s="2">
        <v>1</v>
      </c>
    </row>
    <row r="2612" spans="1:5" ht="12.95" customHeight="1" x14ac:dyDescent="0.2">
      <c r="A2612" s="7">
        <v>38036</v>
      </c>
      <c r="B2612" s="8">
        <v>7.6634289999999998</v>
      </c>
      <c r="C2612" s="2">
        <v>4.8665960000000004</v>
      </c>
      <c r="D2612" s="2">
        <v>4.8665960000000004</v>
      </c>
      <c r="E2612" s="2">
        <v>1</v>
      </c>
    </row>
    <row r="2613" spans="1:5" ht="12.95" customHeight="1" x14ac:dyDescent="0.2">
      <c r="A2613" s="7">
        <v>38037</v>
      </c>
      <c r="B2613" s="8">
        <v>7.6597010000000001</v>
      </c>
      <c r="C2613" s="2">
        <v>4.8614499999999996</v>
      </c>
      <c r="D2613" s="2">
        <v>4.8614499999999996</v>
      </c>
      <c r="E2613" s="2">
        <v>1</v>
      </c>
    </row>
    <row r="2614" spans="1:5" ht="12.95" customHeight="1" x14ac:dyDescent="0.2">
      <c r="A2614" s="7">
        <v>38038</v>
      </c>
      <c r="B2614" s="8">
        <v>7.6441369999999997</v>
      </c>
      <c r="C2614" s="2">
        <v>4.850956</v>
      </c>
      <c r="D2614" s="2">
        <v>4.850956</v>
      </c>
      <c r="E2614" s="2">
        <v>1</v>
      </c>
    </row>
    <row r="2615" spans="1:5" ht="12.95" customHeight="1" x14ac:dyDescent="0.2">
      <c r="A2615" s="7">
        <v>38039</v>
      </c>
      <c r="B2615" s="8">
        <v>7.6441369999999997</v>
      </c>
      <c r="C2615" s="2">
        <v>4.850956</v>
      </c>
      <c r="D2615" s="2">
        <v>4.850956</v>
      </c>
      <c r="E2615" s="2">
        <v>1</v>
      </c>
    </row>
    <row r="2616" spans="1:5" ht="12.95" customHeight="1" x14ac:dyDescent="0.2">
      <c r="A2616" s="7">
        <v>38040</v>
      </c>
      <c r="B2616" s="8">
        <v>7.6441369999999997</v>
      </c>
      <c r="C2616" s="2">
        <v>4.850956</v>
      </c>
      <c r="D2616" s="2">
        <v>4.850956</v>
      </c>
      <c r="E2616" s="2">
        <v>1</v>
      </c>
    </row>
    <row r="2617" spans="1:5" ht="12.95" customHeight="1" x14ac:dyDescent="0.2">
      <c r="A2617" s="7">
        <v>38041</v>
      </c>
      <c r="B2617" s="8">
        <v>7.6570200000000002</v>
      </c>
      <c r="C2617" s="2">
        <v>4.8538949999999996</v>
      </c>
      <c r="D2617" s="2">
        <v>4.8538949999999996</v>
      </c>
      <c r="E2617" s="2">
        <v>1</v>
      </c>
    </row>
    <row r="2618" spans="1:5" ht="12.95" customHeight="1" x14ac:dyDescent="0.2">
      <c r="A2618" s="7">
        <v>38042</v>
      </c>
      <c r="B2618" s="8">
        <v>7.6507259999999997</v>
      </c>
      <c r="C2618" s="2">
        <v>4.8566789999999997</v>
      </c>
      <c r="D2618" s="2">
        <v>4.8566789999999997</v>
      </c>
      <c r="E2618" s="2">
        <v>1</v>
      </c>
    </row>
    <row r="2619" spans="1:5" ht="12.95" customHeight="1" x14ac:dyDescent="0.2">
      <c r="A2619" s="7">
        <v>38043</v>
      </c>
      <c r="B2619" s="8">
        <v>7.6536629999999999</v>
      </c>
      <c r="C2619" s="2">
        <v>4.8641009999999998</v>
      </c>
      <c r="D2619" s="2">
        <v>4.8641009999999998</v>
      </c>
      <c r="E2619" s="2">
        <v>1</v>
      </c>
    </row>
    <row r="2620" spans="1:5" ht="12.95" customHeight="1" x14ac:dyDescent="0.2">
      <c r="A2620" s="7">
        <v>38044</v>
      </c>
      <c r="B2620" s="8">
        <v>7.6402720000000004</v>
      </c>
      <c r="C2620" s="2">
        <v>4.8552819999999999</v>
      </c>
      <c r="D2620" s="2">
        <v>4.8552819999999999</v>
      </c>
      <c r="E2620" s="2">
        <v>1</v>
      </c>
    </row>
    <row r="2621" spans="1:5" ht="12.95" customHeight="1" x14ac:dyDescent="0.2">
      <c r="A2621" s="7">
        <v>38045</v>
      </c>
      <c r="B2621" s="8">
        <v>7.6072930000000003</v>
      </c>
      <c r="C2621" s="2">
        <v>4.8187069999999999</v>
      </c>
      <c r="D2621" s="2">
        <v>4.8187069999999999</v>
      </c>
      <c r="E2621" s="2">
        <v>1</v>
      </c>
    </row>
    <row r="2622" spans="1:5" ht="12.95" customHeight="1" x14ac:dyDescent="0.2">
      <c r="A2622" s="7">
        <v>38046</v>
      </c>
      <c r="B2622" s="8">
        <v>7.6072930000000003</v>
      </c>
      <c r="C2622" s="2">
        <v>4.8187069999999999</v>
      </c>
      <c r="D2622" s="2">
        <v>4.8187069999999999</v>
      </c>
      <c r="E2622" s="2">
        <v>1</v>
      </c>
    </row>
    <row r="2623" spans="1:5" ht="12.95" customHeight="1" x14ac:dyDescent="0.2">
      <c r="A2623" s="7">
        <v>38047</v>
      </c>
      <c r="B2623" s="8">
        <v>7.6072930000000003</v>
      </c>
      <c r="C2623" s="2">
        <v>4.8187069999999999</v>
      </c>
      <c r="D2623" s="2">
        <v>4.8187069999999999</v>
      </c>
      <c r="E2623" s="2">
        <v>1</v>
      </c>
    </row>
    <row r="2624" spans="1:5" ht="12.95" customHeight="1" x14ac:dyDescent="0.2">
      <c r="A2624" s="7">
        <v>38048</v>
      </c>
      <c r="B2624" s="8">
        <v>7.6013789999999997</v>
      </c>
      <c r="C2624" s="2">
        <v>4.8192349999999999</v>
      </c>
      <c r="D2624" s="2">
        <v>4.8192349999999999</v>
      </c>
      <c r="E2624" s="2">
        <v>1</v>
      </c>
    </row>
    <row r="2625" spans="1:5" ht="12.95" customHeight="1" x14ac:dyDescent="0.2">
      <c r="A2625" s="7">
        <v>38049</v>
      </c>
      <c r="B2625" s="8">
        <v>7.5843569999999998</v>
      </c>
      <c r="C2625" s="2">
        <v>4.7896159999999997</v>
      </c>
      <c r="D2625" s="2">
        <v>4.7896159999999997</v>
      </c>
      <c r="E2625" s="2">
        <v>1</v>
      </c>
    </row>
    <row r="2626" spans="1:5" ht="12.95" customHeight="1" x14ac:dyDescent="0.2">
      <c r="A2626" s="7">
        <v>38050</v>
      </c>
      <c r="B2626" s="8">
        <v>7.5756610000000002</v>
      </c>
      <c r="C2626" s="2">
        <v>4.7929019999999998</v>
      </c>
      <c r="D2626" s="2">
        <v>4.7929019999999998</v>
      </c>
      <c r="E2626" s="2">
        <v>1</v>
      </c>
    </row>
    <row r="2627" spans="1:5" ht="12.95" customHeight="1" x14ac:dyDescent="0.2">
      <c r="A2627" s="7">
        <v>38051</v>
      </c>
      <c r="B2627" s="8">
        <v>7.5644499999999999</v>
      </c>
      <c r="C2627" s="2">
        <v>4.7888232999999998</v>
      </c>
      <c r="D2627" s="2">
        <v>4.7888232999999998</v>
      </c>
      <c r="E2627" s="2">
        <v>1</v>
      </c>
    </row>
    <row r="2628" spans="1:5" ht="12.95" customHeight="1" x14ac:dyDescent="0.2">
      <c r="A2628" s="7">
        <v>38052</v>
      </c>
      <c r="B2628" s="8">
        <v>7.5706800000000003</v>
      </c>
      <c r="C2628" s="2">
        <v>4.7985550000000003</v>
      </c>
      <c r="D2628" s="2">
        <v>4.7985550000000003</v>
      </c>
      <c r="E2628" s="2">
        <v>1</v>
      </c>
    </row>
    <row r="2629" spans="1:5" ht="12.95" customHeight="1" x14ac:dyDescent="0.2">
      <c r="A2629" s="7">
        <v>38053</v>
      </c>
      <c r="B2629" s="8">
        <v>7.5706800000000003</v>
      </c>
      <c r="C2629" s="2">
        <v>4.7985550000000003</v>
      </c>
      <c r="D2629" s="2">
        <v>4.7985550000000003</v>
      </c>
      <c r="E2629" s="2">
        <v>1</v>
      </c>
    </row>
    <row r="2630" spans="1:5" ht="12.95" customHeight="1" x14ac:dyDescent="0.2">
      <c r="A2630" s="7">
        <v>38054</v>
      </c>
      <c r="B2630" s="8">
        <v>7.5706800000000003</v>
      </c>
      <c r="C2630" s="2">
        <v>4.7985550000000003</v>
      </c>
      <c r="D2630" s="2">
        <v>4.7985550000000003</v>
      </c>
      <c r="E2630" s="2">
        <v>1</v>
      </c>
    </row>
    <row r="2631" spans="1:5" ht="12.95" customHeight="1" x14ac:dyDescent="0.2">
      <c r="A2631" s="7">
        <v>38055</v>
      </c>
      <c r="B2631" s="8">
        <v>7.5635260000000004</v>
      </c>
      <c r="C2631" s="2">
        <v>4.7797809999999998</v>
      </c>
      <c r="D2631" s="2">
        <v>4.7797809999999998</v>
      </c>
      <c r="E2631" s="2">
        <v>1</v>
      </c>
    </row>
    <row r="2632" spans="1:5" ht="12.95" customHeight="1" x14ac:dyDescent="0.2">
      <c r="A2632" s="7">
        <v>38056</v>
      </c>
      <c r="B2632" s="8">
        <v>7.5569470000000001</v>
      </c>
      <c r="C2632" s="2">
        <v>4.776529</v>
      </c>
      <c r="D2632" s="2">
        <v>4.776529</v>
      </c>
      <c r="E2632" s="2">
        <v>1</v>
      </c>
    </row>
    <row r="2633" spans="1:5" ht="12.95" customHeight="1" x14ac:dyDescent="0.2">
      <c r="A2633" s="7">
        <v>38057</v>
      </c>
      <c r="B2633" s="8">
        <v>7.5434960000000002</v>
      </c>
      <c r="C2633" s="2">
        <v>4.7876969999999996</v>
      </c>
      <c r="D2633" s="2">
        <v>4.7876969999999996</v>
      </c>
      <c r="E2633" s="2">
        <v>1</v>
      </c>
    </row>
    <row r="2634" spans="1:5" ht="12.95" customHeight="1" x14ac:dyDescent="0.2">
      <c r="A2634" s="7">
        <v>38058</v>
      </c>
      <c r="B2634" s="8">
        <v>7.5350239999999999</v>
      </c>
      <c r="C2634" s="2">
        <v>4.803356</v>
      </c>
      <c r="D2634" s="2">
        <v>4.803356</v>
      </c>
      <c r="E2634" s="2">
        <v>1</v>
      </c>
    </row>
    <row r="2635" spans="1:5" ht="12.95" customHeight="1" x14ac:dyDescent="0.2">
      <c r="A2635" s="7">
        <v>38059</v>
      </c>
      <c r="B2635" s="8">
        <v>7.5344629999999997</v>
      </c>
      <c r="C2635" s="2">
        <v>4.8069819999999996</v>
      </c>
      <c r="D2635" s="2">
        <v>4.8069819999999996</v>
      </c>
      <c r="E2635" s="2">
        <v>1</v>
      </c>
    </row>
    <row r="2636" spans="1:5" ht="12.95" customHeight="1" x14ac:dyDescent="0.2">
      <c r="A2636" s="7">
        <v>38060</v>
      </c>
      <c r="B2636" s="8">
        <v>7.5344629999999997</v>
      </c>
      <c r="C2636" s="2">
        <v>4.8069819999999996</v>
      </c>
      <c r="D2636" s="2">
        <v>4.8069819999999996</v>
      </c>
      <c r="E2636" s="2">
        <v>1</v>
      </c>
    </row>
    <row r="2637" spans="1:5" ht="12.95" customHeight="1" x14ac:dyDescent="0.2">
      <c r="A2637" s="7">
        <v>38061</v>
      </c>
      <c r="B2637" s="8">
        <v>7.5344629999999997</v>
      </c>
      <c r="C2637" s="2">
        <v>4.8069819999999996</v>
      </c>
      <c r="D2637" s="2">
        <v>4.8069819999999996</v>
      </c>
      <c r="E2637" s="2">
        <v>1</v>
      </c>
    </row>
    <row r="2638" spans="1:5" ht="12.95" customHeight="1" x14ac:dyDescent="0.2">
      <c r="A2638" s="7">
        <v>38062</v>
      </c>
      <c r="B2638" s="8">
        <v>7.5229710000000001</v>
      </c>
      <c r="C2638" s="2">
        <v>4.8076249999999998</v>
      </c>
      <c r="D2638" s="2">
        <v>4.8076249999999998</v>
      </c>
      <c r="E2638" s="2">
        <v>1</v>
      </c>
    </row>
    <row r="2639" spans="1:5" ht="12.95" customHeight="1" x14ac:dyDescent="0.2">
      <c r="A2639" s="7">
        <v>38063</v>
      </c>
      <c r="B2639" s="8">
        <v>7.5201000000000002</v>
      </c>
      <c r="C2639" s="2">
        <v>4.8018010000000002</v>
      </c>
      <c r="D2639" s="2">
        <v>4.8018010000000002</v>
      </c>
      <c r="E2639" s="2">
        <v>1</v>
      </c>
    </row>
    <row r="2640" spans="1:5" ht="12.95" customHeight="1" x14ac:dyDescent="0.2">
      <c r="A2640" s="7">
        <v>38064</v>
      </c>
      <c r="B2640" s="8">
        <v>7.501118</v>
      </c>
      <c r="C2640" s="2">
        <v>4.7875399999999999</v>
      </c>
      <c r="D2640" s="2">
        <v>4.7875399999999999</v>
      </c>
      <c r="E2640" s="2">
        <v>1</v>
      </c>
    </row>
    <row r="2641" spans="1:5" ht="12.95" customHeight="1" x14ac:dyDescent="0.2">
      <c r="A2641" s="7">
        <v>38065</v>
      </c>
      <c r="B2641" s="8">
        <v>7.4842969999999998</v>
      </c>
      <c r="C2641" s="2">
        <v>4.789644</v>
      </c>
      <c r="D2641" s="2">
        <v>4.789644</v>
      </c>
      <c r="E2641" s="2">
        <v>1</v>
      </c>
    </row>
    <row r="2642" spans="1:5" ht="12.95" customHeight="1" x14ac:dyDescent="0.2">
      <c r="A2642" s="7">
        <v>38066</v>
      </c>
      <c r="B2642" s="8">
        <v>7.4535119999999999</v>
      </c>
      <c r="C2642" s="2">
        <v>4.7831049999999999</v>
      </c>
      <c r="D2642" s="2">
        <v>4.7831049999999999</v>
      </c>
      <c r="E2642" s="2">
        <v>1</v>
      </c>
    </row>
    <row r="2643" spans="1:5" ht="12.95" customHeight="1" x14ac:dyDescent="0.2">
      <c r="A2643" s="7">
        <v>38067</v>
      </c>
      <c r="B2643" s="8">
        <v>7.4535119999999999</v>
      </c>
      <c r="C2643" s="2">
        <v>4.7831049999999999</v>
      </c>
      <c r="D2643" s="2">
        <v>4.7831049999999999</v>
      </c>
      <c r="E2643" s="2">
        <v>1</v>
      </c>
    </row>
    <row r="2644" spans="1:5" ht="12.95" customHeight="1" x14ac:dyDescent="0.2">
      <c r="A2644" s="7">
        <v>38068</v>
      </c>
      <c r="B2644" s="8">
        <v>7.4535119999999999</v>
      </c>
      <c r="C2644" s="2">
        <v>4.7831049999999999</v>
      </c>
      <c r="D2644" s="2">
        <v>4.7831049999999999</v>
      </c>
      <c r="E2644" s="2">
        <v>1</v>
      </c>
    </row>
    <row r="2645" spans="1:5" ht="12.95" customHeight="1" x14ac:dyDescent="0.2">
      <c r="A2645" s="7">
        <v>38069</v>
      </c>
      <c r="B2645" s="8">
        <v>7.4543239999999997</v>
      </c>
      <c r="C2645" s="2">
        <v>4.7897730000000003</v>
      </c>
      <c r="D2645" s="2">
        <v>4.7897730000000003</v>
      </c>
      <c r="E2645" s="2">
        <v>1</v>
      </c>
    </row>
    <row r="2646" spans="1:5" ht="12.95" customHeight="1" x14ac:dyDescent="0.2">
      <c r="A2646" s="7">
        <v>38070</v>
      </c>
      <c r="B2646" s="8">
        <v>7.4341889999999999</v>
      </c>
      <c r="C2646" s="2">
        <v>4.7953229999999998</v>
      </c>
      <c r="D2646" s="2">
        <v>4.7953229999999998</v>
      </c>
      <c r="E2646" s="2">
        <v>1</v>
      </c>
    </row>
    <row r="2647" spans="1:5" ht="12.95" customHeight="1" x14ac:dyDescent="0.2">
      <c r="A2647" s="7">
        <v>38071</v>
      </c>
      <c r="B2647" s="8">
        <v>7.4316849999999999</v>
      </c>
      <c r="C2647" s="2">
        <v>4.784141</v>
      </c>
      <c r="D2647" s="2">
        <v>4.784141</v>
      </c>
      <c r="E2647" s="2">
        <v>1</v>
      </c>
    </row>
    <row r="2648" spans="1:5" ht="12.95" customHeight="1" x14ac:dyDescent="0.2">
      <c r="A2648" s="7">
        <v>38072</v>
      </c>
      <c r="B2648" s="8">
        <v>7.4125360000000002</v>
      </c>
      <c r="C2648" s="2">
        <v>4.7779660000000002</v>
      </c>
      <c r="D2648" s="2">
        <v>4.7779660000000002</v>
      </c>
      <c r="E2648" s="2">
        <v>1</v>
      </c>
    </row>
    <row r="2649" spans="1:5" ht="12.95" customHeight="1" x14ac:dyDescent="0.2">
      <c r="A2649" s="7">
        <v>38073</v>
      </c>
      <c r="B2649" s="8">
        <v>7.3890909999999996</v>
      </c>
      <c r="C2649" s="2">
        <v>4.749689</v>
      </c>
      <c r="D2649" s="2">
        <v>4.749689</v>
      </c>
      <c r="E2649" s="2">
        <v>1</v>
      </c>
    </row>
    <row r="2650" spans="1:5" ht="12.95" customHeight="1" x14ac:dyDescent="0.2">
      <c r="A2650" s="7">
        <v>38074</v>
      </c>
      <c r="B2650" s="8">
        <v>7.3890909999999996</v>
      </c>
      <c r="C2650" s="2">
        <v>4.749689</v>
      </c>
      <c r="D2650" s="2">
        <v>4.749689</v>
      </c>
      <c r="E2650" s="2">
        <v>1</v>
      </c>
    </row>
    <row r="2651" spans="1:5" ht="12.95" customHeight="1" x14ac:dyDescent="0.2">
      <c r="A2651" s="7">
        <v>38075</v>
      </c>
      <c r="B2651" s="8">
        <v>7.3890909999999996</v>
      </c>
      <c r="C2651" s="2">
        <v>4.749689</v>
      </c>
      <c r="D2651" s="2">
        <v>4.749689</v>
      </c>
      <c r="E2651" s="2">
        <v>1</v>
      </c>
    </row>
    <row r="2652" spans="1:5" ht="12.95" customHeight="1" x14ac:dyDescent="0.2">
      <c r="A2652" s="7">
        <v>38076</v>
      </c>
      <c r="B2652" s="8">
        <v>7.3849179999999999</v>
      </c>
      <c r="C2652" s="2">
        <v>4.7393900000000002</v>
      </c>
      <c r="D2652" s="2">
        <v>4.7393900000000002</v>
      </c>
      <c r="E2652" s="2">
        <v>1</v>
      </c>
    </row>
    <row r="2653" spans="1:5" ht="12.95" customHeight="1" x14ac:dyDescent="0.2">
      <c r="A2653" s="7">
        <v>38077</v>
      </c>
      <c r="B2653" s="8">
        <v>7.3954399999999998</v>
      </c>
      <c r="C2653" s="2">
        <v>4.7406670000000002</v>
      </c>
      <c r="D2653" s="2">
        <v>4.7406670000000002</v>
      </c>
      <c r="E2653" s="2">
        <v>1</v>
      </c>
    </row>
    <row r="2654" spans="1:5" ht="12.95" customHeight="1" x14ac:dyDescent="0.2">
      <c r="A2654" s="7">
        <v>38078</v>
      </c>
      <c r="B2654" s="8">
        <v>7.4169229999999997</v>
      </c>
      <c r="C2654" s="2">
        <v>4.7523049999999998</v>
      </c>
      <c r="D2654" s="2">
        <v>4.7523049999999998</v>
      </c>
      <c r="E2654" s="2">
        <v>1</v>
      </c>
    </row>
    <row r="2655" spans="1:5" ht="12.95" customHeight="1" x14ac:dyDescent="0.2">
      <c r="A2655" s="7">
        <v>38079</v>
      </c>
      <c r="B2655" s="8">
        <v>7.4519780000000004</v>
      </c>
      <c r="C2655" s="2">
        <v>4.7815070000000004</v>
      </c>
      <c r="D2655" s="2">
        <v>4.7815070000000004</v>
      </c>
      <c r="E2655" s="2">
        <v>1</v>
      </c>
    </row>
    <row r="2656" spans="1:5" ht="12.95" customHeight="1" x14ac:dyDescent="0.2">
      <c r="A2656" s="7">
        <v>38080</v>
      </c>
      <c r="B2656" s="8">
        <v>7.4740260000000003</v>
      </c>
      <c r="C2656" s="2">
        <v>4.7833769999999998</v>
      </c>
      <c r="D2656" s="2">
        <v>4.7833769999999998</v>
      </c>
      <c r="E2656" s="2">
        <v>1</v>
      </c>
    </row>
    <row r="2657" spans="1:5" ht="12.95" customHeight="1" x14ac:dyDescent="0.2">
      <c r="A2657" s="7">
        <v>38081</v>
      </c>
      <c r="B2657" s="8">
        <v>7.4740260000000003</v>
      </c>
      <c r="C2657" s="2">
        <v>4.7833769999999998</v>
      </c>
      <c r="D2657" s="2">
        <v>4.7833769999999998</v>
      </c>
      <c r="E2657" s="2">
        <v>1</v>
      </c>
    </row>
    <row r="2658" spans="1:5" ht="12.95" customHeight="1" x14ac:dyDescent="0.2">
      <c r="A2658" s="7">
        <v>38082</v>
      </c>
      <c r="B2658" s="8">
        <v>7.4740260000000003</v>
      </c>
      <c r="C2658" s="2">
        <v>4.7833769999999998</v>
      </c>
      <c r="D2658" s="2">
        <v>4.7833769999999998</v>
      </c>
      <c r="E2658" s="2">
        <v>1</v>
      </c>
    </row>
    <row r="2659" spans="1:5" ht="12.95" customHeight="1" x14ac:dyDescent="0.2">
      <c r="A2659" s="7">
        <v>38083</v>
      </c>
      <c r="B2659" s="8">
        <v>7.5003549999999999</v>
      </c>
      <c r="C2659" s="2">
        <v>4.7922529999999997</v>
      </c>
      <c r="D2659" s="2">
        <v>4.7922529999999997</v>
      </c>
      <c r="E2659" s="2">
        <v>1</v>
      </c>
    </row>
    <row r="2660" spans="1:5" ht="12.95" customHeight="1" x14ac:dyDescent="0.2">
      <c r="A2660" s="7">
        <v>38084</v>
      </c>
      <c r="B2660" s="8">
        <v>7.5059250000000004</v>
      </c>
      <c r="C2660" s="2">
        <v>4.7961179999999999</v>
      </c>
      <c r="D2660" s="2">
        <v>4.7961179999999999</v>
      </c>
      <c r="E2660" s="2">
        <v>1</v>
      </c>
    </row>
    <row r="2661" spans="1:5" ht="12.95" customHeight="1" x14ac:dyDescent="0.2">
      <c r="A2661" s="7">
        <v>38085</v>
      </c>
      <c r="B2661" s="8">
        <v>7.5137799999999997</v>
      </c>
      <c r="C2661" s="2">
        <v>4.8214709999999998</v>
      </c>
      <c r="D2661" s="2">
        <v>4.8214709999999998</v>
      </c>
      <c r="E2661" s="2">
        <v>1</v>
      </c>
    </row>
    <row r="2662" spans="1:5" ht="12.95" customHeight="1" x14ac:dyDescent="0.2">
      <c r="A2662" s="7">
        <v>38086</v>
      </c>
      <c r="B2662" s="8">
        <v>7.5108550000000003</v>
      </c>
      <c r="C2662" s="2">
        <v>4.8316850000000002</v>
      </c>
      <c r="D2662" s="2">
        <v>4.8316850000000002</v>
      </c>
      <c r="E2662" s="2">
        <v>1</v>
      </c>
    </row>
    <row r="2663" spans="1:5" ht="12.95" customHeight="1" x14ac:dyDescent="0.2">
      <c r="A2663" s="7">
        <v>38087</v>
      </c>
      <c r="B2663" s="8">
        <v>7.4994350000000001</v>
      </c>
      <c r="C2663" s="2">
        <v>4.8402190000000003</v>
      </c>
      <c r="D2663" s="2">
        <v>4.8402190000000003</v>
      </c>
      <c r="E2663" s="2">
        <v>1</v>
      </c>
    </row>
    <row r="2664" spans="1:5" ht="12.95" customHeight="1" x14ac:dyDescent="0.2">
      <c r="A2664" s="7">
        <v>38088</v>
      </c>
      <c r="B2664" s="8">
        <v>7.4994350000000001</v>
      </c>
      <c r="C2664" s="2">
        <v>4.8402190000000003</v>
      </c>
      <c r="D2664" s="2">
        <v>4.8402190000000003</v>
      </c>
      <c r="E2664" s="2">
        <v>1</v>
      </c>
    </row>
    <row r="2665" spans="1:5" ht="12.95" customHeight="1" x14ac:dyDescent="0.2">
      <c r="A2665" s="7">
        <v>38089</v>
      </c>
      <c r="B2665" s="8">
        <v>7.4994350000000001</v>
      </c>
      <c r="C2665" s="2">
        <v>4.8402190000000003</v>
      </c>
      <c r="D2665" s="2">
        <v>4.8402190000000003</v>
      </c>
      <c r="E2665" s="2">
        <v>1</v>
      </c>
    </row>
    <row r="2666" spans="1:5" ht="12.95" customHeight="1" x14ac:dyDescent="0.2">
      <c r="A2666" s="7">
        <v>38090</v>
      </c>
      <c r="B2666" s="8">
        <v>7.4994350000000001</v>
      </c>
      <c r="C2666" s="2">
        <v>4.8402190000000003</v>
      </c>
      <c r="D2666" s="2">
        <v>4.8402190000000003</v>
      </c>
      <c r="E2666" s="2">
        <v>1</v>
      </c>
    </row>
    <row r="2667" spans="1:5" ht="12.95" customHeight="1" x14ac:dyDescent="0.2">
      <c r="A2667" s="7">
        <v>38091</v>
      </c>
      <c r="B2667" s="8">
        <v>7.4939539999999996</v>
      </c>
      <c r="C2667" s="2">
        <v>4.837618</v>
      </c>
      <c r="D2667" s="2">
        <v>4.837618</v>
      </c>
      <c r="E2667" s="2">
        <v>1</v>
      </c>
    </row>
    <row r="2668" spans="1:5" ht="12.95" customHeight="1" x14ac:dyDescent="0.2">
      <c r="A2668" s="7">
        <v>38092</v>
      </c>
      <c r="B2668" s="8">
        <v>7.4824650000000004</v>
      </c>
      <c r="C2668" s="2">
        <v>4.8261510000000003</v>
      </c>
      <c r="D2668" s="2">
        <v>4.8261510000000003</v>
      </c>
      <c r="E2668" s="2">
        <v>1</v>
      </c>
    </row>
    <row r="2669" spans="1:5" ht="12.95" customHeight="1" x14ac:dyDescent="0.2">
      <c r="A2669" s="7">
        <v>38093</v>
      </c>
      <c r="B2669" s="8">
        <v>7.4846269999999997</v>
      </c>
      <c r="C2669" s="2">
        <v>4.8331569999999999</v>
      </c>
      <c r="D2669" s="2">
        <v>4.8331569999999999</v>
      </c>
      <c r="E2669" s="2">
        <v>1</v>
      </c>
    </row>
    <row r="2670" spans="1:5" ht="12.95" customHeight="1" x14ac:dyDescent="0.2">
      <c r="A2670" s="7">
        <v>38094</v>
      </c>
      <c r="B2670" s="8">
        <v>7.4801289999999998</v>
      </c>
      <c r="C2670" s="2">
        <v>4.8159470000000004</v>
      </c>
      <c r="D2670" s="2">
        <v>4.8159470000000004</v>
      </c>
      <c r="E2670" s="2">
        <v>1</v>
      </c>
    </row>
    <row r="2671" spans="1:5" ht="12.95" customHeight="1" x14ac:dyDescent="0.2">
      <c r="A2671" s="7">
        <v>38095</v>
      </c>
      <c r="B2671" s="8">
        <v>7.4801289999999998</v>
      </c>
      <c r="C2671" s="2">
        <v>4.8159470000000004</v>
      </c>
      <c r="D2671" s="2">
        <v>4.8159470000000004</v>
      </c>
      <c r="E2671" s="2">
        <v>1</v>
      </c>
    </row>
    <row r="2672" spans="1:5" ht="12.95" customHeight="1" x14ac:dyDescent="0.2">
      <c r="A2672" s="7">
        <v>38096</v>
      </c>
      <c r="B2672" s="8">
        <v>7.4801289999999998</v>
      </c>
      <c r="C2672" s="2">
        <v>4.8159470000000004</v>
      </c>
      <c r="D2672" s="2">
        <v>4.8159470000000004</v>
      </c>
      <c r="E2672" s="2">
        <v>1</v>
      </c>
    </row>
    <row r="2673" spans="1:5" ht="12.95" customHeight="1" x14ac:dyDescent="0.2">
      <c r="A2673" s="7">
        <v>38097</v>
      </c>
      <c r="B2673" s="8">
        <v>7.4862310000000001</v>
      </c>
      <c r="C2673" s="2">
        <v>4.8288919999999997</v>
      </c>
      <c r="D2673" s="2">
        <v>4.8288919999999997</v>
      </c>
      <c r="E2673" s="2">
        <v>1</v>
      </c>
    </row>
    <row r="2674" spans="1:5" ht="12.95" customHeight="1" x14ac:dyDescent="0.2">
      <c r="A2674" s="7">
        <v>38098</v>
      </c>
      <c r="B2674" s="8">
        <v>7.4923070000000003</v>
      </c>
      <c r="C2674" s="2">
        <v>4.8240980000000002</v>
      </c>
      <c r="D2674" s="2">
        <v>4.8240980000000002</v>
      </c>
      <c r="E2674" s="2">
        <v>1</v>
      </c>
    </row>
    <row r="2675" spans="1:5" ht="12.95" customHeight="1" x14ac:dyDescent="0.2">
      <c r="A2675" s="7">
        <v>38099</v>
      </c>
      <c r="B2675" s="8">
        <v>7.5002279999999999</v>
      </c>
      <c r="C2675" s="2">
        <v>4.8183400000000001</v>
      </c>
      <c r="D2675" s="2">
        <v>4.8183400000000001</v>
      </c>
      <c r="E2675" s="2">
        <v>1</v>
      </c>
    </row>
    <row r="2676" spans="1:5" ht="12.95" customHeight="1" x14ac:dyDescent="0.2">
      <c r="A2676" s="7">
        <v>38100</v>
      </c>
      <c r="B2676" s="8">
        <v>7.5488869999999997</v>
      </c>
      <c r="C2676" s="2">
        <v>4.8614680000000003</v>
      </c>
      <c r="D2676" s="2">
        <v>4.8614680000000003</v>
      </c>
      <c r="E2676" s="2">
        <v>1</v>
      </c>
    </row>
    <row r="2677" spans="1:5" ht="12.95" customHeight="1" x14ac:dyDescent="0.2">
      <c r="A2677" s="7">
        <v>38101</v>
      </c>
      <c r="B2677" s="8">
        <v>7.5616050000000001</v>
      </c>
      <c r="C2677" s="2">
        <v>4.847804</v>
      </c>
      <c r="D2677" s="2">
        <v>4.847804</v>
      </c>
      <c r="E2677" s="2">
        <v>1</v>
      </c>
    </row>
    <row r="2678" spans="1:5" ht="12.95" customHeight="1" x14ac:dyDescent="0.2">
      <c r="A2678" s="7">
        <v>38102</v>
      </c>
      <c r="B2678" s="8">
        <v>7.5616050000000001</v>
      </c>
      <c r="C2678" s="2">
        <v>4.847804</v>
      </c>
      <c r="D2678" s="2">
        <v>4.847804</v>
      </c>
      <c r="E2678" s="2">
        <v>1</v>
      </c>
    </row>
    <row r="2679" spans="1:5" ht="12.95" customHeight="1" x14ac:dyDescent="0.2">
      <c r="A2679" s="7">
        <v>38103</v>
      </c>
      <c r="B2679" s="8">
        <v>7.5616050000000001</v>
      </c>
      <c r="C2679" s="2">
        <v>4.847804</v>
      </c>
      <c r="D2679" s="2">
        <v>4.847804</v>
      </c>
      <c r="E2679" s="2">
        <v>1</v>
      </c>
    </row>
    <row r="2680" spans="1:5" ht="12.95" customHeight="1" x14ac:dyDescent="0.2">
      <c r="A2680" s="7">
        <v>38104</v>
      </c>
      <c r="B2680" s="8">
        <v>7.5780599999999998</v>
      </c>
      <c r="C2680" s="2">
        <v>4.8674030000000004</v>
      </c>
      <c r="D2680" s="2">
        <v>4.8674030000000004</v>
      </c>
      <c r="E2680" s="2">
        <v>1</v>
      </c>
    </row>
    <row r="2681" spans="1:5" ht="12.95" customHeight="1" x14ac:dyDescent="0.2">
      <c r="A2681" s="7">
        <v>38105</v>
      </c>
      <c r="B2681" s="8">
        <v>7.5661050000000003</v>
      </c>
      <c r="C2681" s="2">
        <v>4.8882960000000004</v>
      </c>
      <c r="D2681" s="2">
        <v>4.8882960000000004</v>
      </c>
      <c r="E2681" s="2">
        <v>1</v>
      </c>
    </row>
    <row r="2682" spans="1:5" ht="12.95" customHeight="1" x14ac:dyDescent="0.2">
      <c r="A2682" s="7">
        <v>38106</v>
      </c>
      <c r="B2682" s="8">
        <v>7.5646490000000002</v>
      </c>
      <c r="C2682" s="2">
        <v>4.8905149999999997</v>
      </c>
      <c r="D2682" s="2">
        <v>4.8905149999999997</v>
      </c>
      <c r="E2682" s="2">
        <v>1</v>
      </c>
    </row>
    <row r="2683" spans="1:5" ht="12.95" customHeight="1" x14ac:dyDescent="0.2">
      <c r="A2683" s="7">
        <v>38107</v>
      </c>
      <c r="B2683" s="8">
        <v>7.5335760000000001</v>
      </c>
      <c r="C2683" s="2">
        <v>4.8723169999999998</v>
      </c>
      <c r="D2683" s="2">
        <v>4.8723169999999998</v>
      </c>
      <c r="E2683" s="2">
        <v>1</v>
      </c>
    </row>
    <row r="2684" spans="1:5" ht="12.95" customHeight="1" x14ac:dyDescent="0.2">
      <c r="A2684" s="7">
        <v>38108</v>
      </c>
      <c r="B2684" s="8">
        <v>7.4936920000000002</v>
      </c>
      <c r="C2684" s="2">
        <v>4.827477</v>
      </c>
      <c r="D2684" s="2">
        <v>4.827477</v>
      </c>
      <c r="E2684" s="2">
        <v>1</v>
      </c>
    </row>
    <row r="2685" spans="1:5" ht="12.95" customHeight="1" x14ac:dyDescent="0.2">
      <c r="A2685" s="7">
        <v>38109</v>
      </c>
      <c r="B2685" s="8">
        <v>7.4936920000000002</v>
      </c>
      <c r="C2685" s="2">
        <v>4.827477</v>
      </c>
      <c r="D2685" s="2">
        <v>4.827477</v>
      </c>
      <c r="E2685" s="2">
        <v>1</v>
      </c>
    </row>
    <row r="2686" spans="1:5" ht="12.95" customHeight="1" x14ac:dyDescent="0.2">
      <c r="A2686" s="7">
        <v>38110</v>
      </c>
      <c r="B2686" s="8">
        <v>7.4936920000000002</v>
      </c>
      <c r="C2686" s="2">
        <v>4.827477</v>
      </c>
      <c r="D2686" s="2">
        <v>4.827477</v>
      </c>
      <c r="E2686" s="2">
        <v>1</v>
      </c>
    </row>
    <row r="2687" spans="1:5" ht="12.95" customHeight="1" x14ac:dyDescent="0.2">
      <c r="A2687" s="7">
        <v>38111</v>
      </c>
      <c r="B2687" s="8">
        <v>7.4830360000000002</v>
      </c>
      <c r="C2687" s="2">
        <v>4.8218550000000002</v>
      </c>
      <c r="D2687" s="2">
        <v>4.8218550000000002</v>
      </c>
      <c r="E2687" s="2">
        <v>1</v>
      </c>
    </row>
    <row r="2688" spans="1:5" ht="12.95" customHeight="1" x14ac:dyDescent="0.2">
      <c r="A2688" s="7">
        <v>38112</v>
      </c>
      <c r="B2688" s="8">
        <v>7.4697849999999999</v>
      </c>
      <c r="C2688" s="2">
        <v>4.8108360000000001</v>
      </c>
      <c r="D2688" s="2">
        <v>4.8108360000000001</v>
      </c>
      <c r="E2688" s="2">
        <v>1</v>
      </c>
    </row>
    <row r="2689" spans="1:5" ht="12.95" customHeight="1" x14ac:dyDescent="0.2">
      <c r="A2689" s="7">
        <v>38113</v>
      </c>
      <c r="B2689" s="8">
        <v>7.4582540000000002</v>
      </c>
      <c r="C2689" s="2">
        <v>4.8195499999999996</v>
      </c>
      <c r="D2689" s="2">
        <v>4.8195499999999996</v>
      </c>
      <c r="E2689" s="2">
        <v>1</v>
      </c>
    </row>
    <row r="2690" spans="1:5" ht="12.95" customHeight="1" x14ac:dyDescent="0.2">
      <c r="A2690" s="7">
        <v>38114</v>
      </c>
      <c r="B2690" s="8">
        <v>7.457694</v>
      </c>
      <c r="C2690" s="2">
        <v>4.8101739999999999</v>
      </c>
      <c r="D2690" s="2">
        <v>4.8101739999999999</v>
      </c>
      <c r="E2690" s="2">
        <v>1</v>
      </c>
    </row>
    <row r="2691" spans="1:5" ht="12.95" customHeight="1" x14ac:dyDescent="0.2">
      <c r="A2691" s="7">
        <v>38115</v>
      </c>
      <c r="B2691" s="8">
        <v>7.4483059999999996</v>
      </c>
      <c r="C2691" s="2">
        <v>4.8044289999999998</v>
      </c>
      <c r="D2691" s="2">
        <v>4.8044289999999998</v>
      </c>
      <c r="E2691" s="2">
        <v>1</v>
      </c>
    </row>
    <row r="2692" spans="1:5" ht="12.95" customHeight="1" x14ac:dyDescent="0.2">
      <c r="A2692" s="7">
        <v>38116</v>
      </c>
      <c r="B2692" s="8">
        <v>7.4483059999999996</v>
      </c>
      <c r="C2692" s="2">
        <v>4.8044289999999998</v>
      </c>
      <c r="D2692" s="2">
        <v>4.8044289999999998</v>
      </c>
      <c r="E2692" s="2">
        <v>1</v>
      </c>
    </row>
    <row r="2693" spans="1:5" ht="12.95" customHeight="1" x14ac:dyDescent="0.2">
      <c r="A2693" s="7">
        <v>38117</v>
      </c>
      <c r="B2693" s="8">
        <v>7.4483059999999996</v>
      </c>
      <c r="C2693" s="2">
        <v>4.8044289999999998</v>
      </c>
      <c r="D2693" s="2">
        <v>4.8044289999999998</v>
      </c>
      <c r="E2693" s="2">
        <v>1</v>
      </c>
    </row>
    <row r="2694" spans="1:5" ht="12.95" customHeight="1" x14ac:dyDescent="0.2">
      <c r="A2694" s="7">
        <v>38118</v>
      </c>
      <c r="B2694" s="8">
        <v>7.4393729999999998</v>
      </c>
      <c r="C2694" s="2">
        <v>4.8273140000000003</v>
      </c>
      <c r="D2694" s="2">
        <v>4.8273140000000003</v>
      </c>
      <c r="E2694" s="2">
        <v>1</v>
      </c>
    </row>
    <row r="2695" spans="1:5" ht="12.95" customHeight="1" x14ac:dyDescent="0.2">
      <c r="A2695" s="7">
        <v>38119</v>
      </c>
      <c r="B2695" s="8">
        <v>7.4320430000000002</v>
      </c>
      <c r="C2695" s="2">
        <v>4.8188050000000002</v>
      </c>
      <c r="D2695" s="2">
        <v>4.8188050000000002</v>
      </c>
      <c r="E2695" s="2">
        <v>1</v>
      </c>
    </row>
    <row r="2696" spans="1:5" ht="12.95" customHeight="1" x14ac:dyDescent="0.2">
      <c r="A2696" s="7">
        <v>38120</v>
      </c>
      <c r="B2696" s="8">
        <v>7.4432580000000002</v>
      </c>
      <c r="C2696" s="2">
        <v>4.8292080000000004</v>
      </c>
      <c r="D2696" s="2">
        <v>4.8292080000000004</v>
      </c>
      <c r="E2696" s="2">
        <v>1</v>
      </c>
    </row>
    <row r="2697" spans="1:5" ht="12.95" customHeight="1" x14ac:dyDescent="0.2">
      <c r="A2697" s="7">
        <v>38121</v>
      </c>
      <c r="B2697" s="8">
        <v>7.4518430000000002</v>
      </c>
      <c r="C2697" s="2">
        <v>4.8460970000000003</v>
      </c>
      <c r="D2697" s="2">
        <v>4.8460970000000003</v>
      </c>
      <c r="E2697" s="2">
        <v>1</v>
      </c>
    </row>
    <row r="2698" spans="1:5" ht="12.95" customHeight="1" x14ac:dyDescent="0.2">
      <c r="A2698" s="7">
        <v>38122</v>
      </c>
      <c r="B2698" s="8">
        <v>7.4236589999999998</v>
      </c>
      <c r="C2698" s="2">
        <v>4.8218100000000002</v>
      </c>
      <c r="D2698" s="2">
        <v>4.8218100000000002</v>
      </c>
      <c r="E2698" s="2">
        <v>1</v>
      </c>
    </row>
    <row r="2699" spans="1:5" ht="12.95" customHeight="1" x14ac:dyDescent="0.2">
      <c r="A2699" s="7">
        <v>38123</v>
      </c>
      <c r="B2699" s="8">
        <v>7.4236589999999998</v>
      </c>
      <c r="C2699" s="2">
        <v>4.8218100000000002</v>
      </c>
      <c r="D2699" s="2">
        <v>4.8218100000000002</v>
      </c>
      <c r="E2699" s="2">
        <v>1</v>
      </c>
    </row>
    <row r="2700" spans="1:5" ht="12.95" customHeight="1" x14ac:dyDescent="0.2">
      <c r="A2700" s="7">
        <v>38124</v>
      </c>
      <c r="B2700" s="8">
        <v>7.4236589999999998</v>
      </c>
      <c r="C2700" s="2">
        <v>4.8218100000000002</v>
      </c>
      <c r="D2700" s="2">
        <v>4.8218100000000002</v>
      </c>
      <c r="E2700" s="2">
        <v>1</v>
      </c>
    </row>
    <row r="2701" spans="1:5" ht="12.95" customHeight="1" x14ac:dyDescent="0.2">
      <c r="A2701" s="7">
        <v>38125</v>
      </c>
      <c r="B2701" s="8">
        <v>7.4145700000000003</v>
      </c>
      <c r="C2701" s="2">
        <v>4.8356940000000002</v>
      </c>
      <c r="D2701" s="2">
        <v>4.8356940000000002</v>
      </c>
      <c r="E2701" s="2">
        <v>1</v>
      </c>
    </row>
    <row r="2702" spans="1:5" ht="12.95" customHeight="1" x14ac:dyDescent="0.2">
      <c r="A2702" s="7">
        <v>38126</v>
      </c>
      <c r="B2702" s="8">
        <v>7.4169090000000004</v>
      </c>
      <c r="C2702" s="2">
        <v>4.8375349999999999</v>
      </c>
      <c r="D2702" s="2">
        <v>4.8375349999999999</v>
      </c>
      <c r="E2702" s="2">
        <v>1</v>
      </c>
    </row>
    <row r="2703" spans="1:5" ht="12.95" customHeight="1" x14ac:dyDescent="0.2">
      <c r="A2703" s="7">
        <v>38127</v>
      </c>
      <c r="B2703" s="8">
        <v>7.402177</v>
      </c>
      <c r="C2703" s="2">
        <v>4.8081699999999996</v>
      </c>
      <c r="D2703" s="2">
        <v>4.8081699999999996</v>
      </c>
      <c r="E2703" s="2">
        <v>1</v>
      </c>
    </row>
    <row r="2704" spans="1:5" ht="12.95" customHeight="1" x14ac:dyDescent="0.2">
      <c r="A2704" s="7">
        <v>38128</v>
      </c>
      <c r="B2704" s="8">
        <v>7.4041110000000003</v>
      </c>
      <c r="C2704" s="2">
        <v>4.8185029999999998</v>
      </c>
      <c r="D2704" s="2">
        <v>4.8185029999999998</v>
      </c>
      <c r="E2704" s="2">
        <v>1</v>
      </c>
    </row>
    <row r="2705" spans="1:5" ht="12.95" customHeight="1" x14ac:dyDescent="0.2">
      <c r="A2705" s="7">
        <v>38129</v>
      </c>
      <c r="B2705" s="8">
        <v>7.4007129999999997</v>
      </c>
      <c r="C2705" s="2">
        <v>4.8238250000000003</v>
      </c>
      <c r="D2705" s="2">
        <v>4.8238250000000003</v>
      </c>
      <c r="E2705" s="2">
        <v>1</v>
      </c>
    </row>
    <row r="2706" spans="1:5" ht="12.95" customHeight="1" x14ac:dyDescent="0.2">
      <c r="A2706" s="7">
        <v>38130</v>
      </c>
      <c r="B2706" s="8">
        <v>7.4007129999999997</v>
      </c>
      <c r="C2706" s="2">
        <v>4.8238250000000003</v>
      </c>
      <c r="D2706" s="2">
        <v>4.8238250000000003</v>
      </c>
      <c r="E2706" s="2">
        <v>1</v>
      </c>
    </row>
    <row r="2707" spans="1:5" ht="12.95" customHeight="1" x14ac:dyDescent="0.2">
      <c r="A2707" s="7">
        <v>38131</v>
      </c>
      <c r="B2707" s="8">
        <v>7.4007129999999997</v>
      </c>
      <c r="C2707" s="2">
        <v>4.8238250000000003</v>
      </c>
      <c r="D2707" s="2">
        <v>4.8238250000000003</v>
      </c>
      <c r="E2707" s="2">
        <v>1</v>
      </c>
    </row>
    <row r="2708" spans="1:5" ht="12.95" customHeight="1" x14ac:dyDescent="0.2">
      <c r="A2708" s="7">
        <v>38132</v>
      </c>
      <c r="B2708" s="8">
        <v>7.4042320000000004</v>
      </c>
      <c r="C2708" s="2">
        <v>4.8226610000000001</v>
      </c>
      <c r="D2708" s="2">
        <v>4.8226610000000001</v>
      </c>
      <c r="E2708" s="2">
        <v>1</v>
      </c>
    </row>
    <row r="2709" spans="1:5" ht="12.95" customHeight="1" x14ac:dyDescent="0.2">
      <c r="A2709" s="7">
        <v>38133</v>
      </c>
      <c r="B2709" s="8">
        <v>7.3849840000000002</v>
      </c>
      <c r="C2709" s="2">
        <v>4.8066810000000002</v>
      </c>
      <c r="D2709" s="2">
        <v>4.8066810000000002</v>
      </c>
      <c r="E2709" s="2">
        <v>1</v>
      </c>
    </row>
    <row r="2710" spans="1:5" ht="12.95" customHeight="1" x14ac:dyDescent="0.2">
      <c r="A2710" s="7">
        <v>38134</v>
      </c>
      <c r="B2710" s="8">
        <v>7.3860210000000004</v>
      </c>
      <c r="C2710" s="2">
        <v>4.8054790000000001</v>
      </c>
      <c r="D2710" s="2">
        <v>4.8054790000000001</v>
      </c>
      <c r="E2710" s="2">
        <v>1</v>
      </c>
    </row>
    <row r="2711" spans="1:5" ht="12.95" customHeight="1" x14ac:dyDescent="0.2">
      <c r="A2711" s="7">
        <v>38135</v>
      </c>
      <c r="B2711" s="8">
        <v>7.3752940000000002</v>
      </c>
      <c r="C2711" s="2">
        <v>4.800999</v>
      </c>
      <c r="D2711" s="2">
        <v>4.800999</v>
      </c>
      <c r="E2711" s="2">
        <v>1</v>
      </c>
    </row>
    <row r="2712" spans="1:5" ht="12.95" customHeight="1" x14ac:dyDescent="0.2">
      <c r="A2712" s="7">
        <v>38136</v>
      </c>
      <c r="B2712" s="8">
        <v>7.3697650000000001</v>
      </c>
      <c r="C2712" s="2">
        <v>4.8171549999999996</v>
      </c>
      <c r="D2712" s="2">
        <v>4.8171549999999996</v>
      </c>
      <c r="E2712" s="2">
        <v>1</v>
      </c>
    </row>
    <row r="2713" spans="1:5" ht="12.95" customHeight="1" x14ac:dyDescent="0.2">
      <c r="A2713" s="7">
        <v>38137</v>
      </c>
      <c r="B2713" s="8">
        <v>7.3697650000000001</v>
      </c>
      <c r="C2713" s="2">
        <v>4.8171549999999996</v>
      </c>
      <c r="D2713" s="2">
        <v>4.8171549999999996</v>
      </c>
      <c r="E2713" s="2">
        <v>1</v>
      </c>
    </row>
    <row r="2714" spans="1:5" ht="12.95" customHeight="1" x14ac:dyDescent="0.2">
      <c r="A2714" s="7">
        <v>38138</v>
      </c>
      <c r="B2714" s="8">
        <v>7.3697650000000001</v>
      </c>
      <c r="C2714" s="2">
        <v>4.8171549999999996</v>
      </c>
      <c r="D2714" s="2">
        <v>4.8171549999999996</v>
      </c>
      <c r="E2714" s="2">
        <v>1</v>
      </c>
    </row>
    <row r="2715" spans="1:5" ht="12.95" customHeight="1" x14ac:dyDescent="0.2">
      <c r="A2715" s="7">
        <v>38139</v>
      </c>
      <c r="B2715" s="8">
        <v>7.3692190000000002</v>
      </c>
      <c r="C2715" s="2">
        <v>4.821841</v>
      </c>
      <c r="D2715" s="2">
        <v>4.821841</v>
      </c>
      <c r="E2715" s="2">
        <v>1</v>
      </c>
    </row>
    <row r="2716" spans="1:5" ht="12.95" customHeight="1" x14ac:dyDescent="0.2">
      <c r="A2716" s="7">
        <v>38140</v>
      </c>
      <c r="B2716" s="8">
        <v>7.3634570000000004</v>
      </c>
      <c r="C2716" s="2">
        <v>4.8168100000000003</v>
      </c>
      <c r="D2716" s="2">
        <v>4.8168100000000003</v>
      </c>
      <c r="E2716" s="2">
        <v>1</v>
      </c>
    </row>
    <row r="2717" spans="1:5" ht="12.95" customHeight="1" x14ac:dyDescent="0.2">
      <c r="A2717" s="7">
        <v>38141</v>
      </c>
      <c r="B2717" s="8">
        <v>7.3599560000000004</v>
      </c>
      <c r="C2717" s="2">
        <v>4.8189330000000004</v>
      </c>
      <c r="D2717" s="2">
        <v>4.8189330000000004</v>
      </c>
      <c r="E2717" s="2">
        <v>1</v>
      </c>
    </row>
    <row r="2718" spans="1:5" ht="12.95" customHeight="1" x14ac:dyDescent="0.2">
      <c r="A2718" s="7">
        <v>38142</v>
      </c>
      <c r="B2718" s="8">
        <v>7.3613150000000003</v>
      </c>
      <c r="C2718" s="2">
        <v>4.823296</v>
      </c>
      <c r="D2718" s="2">
        <v>4.823296</v>
      </c>
      <c r="E2718" s="2">
        <v>1</v>
      </c>
    </row>
    <row r="2719" spans="1:5" ht="12.95" customHeight="1" x14ac:dyDescent="0.2">
      <c r="A2719" s="7">
        <v>38143</v>
      </c>
      <c r="B2719" s="8">
        <v>7.3569290000000001</v>
      </c>
      <c r="C2719" s="2">
        <v>4.8128539999999997</v>
      </c>
      <c r="D2719" s="2">
        <v>4.8128539999999997</v>
      </c>
      <c r="E2719" s="2">
        <v>1</v>
      </c>
    </row>
    <row r="2720" spans="1:5" ht="12.95" customHeight="1" x14ac:dyDescent="0.2">
      <c r="A2720" s="7">
        <v>38144</v>
      </c>
      <c r="B2720" s="8">
        <v>7.3569290000000001</v>
      </c>
      <c r="C2720" s="2">
        <v>4.8128539999999997</v>
      </c>
      <c r="D2720" s="2">
        <v>4.8128539999999997</v>
      </c>
      <c r="E2720" s="2">
        <v>1</v>
      </c>
    </row>
    <row r="2721" spans="1:5" ht="12.95" customHeight="1" x14ac:dyDescent="0.2">
      <c r="A2721" s="7">
        <v>38145</v>
      </c>
      <c r="B2721" s="8">
        <v>7.3569290000000001</v>
      </c>
      <c r="C2721" s="2">
        <v>4.8128539999999997</v>
      </c>
      <c r="D2721" s="2">
        <v>4.8128539999999997</v>
      </c>
      <c r="E2721" s="2">
        <v>1</v>
      </c>
    </row>
    <row r="2722" spans="1:5" ht="12.95" customHeight="1" x14ac:dyDescent="0.2">
      <c r="A2722" s="7">
        <v>38146</v>
      </c>
      <c r="B2722" s="8">
        <v>7.3771870000000002</v>
      </c>
      <c r="C2722" s="2">
        <v>4.8428979999999999</v>
      </c>
      <c r="D2722" s="2">
        <v>4.8428979999999999</v>
      </c>
      <c r="E2722" s="2">
        <v>1</v>
      </c>
    </row>
    <row r="2723" spans="1:5" ht="12.95" customHeight="1" x14ac:dyDescent="0.2">
      <c r="A2723" s="7">
        <v>38147</v>
      </c>
      <c r="B2723" s="8">
        <v>7.3921559999999999</v>
      </c>
      <c r="C2723" s="2">
        <v>4.8594239999999997</v>
      </c>
      <c r="D2723" s="2">
        <v>4.8594239999999997</v>
      </c>
      <c r="E2723" s="2">
        <v>1</v>
      </c>
    </row>
    <row r="2724" spans="1:5" ht="12.95" customHeight="1" x14ac:dyDescent="0.2">
      <c r="A2724" s="7">
        <v>38148</v>
      </c>
      <c r="B2724" s="8">
        <v>7.4081169999999998</v>
      </c>
      <c r="C2724" s="2">
        <v>4.8788970000000003</v>
      </c>
      <c r="D2724" s="2">
        <v>4.8788970000000003</v>
      </c>
      <c r="E2724" s="2">
        <v>1</v>
      </c>
    </row>
    <row r="2725" spans="1:5" ht="12.95" customHeight="1" x14ac:dyDescent="0.2">
      <c r="A2725" s="7">
        <v>38149</v>
      </c>
      <c r="B2725" s="8">
        <v>7.4081169999999998</v>
      </c>
      <c r="C2725" s="2">
        <v>4.8788970000000003</v>
      </c>
      <c r="D2725" s="2">
        <v>4.8788970000000003</v>
      </c>
      <c r="E2725" s="2">
        <v>1</v>
      </c>
    </row>
    <row r="2726" spans="1:5" ht="12.95" customHeight="1" x14ac:dyDescent="0.2">
      <c r="A2726" s="7">
        <v>38150</v>
      </c>
      <c r="B2726" s="8">
        <v>7.412649</v>
      </c>
      <c r="C2726" s="2">
        <v>4.921424</v>
      </c>
      <c r="D2726" s="2">
        <v>4.921424</v>
      </c>
      <c r="E2726" s="2">
        <v>1</v>
      </c>
    </row>
    <row r="2727" spans="1:5" ht="12.95" customHeight="1" x14ac:dyDescent="0.2">
      <c r="A2727" s="7">
        <v>38151</v>
      </c>
      <c r="B2727" s="8">
        <v>7.412649</v>
      </c>
      <c r="C2727" s="2">
        <v>4.921424</v>
      </c>
      <c r="D2727" s="2">
        <v>4.921424</v>
      </c>
      <c r="E2727" s="2">
        <v>1</v>
      </c>
    </row>
    <row r="2728" spans="1:5" ht="12.95" customHeight="1" x14ac:dyDescent="0.2">
      <c r="A2728" s="7">
        <v>38152</v>
      </c>
      <c r="B2728" s="8">
        <v>7.412649</v>
      </c>
      <c r="C2728" s="2">
        <v>4.921424</v>
      </c>
      <c r="D2728" s="2">
        <v>4.921424</v>
      </c>
      <c r="E2728" s="2">
        <v>1</v>
      </c>
    </row>
    <row r="2729" spans="1:5" ht="12.95" customHeight="1" x14ac:dyDescent="0.2">
      <c r="A2729" s="7">
        <v>38153</v>
      </c>
      <c r="B2729" s="8">
        <v>7.3933580000000001</v>
      </c>
      <c r="C2729" s="2">
        <v>4.8836500000000003</v>
      </c>
      <c r="D2729" s="2">
        <v>4.8836500000000003</v>
      </c>
      <c r="E2729" s="2">
        <v>1</v>
      </c>
    </row>
    <row r="2730" spans="1:5" ht="12.95" customHeight="1" x14ac:dyDescent="0.2">
      <c r="A2730" s="7">
        <v>38154</v>
      </c>
      <c r="B2730" s="8">
        <v>7.4042870000000001</v>
      </c>
      <c r="C2730" s="2">
        <v>4.8754109999999997</v>
      </c>
      <c r="D2730" s="2">
        <v>4.8754109999999997</v>
      </c>
      <c r="E2730" s="2">
        <v>1</v>
      </c>
    </row>
    <row r="2731" spans="1:5" ht="12.95" customHeight="1" x14ac:dyDescent="0.2">
      <c r="A2731" s="7">
        <v>38155</v>
      </c>
      <c r="B2731" s="8">
        <v>7.3854670000000002</v>
      </c>
      <c r="C2731" s="2">
        <v>4.8438819999999998</v>
      </c>
      <c r="D2731" s="2">
        <v>4.8438819999999998</v>
      </c>
      <c r="E2731" s="2">
        <v>1</v>
      </c>
    </row>
    <row r="2732" spans="1:5" ht="12.95" customHeight="1" x14ac:dyDescent="0.2">
      <c r="A2732" s="7">
        <v>38156</v>
      </c>
      <c r="B2732" s="8">
        <v>7.3776450000000002</v>
      </c>
      <c r="C2732" s="2">
        <v>4.8697330000000001</v>
      </c>
      <c r="D2732" s="2">
        <v>4.8697330000000001</v>
      </c>
      <c r="E2732" s="2">
        <v>1</v>
      </c>
    </row>
    <row r="2733" spans="1:5" ht="12.95" customHeight="1" x14ac:dyDescent="0.2">
      <c r="A2733" s="7">
        <v>38157</v>
      </c>
      <c r="B2733" s="8">
        <v>7.367648</v>
      </c>
      <c r="C2733" s="2">
        <v>4.8772989999999998</v>
      </c>
      <c r="D2733" s="2">
        <v>4.8772989999999998</v>
      </c>
      <c r="E2733" s="2">
        <v>1</v>
      </c>
    </row>
    <row r="2734" spans="1:5" ht="12.95" customHeight="1" x14ac:dyDescent="0.2">
      <c r="A2734" s="7">
        <v>38158</v>
      </c>
      <c r="B2734" s="8">
        <v>7.367648</v>
      </c>
      <c r="C2734" s="2">
        <v>4.8772989999999998</v>
      </c>
      <c r="D2734" s="2">
        <v>4.8772989999999998</v>
      </c>
      <c r="E2734" s="2">
        <v>1</v>
      </c>
    </row>
    <row r="2735" spans="1:5" ht="12.95" customHeight="1" x14ac:dyDescent="0.2">
      <c r="A2735" s="7">
        <v>38159</v>
      </c>
      <c r="B2735" s="8">
        <v>7.367648</v>
      </c>
      <c r="C2735" s="2">
        <v>4.8772989999999998</v>
      </c>
      <c r="D2735" s="2">
        <v>4.8772989999999998</v>
      </c>
      <c r="E2735" s="2">
        <v>1</v>
      </c>
    </row>
    <row r="2736" spans="1:5" ht="12.95" customHeight="1" x14ac:dyDescent="0.2">
      <c r="A2736" s="7">
        <v>38160</v>
      </c>
      <c r="B2736" s="8">
        <v>7.3712609999999996</v>
      </c>
      <c r="C2736" s="2">
        <v>4.8826000000000001</v>
      </c>
      <c r="D2736" s="2">
        <v>4.8826000000000001</v>
      </c>
      <c r="E2736" s="2">
        <v>1</v>
      </c>
    </row>
    <row r="2737" spans="1:5" ht="12.95" customHeight="1" x14ac:dyDescent="0.2">
      <c r="A2737" s="7">
        <v>38161</v>
      </c>
      <c r="B2737" s="8">
        <v>7.3712609999999996</v>
      </c>
      <c r="C2737" s="2">
        <v>4.8826000000000001</v>
      </c>
      <c r="D2737" s="2">
        <v>4.8826000000000001</v>
      </c>
      <c r="E2737" s="2">
        <v>1</v>
      </c>
    </row>
    <row r="2738" spans="1:5" ht="12.95" customHeight="1" x14ac:dyDescent="0.2">
      <c r="A2738" s="7">
        <v>38162</v>
      </c>
      <c r="B2738" s="8">
        <v>7.3658530000000004</v>
      </c>
      <c r="C2738" s="2">
        <v>4.8532999999999999</v>
      </c>
      <c r="D2738" s="2">
        <v>4.8532999999999999</v>
      </c>
      <c r="E2738" s="2">
        <v>1</v>
      </c>
    </row>
    <row r="2739" spans="1:5" ht="12.95" customHeight="1" x14ac:dyDescent="0.2">
      <c r="A2739" s="7">
        <v>38163</v>
      </c>
      <c r="B2739" s="8">
        <v>7.372579</v>
      </c>
      <c r="C2739" s="2">
        <v>4.8799169999999998</v>
      </c>
      <c r="D2739" s="2">
        <v>4.8799169999999998</v>
      </c>
      <c r="E2739" s="2">
        <v>1</v>
      </c>
    </row>
    <row r="2740" spans="1:5" ht="12.95" customHeight="1" x14ac:dyDescent="0.2">
      <c r="A2740" s="7">
        <v>38164</v>
      </c>
      <c r="B2740" s="8">
        <v>7.372579</v>
      </c>
      <c r="C2740" s="2">
        <v>4.8799169999999998</v>
      </c>
      <c r="D2740" s="2">
        <v>4.8799169999999998</v>
      </c>
      <c r="E2740" s="2">
        <v>1</v>
      </c>
    </row>
    <row r="2741" spans="1:5" ht="12.95" customHeight="1" x14ac:dyDescent="0.2">
      <c r="A2741" s="7">
        <v>38165</v>
      </c>
      <c r="B2741" s="8">
        <v>7.372579</v>
      </c>
      <c r="C2741" s="2">
        <v>4.8799169999999998</v>
      </c>
      <c r="D2741" s="2">
        <v>4.8799169999999998</v>
      </c>
      <c r="E2741" s="2">
        <v>1</v>
      </c>
    </row>
    <row r="2742" spans="1:5" ht="12.95" customHeight="1" x14ac:dyDescent="0.2">
      <c r="A2742" s="7">
        <v>38166</v>
      </c>
      <c r="B2742" s="8">
        <v>7.372579</v>
      </c>
      <c r="C2742" s="2">
        <v>4.8799169999999998</v>
      </c>
      <c r="D2742" s="2">
        <v>4.8799169999999998</v>
      </c>
      <c r="E2742" s="2">
        <v>1</v>
      </c>
    </row>
    <row r="2743" spans="1:5" ht="12.95" customHeight="1" x14ac:dyDescent="0.2">
      <c r="A2743" s="7">
        <v>38167</v>
      </c>
      <c r="B2743" s="8">
        <v>7.3629769999999999</v>
      </c>
      <c r="C2743" s="2">
        <v>4.8402430000000001</v>
      </c>
      <c r="D2743" s="2">
        <v>4.8402430000000001</v>
      </c>
      <c r="E2743" s="2">
        <v>1</v>
      </c>
    </row>
    <row r="2744" spans="1:5" ht="12.95" customHeight="1" x14ac:dyDescent="0.2">
      <c r="A2744" s="7">
        <v>38168</v>
      </c>
      <c r="B2744" s="8">
        <v>7.365831</v>
      </c>
      <c r="C2744" s="2">
        <v>4.8230950000000004</v>
      </c>
      <c r="D2744" s="2">
        <v>4.8230950000000004</v>
      </c>
      <c r="E2744" s="2">
        <v>1</v>
      </c>
    </row>
    <row r="2745" spans="1:5" ht="12.95" customHeight="1" x14ac:dyDescent="0.2">
      <c r="A2745" s="7">
        <v>38169</v>
      </c>
      <c r="B2745" s="8">
        <v>7.3541590000000001</v>
      </c>
      <c r="C2745" s="2">
        <v>4.819871</v>
      </c>
      <c r="D2745" s="2">
        <v>4.819871</v>
      </c>
      <c r="E2745" s="2">
        <v>1</v>
      </c>
    </row>
    <row r="2746" spans="1:5" ht="12.95" customHeight="1" x14ac:dyDescent="0.2">
      <c r="A2746" s="7">
        <v>38170</v>
      </c>
      <c r="B2746" s="8">
        <v>7.3505960000000004</v>
      </c>
      <c r="C2746" s="2">
        <v>4.8244920000000002</v>
      </c>
      <c r="D2746" s="2">
        <v>4.8244920000000002</v>
      </c>
      <c r="E2746" s="2">
        <v>1</v>
      </c>
    </row>
    <row r="2747" spans="1:5" ht="12.95" customHeight="1" x14ac:dyDescent="0.2">
      <c r="A2747" s="7">
        <v>38171</v>
      </c>
      <c r="B2747" s="8">
        <v>7.3515740000000003</v>
      </c>
      <c r="C2747" s="2">
        <v>4.8378350000000001</v>
      </c>
      <c r="D2747" s="2">
        <v>4.8378350000000001</v>
      </c>
      <c r="E2747" s="2">
        <v>1</v>
      </c>
    </row>
    <row r="2748" spans="1:5" ht="12.95" customHeight="1" x14ac:dyDescent="0.2">
      <c r="A2748" s="7">
        <v>38172</v>
      </c>
      <c r="B2748" s="8">
        <v>7.3515740000000003</v>
      </c>
      <c r="C2748" s="2">
        <v>4.8378350000000001</v>
      </c>
      <c r="D2748" s="2">
        <v>4.8378350000000001</v>
      </c>
      <c r="E2748" s="2">
        <v>1</v>
      </c>
    </row>
    <row r="2749" spans="1:5" ht="12.95" customHeight="1" x14ac:dyDescent="0.2">
      <c r="A2749" s="7">
        <v>38173</v>
      </c>
      <c r="B2749" s="8">
        <v>7.3515740000000003</v>
      </c>
      <c r="C2749" s="2">
        <v>4.8378350000000001</v>
      </c>
      <c r="D2749" s="2">
        <v>4.8378350000000001</v>
      </c>
      <c r="E2749" s="2">
        <v>1</v>
      </c>
    </row>
    <row r="2750" spans="1:5" ht="12.95" customHeight="1" x14ac:dyDescent="0.2">
      <c r="A2750" s="7">
        <v>38174</v>
      </c>
      <c r="B2750" s="8">
        <v>7.3524469999999997</v>
      </c>
      <c r="C2750" s="2">
        <v>4.8431899999999999</v>
      </c>
      <c r="D2750" s="2">
        <v>4.8431899999999999</v>
      </c>
      <c r="E2750" s="2">
        <v>1</v>
      </c>
    </row>
    <row r="2751" spans="1:5" ht="12.95" customHeight="1" x14ac:dyDescent="0.2">
      <c r="A2751" s="7">
        <v>38175</v>
      </c>
      <c r="B2751" s="8">
        <v>7.344792</v>
      </c>
      <c r="C2751" s="2">
        <v>4.8317819999999996</v>
      </c>
      <c r="D2751" s="2">
        <v>4.8317819999999996</v>
      </c>
      <c r="E2751" s="2">
        <v>1</v>
      </c>
    </row>
    <row r="2752" spans="1:5" ht="12.95" customHeight="1" x14ac:dyDescent="0.2">
      <c r="A2752" s="7">
        <v>38176</v>
      </c>
      <c r="B2752" s="8">
        <v>7.3515730000000001</v>
      </c>
      <c r="C2752" s="2">
        <v>4.8413389999999996</v>
      </c>
      <c r="D2752" s="2">
        <v>4.8413389999999996</v>
      </c>
      <c r="E2752" s="2">
        <v>1</v>
      </c>
    </row>
    <row r="2753" spans="1:5" ht="12.95" customHeight="1" x14ac:dyDescent="0.2">
      <c r="A2753" s="7">
        <v>38177</v>
      </c>
      <c r="B2753" s="8">
        <v>7.3694139999999999</v>
      </c>
      <c r="C2753" s="2">
        <v>4.8527680000000002</v>
      </c>
      <c r="D2753" s="2">
        <v>4.8527680000000002</v>
      </c>
      <c r="E2753" s="2">
        <v>1</v>
      </c>
    </row>
    <row r="2754" spans="1:5" ht="12.95" customHeight="1" x14ac:dyDescent="0.2">
      <c r="A2754" s="7">
        <v>38178</v>
      </c>
      <c r="B2754" s="8">
        <v>7.3619269999999997</v>
      </c>
      <c r="C2754" s="2">
        <v>4.8436919999999999</v>
      </c>
      <c r="D2754" s="2">
        <v>4.8436919999999999</v>
      </c>
      <c r="E2754" s="2">
        <v>1</v>
      </c>
    </row>
    <row r="2755" spans="1:5" ht="12.95" customHeight="1" x14ac:dyDescent="0.2">
      <c r="A2755" s="7">
        <v>38179</v>
      </c>
      <c r="B2755" s="8">
        <v>7.3619269999999997</v>
      </c>
      <c r="C2755" s="2">
        <v>4.8436919999999999</v>
      </c>
      <c r="D2755" s="2">
        <v>4.8436919999999999</v>
      </c>
      <c r="E2755" s="2">
        <v>1</v>
      </c>
    </row>
    <row r="2756" spans="1:5" ht="12.95" customHeight="1" x14ac:dyDescent="0.2">
      <c r="A2756" s="7">
        <v>38180</v>
      </c>
      <c r="B2756" s="8">
        <v>7.3619269999999997</v>
      </c>
      <c r="C2756" s="2">
        <v>4.8436919999999999</v>
      </c>
      <c r="D2756" s="2">
        <v>4.8436919999999999</v>
      </c>
      <c r="E2756" s="2">
        <v>1</v>
      </c>
    </row>
    <row r="2757" spans="1:5" ht="12.95" customHeight="1" x14ac:dyDescent="0.2">
      <c r="A2757" s="7">
        <v>38181</v>
      </c>
      <c r="B2757" s="8">
        <v>7.375591</v>
      </c>
      <c r="C2757" s="2">
        <v>4.8577959999999996</v>
      </c>
      <c r="D2757" s="2">
        <v>4.8577959999999996</v>
      </c>
      <c r="E2757" s="2">
        <v>1</v>
      </c>
    </row>
    <row r="2758" spans="1:5" ht="12.95" customHeight="1" x14ac:dyDescent="0.2">
      <c r="A2758" s="7">
        <v>38182</v>
      </c>
      <c r="B2758" s="8">
        <v>7.3714729999999999</v>
      </c>
      <c r="C2758" s="2">
        <v>4.8448719999999996</v>
      </c>
      <c r="D2758" s="2">
        <v>4.8448719999999996</v>
      </c>
      <c r="E2758" s="2">
        <v>1</v>
      </c>
    </row>
    <row r="2759" spans="1:5" ht="12.95" customHeight="1" x14ac:dyDescent="0.2">
      <c r="A2759" s="7">
        <v>38183</v>
      </c>
      <c r="B2759" s="8">
        <v>7.3932549999999999</v>
      </c>
      <c r="C2759" s="2">
        <v>4.8477180000000004</v>
      </c>
      <c r="D2759" s="2">
        <v>4.8477180000000004</v>
      </c>
      <c r="E2759" s="2">
        <v>1</v>
      </c>
    </row>
    <row r="2760" spans="1:5" ht="12.95" customHeight="1" x14ac:dyDescent="0.2">
      <c r="A2760" s="7">
        <v>38184</v>
      </c>
      <c r="B2760" s="8">
        <v>7.3779640000000004</v>
      </c>
      <c r="C2760" s="2">
        <v>4.8335720000000002</v>
      </c>
      <c r="D2760" s="2">
        <v>4.8335720000000002</v>
      </c>
      <c r="E2760" s="2">
        <v>1</v>
      </c>
    </row>
    <row r="2761" spans="1:5" ht="12.95" customHeight="1" x14ac:dyDescent="0.2">
      <c r="A2761" s="7">
        <v>38185</v>
      </c>
      <c r="B2761" s="8">
        <v>7.3922720000000002</v>
      </c>
      <c r="C2761" s="2">
        <v>4.8416769999999998</v>
      </c>
      <c r="D2761" s="2">
        <v>4.8416769999999998</v>
      </c>
      <c r="E2761" s="2">
        <v>1</v>
      </c>
    </row>
    <row r="2762" spans="1:5" ht="12.95" customHeight="1" x14ac:dyDescent="0.2">
      <c r="A2762" s="7">
        <v>38186</v>
      </c>
      <c r="B2762" s="8">
        <v>7.3922720000000002</v>
      </c>
      <c r="C2762" s="2">
        <v>4.8416769999999998</v>
      </c>
      <c r="D2762" s="2">
        <v>4.8416769999999998</v>
      </c>
      <c r="E2762" s="2">
        <v>1</v>
      </c>
    </row>
    <row r="2763" spans="1:5" ht="12.95" customHeight="1" x14ac:dyDescent="0.2">
      <c r="A2763" s="7">
        <v>38187</v>
      </c>
      <c r="B2763" s="8">
        <v>7.3922720000000002</v>
      </c>
      <c r="C2763" s="2">
        <v>4.8416769999999998</v>
      </c>
      <c r="D2763" s="2">
        <v>4.8416769999999998</v>
      </c>
      <c r="E2763" s="2">
        <v>1</v>
      </c>
    </row>
    <row r="2764" spans="1:5" ht="12.95" customHeight="1" x14ac:dyDescent="0.2">
      <c r="A2764" s="7">
        <v>38188</v>
      </c>
      <c r="B2764" s="8">
        <v>7.3851950000000004</v>
      </c>
      <c r="C2764" s="2">
        <v>4.8367250000000004</v>
      </c>
      <c r="D2764" s="2">
        <v>4.8367250000000004</v>
      </c>
      <c r="E2764" s="2">
        <v>1</v>
      </c>
    </row>
    <row r="2765" spans="1:5" ht="12.95" customHeight="1" x14ac:dyDescent="0.2">
      <c r="A2765" s="7">
        <v>38189</v>
      </c>
      <c r="B2765" s="8">
        <v>7.3824449999999997</v>
      </c>
      <c r="C2765" s="2">
        <v>4.8279670000000001</v>
      </c>
      <c r="D2765" s="2">
        <v>4.8279670000000001</v>
      </c>
      <c r="E2765" s="2">
        <v>1</v>
      </c>
    </row>
    <row r="2766" spans="1:5" ht="12.95" customHeight="1" x14ac:dyDescent="0.2">
      <c r="A2766" s="7">
        <v>38190</v>
      </c>
      <c r="B2766" s="8">
        <v>7.3727609999999997</v>
      </c>
      <c r="C2766" s="2">
        <v>4.8059190000000003</v>
      </c>
      <c r="D2766" s="2">
        <v>4.8059190000000003</v>
      </c>
      <c r="E2766" s="2">
        <v>1</v>
      </c>
    </row>
    <row r="2767" spans="1:5" ht="12.95" customHeight="1" x14ac:dyDescent="0.2">
      <c r="A2767" s="7">
        <v>38191</v>
      </c>
      <c r="B2767" s="8">
        <v>7.3812519999999999</v>
      </c>
      <c r="C2767" s="2">
        <v>4.8152210000000002</v>
      </c>
      <c r="D2767" s="2">
        <v>4.8152210000000002</v>
      </c>
      <c r="E2767" s="2">
        <v>1</v>
      </c>
    </row>
    <row r="2768" spans="1:5" ht="12.95" customHeight="1" x14ac:dyDescent="0.2">
      <c r="A2768" s="7">
        <v>38192</v>
      </c>
      <c r="B2768" s="8">
        <v>7.3744569999999996</v>
      </c>
      <c r="C2768" s="2">
        <v>4.8246370000000001</v>
      </c>
      <c r="D2768" s="2">
        <v>4.8246370000000001</v>
      </c>
      <c r="E2768" s="2">
        <v>1</v>
      </c>
    </row>
    <row r="2769" spans="1:5" ht="12.95" customHeight="1" x14ac:dyDescent="0.2">
      <c r="A2769" s="7">
        <v>38193</v>
      </c>
      <c r="B2769" s="8">
        <v>7.3744569999999996</v>
      </c>
      <c r="C2769" s="2">
        <v>4.8246370000000001</v>
      </c>
      <c r="D2769" s="2">
        <v>4.8246370000000001</v>
      </c>
      <c r="E2769" s="2">
        <v>1</v>
      </c>
    </row>
    <row r="2770" spans="1:5" ht="12.95" customHeight="1" x14ac:dyDescent="0.2">
      <c r="A2770" s="7">
        <v>38194</v>
      </c>
      <c r="B2770" s="8">
        <v>7.3744569999999996</v>
      </c>
      <c r="C2770" s="2">
        <v>4.8246370000000001</v>
      </c>
      <c r="D2770" s="2">
        <v>4.8246370000000001</v>
      </c>
      <c r="E2770" s="2">
        <v>1</v>
      </c>
    </row>
    <row r="2771" spans="1:5" ht="12.95" customHeight="1" x14ac:dyDescent="0.2">
      <c r="A2771" s="7">
        <v>38195</v>
      </c>
      <c r="B2771" s="8">
        <v>7.3717579999999998</v>
      </c>
      <c r="C2771" s="2">
        <v>4.8121669999999996</v>
      </c>
      <c r="D2771" s="2">
        <v>4.8121669999999996</v>
      </c>
      <c r="E2771" s="2">
        <v>1</v>
      </c>
    </row>
    <row r="2772" spans="1:5" ht="12.95" customHeight="1" x14ac:dyDescent="0.2">
      <c r="A2772" s="7">
        <v>38196</v>
      </c>
      <c r="B2772" s="8">
        <v>7.3735999999999997</v>
      </c>
      <c r="C2772" s="2">
        <v>4.8020839999999998</v>
      </c>
      <c r="D2772" s="2">
        <v>4.8020839999999998</v>
      </c>
      <c r="E2772" s="2">
        <v>1</v>
      </c>
    </row>
    <row r="2773" spans="1:5" ht="12.95" customHeight="1" x14ac:dyDescent="0.2">
      <c r="A2773" s="7">
        <v>38197</v>
      </c>
      <c r="B2773" s="8">
        <v>7.3835319999999998</v>
      </c>
      <c r="C2773" s="2">
        <v>4.8063609999999999</v>
      </c>
      <c r="D2773" s="2">
        <v>4.8063609999999999</v>
      </c>
      <c r="E2773" s="2">
        <v>1</v>
      </c>
    </row>
    <row r="2774" spans="1:5" ht="12.95" customHeight="1" x14ac:dyDescent="0.2">
      <c r="A2774" s="7">
        <v>38198</v>
      </c>
      <c r="B2774" s="8">
        <v>7.3953189999999998</v>
      </c>
      <c r="C2774" s="2">
        <v>4.8077750000000004</v>
      </c>
      <c r="D2774" s="2">
        <v>4.8077750000000004</v>
      </c>
      <c r="E2774" s="2">
        <v>1</v>
      </c>
    </row>
    <row r="2775" spans="1:5" ht="12.95" customHeight="1" x14ac:dyDescent="0.2">
      <c r="A2775" s="7">
        <v>38199</v>
      </c>
      <c r="B2775" s="8">
        <v>7.4065630000000002</v>
      </c>
      <c r="C2775" s="2">
        <v>4.8097690000000002</v>
      </c>
      <c r="D2775" s="2">
        <v>4.8097690000000002</v>
      </c>
      <c r="E2775" s="2">
        <v>1</v>
      </c>
    </row>
    <row r="2776" spans="1:5" ht="12.95" customHeight="1" x14ac:dyDescent="0.2">
      <c r="A2776" s="7">
        <v>38200</v>
      </c>
      <c r="B2776" s="8">
        <v>7.4065630000000002</v>
      </c>
      <c r="C2776" s="2">
        <v>4.8097690000000002</v>
      </c>
      <c r="D2776" s="2">
        <v>4.8097690000000002</v>
      </c>
      <c r="E2776" s="2">
        <v>1</v>
      </c>
    </row>
    <row r="2777" spans="1:5" ht="12.95" customHeight="1" x14ac:dyDescent="0.2">
      <c r="A2777" s="7">
        <v>38201</v>
      </c>
      <c r="B2777" s="8">
        <v>7.4065630000000002</v>
      </c>
      <c r="C2777" s="2">
        <v>4.8097690000000002</v>
      </c>
      <c r="D2777" s="2">
        <v>4.8097690000000002</v>
      </c>
      <c r="E2777" s="2">
        <v>1</v>
      </c>
    </row>
    <row r="2778" spans="1:5" ht="12.95" customHeight="1" x14ac:dyDescent="0.2">
      <c r="A2778" s="7">
        <v>38202</v>
      </c>
      <c r="B2778" s="8">
        <v>7.4036949999999999</v>
      </c>
      <c r="C2778" s="2">
        <v>4.82294</v>
      </c>
      <c r="D2778" s="2">
        <v>4.82294</v>
      </c>
      <c r="E2778" s="2">
        <v>1</v>
      </c>
    </row>
    <row r="2779" spans="1:5" ht="12.95" customHeight="1" x14ac:dyDescent="0.2">
      <c r="A2779" s="7">
        <v>38203</v>
      </c>
      <c r="B2779" s="8">
        <v>7.3920669999999999</v>
      </c>
      <c r="C2779" s="2">
        <v>4.8065980000000001</v>
      </c>
      <c r="D2779" s="2">
        <v>4.8065980000000001</v>
      </c>
      <c r="E2779" s="2">
        <v>1</v>
      </c>
    </row>
    <row r="2780" spans="1:5" ht="12.95" customHeight="1" x14ac:dyDescent="0.2">
      <c r="A2780" s="7">
        <v>38204</v>
      </c>
      <c r="B2780" s="8">
        <v>7.375038</v>
      </c>
      <c r="C2780" s="2">
        <v>4.7924090000000001</v>
      </c>
      <c r="D2780" s="2">
        <v>4.7924090000000001</v>
      </c>
      <c r="E2780" s="2">
        <v>1</v>
      </c>
    </row>
    <row r="2781" spans="1:5" ht="12.95" customHeight="1" x14ac:dyDescent="0.2">
      <c r="A2781" s="7">
        <v>38205</v>
      </c>
      <c r="B2781" s="8">
        <v>7.375038</v>
      </c>
      <c r="C2781" s="2">
        <v>4.7924090000000001</v>
      </c>
      <c r="D2781" s="2">
        <v>4.7924090000000001</v>
      </c>
      <c r="E2781" s="2">
        <v>1</v>
      </c>
    </row>
    <row r="2782" spans="1:5" ht="12.95" customHeight="1" x14ac:dyDescent="0.2">
      <c r="A2782" s="7">
        <v>38206</v>
      </c>
      <c r="B2782" s="8">
        <v>7.3661450000000004</v>
      </c>
      <c r="C2782" s="2">
        <v>4.7894310000000004</v>
      </c>
      <c r="D2782" s="2">
        <v>4.7894310000000004</v>
      </c>
      <c r="E2782" s="2">
        <v>1</v>
      </c>
    </row>
    <row r="2783" spans="1:5" ht="12.95" customHeight="1" x14ac:dyDescent="0.2">
      <c r="A2783" s="7">
        <v>38207</v>
      </c>
      <c r="B2783" s="8">
        <v>7.3661450000000004</v>
      </c>
      <c r="C2783" s="2">
        <v>4.7894310000000004</v>
      </c>
      <c r="D2783" s="2">
        <v>4.7894310000000004</v>
      </c>
      <c r="E2783" s="2">
        <v>1</v>
      </c>
    </row>
    <row r="2784" spans="1:5" ht="12.95" customHeight="1" x14ac:dyDescent="0.2">
      <c r="A2784" s="7">
        <v>38208</v>
      </c>
      <c r="B2784" s="8">
        <v>7.3661450000000004</v>
      </c>
      <c r="C2784" s="2">
        <v>4.7894310000000004</v>
      </c>
      <c r="D2784" s="2">
        <v>4.7894310000000004</v>
      </c>
      <c r="E2784" s="2">
        <v>1</v>
      </c>
    </row>
    <row r="2785" spans="1:5" ht="12.95" customHeight="1" x14ac:dyDescent="0.2">
      <c r="A2785" s="7">
        <v>38209</v>
      </c>
      <c r="B2785" s="8">
        <v>7.3656959999999998</v>
      </c>
      <c r="C2785" s="2">
        <v>4.7872719999999997</v>
      </c>
      <c r="D2785" s="2">
        <v>4.7872719999999997</v>
      </c>
      <c r="E2785" s="2">
        <v>1</v>
      </c>
    </row>
    <row r="2786" spans="1:5" ht="12.95" customHeight="1" x14ac:dyDescent="0.2">
      <c r="A2786" s="7">
        <v>38210</v>
      </c>
      <c r="B2786" s="8">
        <v>7.3597760000000001</v>
      </c>
      <c r="C2786" s="2">
        <v>4.784046</v>
      </c>
      <c r="D2786" s="2">
        <v>4.784046</v>
      </c>
      <c r="E2786" s="2">
        <v>1</v>
      </c>
    </row>
    <row r="2787" spans="1:5" ht="12.95" customHeight="1" x14ac:dyDescent="0.2">
      <c r="A2787" s="7">
        <v>38211</v>
      </c>
      <c r="B2787" s="8">
        <v>7.3536390000000003</v>
      </c>
      <c r="C2787" s="2">
        <v>4.7704440000000004</v>
      </c>
      <c r="D2787" s="2">
        <v>4.7704440000000004</v>
      </c>
      <c r="E2787" s="2">
        <v>1</v>
      </c>
    </row>
    <row r="2788" spans="1:5" ht="12.95" customHeight="1" x14ac:dyDescent="0.2">
      <c r="A2788" s="7">
        <v>38212</v>
      </c>
      <c r="B2788" s="8">
        <v>7.3415569999999999</v>
      </c>
      <c r="C2788" s="2">
        <v>4.7691030000000003</v>
      </c>
      <c r="D2788" s="2">
        <v>4.7691030000000003</v>
      </c>
      <c r="E2788" s="2">
        <v>1</v>
      </c>
    </row>
    <row r="2789" spans="1:5" ht="12.95" customHeight="1" x14ac:dyDescent="0.2">
      <c r="A2789" s="7">
        <v>38213</v>
      </c>
      <c r="B2789" s="8">
        <v>7.3368180000000001</v>
      </c>
      <c r="C2789" s="2">
        <v>4.7790629999999998</v>
      </c>
      <c r="D2789" s="2">
        <v>4.7790629999999998</v>
      </c>
      <c r="E2789" s="2">
        <v>1</v>
      </c>
    </row>
    <row r="2790" spans="1:5" ht="12.95" customHeight="1" x14ac:dyDescent="0.2">
      <c r="A2790" s="7">
        <v>38214</v>
      </c>
      <c r="B2790" s="8">
        <v>7.3368180000000001</v>
      </c>
      <c r="C2790" s="2">
        <v>4.7790629999999998</v>
      </c>
      <c r="D2790" s="2">
        <v>4.7790629999999998</v>
      </c>
      <c r="E2790" s="2">
        <v>1</v>
      </c>
    </row>
    <row r="2791" spans="1:5" ht="12.95" customHeight="1" x14ac:dyDescent="0.2">
      <c r="A2791" s="7">
        <v>38215</v>
      </c>
      <c r="B2791" s="8">
        <v>7.3368180000000001</v>
      </c>
      <c r="C2791" s="2">
        <v>4.7790629999999998</v>
      </c>
      <c r="D2791" s="2">
        <v>4.7790629999999998</v>
      </c>
      <c r="E2791" s="2">
        <v>1</v>
      </c>
    </row>
    <row r="2792" spans="1:5" ht="12.95" customHeight="1" x14ac:dyDescent="0.2">
      <c r="A2792" s="7">
        <v>38216</v>
      </c>
      <c r="B2792" s="8">
        <v>7.3391729999999997</v>
      </c>
      <c r="C2792" s="2">
        <v>4.7893319999999999</v>
      </c>
      <c r="D2792" s="2">
        <v>4.7893319999999999</v>
      </c>
      <c r="E2792" s="2">
        <v>1</v>
      </c>
    </row>
    <row r="2793" spans="1:5" ht="12.95" customHeight="1" x14ac:dyDescent="0.2">
      <c r="A2793" s="7">
        <v>38217</v>
      </c>
      <c r="B2793" s="8">
        <v>7.3418479999999997</v>
      </c>
      <c r="C2793" s="2">
        <v>4.7863930000000003</v>
      </c>
      <c r="D2793" s="2">
        <v>4.7863930000000003</v>
      </c>
      <c r="E2793" s="2">
        <v>1</v>
      </c>
    </row>
    <row r="2794" spans="1:5" ht="12.95" customHeight="1" x14ac:dyDescent="0.2">
      <c r="A2794" s="7">
        <v>38218</v>
      </c>
      <c r="B2794" s="8">
        <v>7.3397899999999998</v>
      </c>
      <c r="C2794" s="2">
        <v>4.7828679999999997</v>
      </c>
      <c r="D2794" s="2">
        <v>4.7828679999999997</v>
      </c>
      <c r="E2794" s="2">
        <v>1</v>
      </c>
    </row>
    <row r="2795" spans="1:5" ht="12.95" customHeight="1" x14ac:dyDescent="0.2">
      <c r="A2795" s="7">
        <v>38219</v>
      </c>
      <c r="B2795" s="8">
        <v>7.3560650000000001</v>
      </c>
      <c r="C2795" s="2">
        <v>4.7919130000000001</v>
      </c>
      <c r="D2795" s="2">
        <v>4.7919130000000001</v>
      </c>
      <c r="E2795" s="2">
        <v>1</v>
      </c>
    </row>
    <row r="2796" spans="1:5" ht="12.95" customHeight="1" x14ac:dyDescent="0.2">
      <c r="A2796" s="7">
        <v>38220</v>
      </c>
      <c r="B2796" s="8">
        <v>7.3632840000000002</v>
      </c>
      <c r="C2796" s="2">
        <v>4.7900619999999998</v>
      </c>
      <c r="D2796" s="2">
        <v>4.7900619999999998</v>
      </c>
      <c r="E2796" s="2">
        <v>1</v>
      </c>
    </row>
    <row r="2797" spans="1:5" ht="12.95" customHeight="1" x14ac:dyDescent="0.2">
      <c r="A2797" s="7">
        <v>38221</v>
      </c>
      <c r="B2797" s="8">
        <v>7.3632840000000002</v>
      </c>
      <c r="C2797" s="2">
        <v>4.7900619999999998</v>
      </c>
      <c r="D2797" s="2">
        <v>4.7900619999999998</v>
      </c>
      <c r="E2797" s="2">
        <v>1</v>
      </c>
    </row>
    <row r="2798" spans="1:5" ht="12.95" customHeight="1" x14ac:dyDescent="0.2">
      <c r="A2798" s="7">
        <v>38222</v>
      </c>
      <c r="B2798" s="8">
        <v>7.3632840000000002</v>
      </c>
      <c r="C2798" s="2">
        <v>4.7900619999999998</v>
      </c>
      <c r="D2798" s="2">
        <v>4.7900619999999998</v>
      </c>
      <c r="E2798" s="2">
        <v>1</v>
      </c>
    </row>
    <row r="2799" spans="1:5" ht="12.95" customHeight="1" x14ac:dyDescent="0.2">
      <c r="A2799" s="7">
        <v>38223</v>
      </c>
      <c r="B2799" s="8">
        <v>7.3707370000000001</v>
      </c>
      <c r="C2799" s="2">
        <v>4.785882</v>
      </c>
      <c r="D2799" s="2">
        <v>4.785882</v>
      </c>
      <c r="E2799" s="2">
        <v>1</v>
      </c>
    </row>
    <row r="2800" spans="1:5" ht="12.95" customHeight="1" x14ac:dyDescent="0.2">
      <c r="A2800" s="7">
        <v>38224</v>
      </c>
      <c r="B2800" s="8">
        <v>7.381068</v>
      </c>
      <c r="C2800" s="2">
        <v>4.7897910000000001</v>
      </c>
      <c r="D2800" s="2">
        <v>4.7897910000000001</v>
      </c>
      <c r="E2800" s="2">
        <v>1</v>
      </c>
    </row>
    <row r="2801" spans="1:5" ht="12.95" customHeight="1" x14ac:dyDescent="0.2">
      <c r="A2801" s="7">
        <v>38225</v>
      </c>
      <c r="B2801" s="8">
        <v>7.3919230000000002</v>
      </c>
      <c r="C2801" s="2">
        <v>4.7999499999999999</v>
      </c>
      <c r="D2801" s="2">
        <v>4.7999499999999999</v>
      </c>
      <c r="E2801" s="2">
        <v>1</v>
      </c>
    </row>
    <row r="2802" spans="1:5" ht="12.95" customHeight="1" x14ac:dyDescent="0.2">
      <c r="A2802" s="7">
        <v>38226</v>
      </c>
      <c r="B2802" s="8">
        <v>7.3867789999999998</v>
      </c>
      <c r="C2802" s="2">
        <v>4.7975440000000003</v>
      </c>
      <c r="D2802" s="2">
        <v>4.7975440000000003</v>
      </c>
      <c r="E2802" s="2">
        <v>1</v>
      </c>
    </row>
    <row r="2803" spans="1:5" ht="12.95" customHeight="1" x14ac:dyDescent="0.2">
      <c r="A2803" s="7">
        <v>38227</v>
      </c>
      <c r="B2803" s="8">
        <v>7.3898130000000002</v>
      </c>
      <c r="C2803" s="2">
        <v>4.7957770000000002</v>
      </c>
      <c r="D2803" s="2">
        <v>4.7957770000000002</v>
      </c>
      <c r="E2803" s="2">
        <v>1</v>
      </c>
    </row>
    <row r="2804" spans="1:5" ht="12.95" customHeight="1" x14ac:dyDescent="0.2">
      <c r="A2804" s="7">
        <v>38228</v>
      </c>
      <c r="B2804" s="8">
        <v>7.3898130000000002</v>
      </c>
      <c r="C2804" s="2">
        <v>4.7957770000000002</v>
      </c>
      <c r="D2804" s="2">
        <v>4.7957770000000002</v>
      </c>
      <c r="E2804" s="2">
        <v>1</v>
      </c>
    </row>
    <row r="2805" spans="1:5" ht="12.95" customHeight="1" x14ac:dyDescent="0.2">
      <c r="A2805" s="7">
        <v>38229</v>
      </c>
      <c r="B2805" s="8">
        <v>7.3898130000000002</v>
      </c>
      <c r="C2805" s="2">
        <v>4.7957770000000002</v>
      </c>
      <c r="D2805" s="2">
        <v>4.7957770000000002</v>
      </c>
      <c r="E2805" s="2">
        <v>1</v>
      </c>
    </row>
    <row r="2806" spans="1:5" ht="12.95" customHeight="1" x14ac:dyDescent="0.2">
      <c r="A2806" s="7">
        <v>38230</v>
      </c>
      <c r="B2806" s="8">
        <v>7.3916769999999996</v>
      </c>
      <c r="C2806" s="2">
        <v>4.7979209999999997</v>
      </c>
      <c r="D2806" s="2">
        <v>4.7979209999999997</v>
      </c>
      <c r="E2806" s="2">
        <v>1</v>
      </c>
    </row>
    <row r="2807" spans="1:5" ht="12.95" customHeight="1" x14ac:dyDescent="0.2">
      <c r="A2807" s="7">
        <v>38231</v>
      </c>
      <c r="B2807" s="8">
        <v>7.3853619999999998</v>
      </c>
      <c r="C2807" s="2">
        <v>4.788538</v>
      </c>
      <c r="D2807" s="2">
        <v>4.788538</v>
      </c>
      <c r="E2807" s="2">
        <v>1</v>
      </c>
    </row>
    <row r="2808" spans="1:5" ht="12.95" customHeight="1" x14ac:dyDescent="0.2">
      <c r="A2808" s="7">
        <v>38232</v>
      </c>
      <c r="B2808" s="8">
        <v>7.3790360000000002</v>
      </c>
      <c r="C2808" s="2">
        <v>4.7937609999999999</v>
      </c>
      <c r="D2808" s="2">
        <v>4.7937609999999999</v>
      </c>
      <c r="E2808" s="2">
        <v>1</v>
      </c>
    </row>
    <row r="2809" spans="1:5" ht="12.95" customHeight="1" x14ac:dyDescent="0.2">
      <c r="A2809" s="7">
        <v>38233</v>
      </c>
      <c r="B2809" s="8">
        <v>7.3729009999999997</v>
      </c>
      <c r="C2809" s="2">
        <v>4.80288</v>
      </c>
      <c r="D2809" s="2">
        <v>4.80288</v>
      </c>
      <c r="E2809" s="2">
        <v>1</v>
      </c>
    </row>
    <row r="2810" spans="1:5" ht="12.95" customHeight="1" x14ac:dyDescent="0.2">
      <c r="A2810" s="7">
        <v>38234</v>
      </c>
      <c r="B2810" s="8">
        <v>7.3824319999999997</v>
      </c>
      <c r="C2810" s="2">
        <v>4.8122230000000004</v>
      </c>
      <c r="D2810" s="2">
        <v>4.8122230000000004</v>
      </c>
      <c r="E2810" s="2">
        <v>1</v>
      </c>
    </row>
    <row r="2811" spans="1:5" ht="12.95" customHeight="1" x14ac:dyDescent="0.2">
      <c r="A2811" s="7">
        <v>38235</v>
      </c>
      <c r="B2811" s="8">
        <v>7.3824319999999997</v>
      </c>
      <c r="C2811" s="2">
        <v>4.8122230000000004</v>
      </c>
      <c r="D2811" s="2">
        <v>4.8122230000000004</v>
      </c>
      <c r="E2811" s="2">
        <v>1</v>
      </c>
    </row>
    <row r="2812" spans="1:5" ht="12.95" customHeight="1" x14ac:dyDescent="0.2">
      <c r="A2812" s="7">
        <v>38236</v>
      </c>
      <c r="B2812" s="8">
        <v>7.3824319999999997</v>
      </c>
      <c r="C2812" s="2">
        <v>4.8122230000000004</v>
      </c>
      <c r="D2812" s="2">
        <v>4.8122230000000004</v>
      </c>
      <c r="E2812" s="2">
        <v>1</v>
      </c>
    </row>
    <row r="2813" spans="1:5" ht="12.95" customHeight="1" x14ac:dyDescent="0.2">
      <c r="A2813" s="7">
        <v>38237</v>
      </c>
      <c r="B2813" s="8">
        <v>7.3801579999999998</v>
      </c>
      <c r="C2813" s="2">
        <v>4.8129369999999998</v>
      </c>
      <c r="D2813" s="2">
        <v>4.8129369999999998</v>
      </c>
      <c r="E2813" s="2">
        <v>1</v>
      </c>
    </row>
    <row r="2814" spans="1:5" ht="12.95" customHeight="1" x14ac:dyDescent="0.2">
      <c r="A2814" s="7">
        <v>38238</v>
      </c>
      <c r="B2814" s="8">
        <v>7.3798589999999997</v>
      </c>
      <c r="C2814" s="2">
        <v>4.8139979999999998</v>
      </c>
      <c r="D2814" s="2">
        <v>4.8139979999999998</v>
      </c>
      <c r="E2814" s="2">
        <v>1</v>
      </c>
    </row>
    <row r="2815" spans="1:5" ht="12.95" customHeight="1" x14ac:dyDescent="0.2">
      <c r="A2815" s="7">
        <v>38239</v>
      </c>
      <c r="B2815" s="8">
        <v>7.3956749999999998</v>
      </c>
      <c r="C2815" s="2">
        <v>4.8164600000000002</v>
      </c>
      <c r="D2815" s="2">
        <v>4.8164600000000002</v>
      </c>
      <c r="E2815" s="2">
        <v>1</v>
      </c>
    </row>
    <row r="2816" spans="1:5" ht="12.95" customHeight="1" x14ac:dyDescent="0.2">
      <c r="A2816" s="7">
        <v>38240</v>
      </c>
      <c r="B2816" s="8">
        <v>7.3878709999999996</v>
      </c>
      <c r="C2816" s="2">
        <v>4.8010599999999997</v>
      </c>
      <c r="D2816" s="2">
        <v>4.8010599999999997</v>
      </c>
      <c r="E2816" s="2">
        <v>1</v>
      </c>
    </row>
    <row r="2817" spans="1:5" ht="12.95" customHeight="1" x14ac:dyDescent="0.2">
      <c r="A2817" s="7">
        <v>38241</v>
      </c>
      <c r="B2817" s="8">
        <v>7.3956580000000001</v>
      </c>
      <c r="C2817" s="2">
        <v>4.7998820000000002</v>
      </c>
      <c r="D2817" s="2">
        <v>4.7998820000000002</v>
      </c>
      <c r="E2817" s="2">
        <v>1</v>
      </c>
    </row>
    <row r="2818" spans="1:5" ht="12.95" customHeight="1" x14ac:dyDescent="0.2">
      <c r="A2818" s="7">
        <v>38242</v>
      </c>
      <c r="B2818" s="8">
        <v>7.3956580000000001</v>
      </c>
      <c r="C2818" s="2">
        <v>4.7998820000000002</v>
      </c>
      <c r="D2818" s="2">
        <v>4.7998820000000002</v>
      </c>
      <c r="E2818" s="2">
        <v>1</v>
      </c>
    </row>
    <row r="2819" spans="1:5" ht="12.95" customHeight="1" x14ac:dyDescent="0.2">
      <c r="A2819" s="7">
        <v>38243</v>
      </c>
      <c r="B2819" s="8">
        <v>7.3956580000000001</v>
      </c>
      <c r="C2819" s="2">
        <v>4.7998820000000002</v>
      </c>
      <c r="D2819" s="2">
        <v>4.7998820000000002</v>
      </c>
      <c r="E2819" s="2">
        <v>1</v>
      </c>
    </row>
    <row r="2820" spans="1:5" ht="12.95" customHeight="1" x14ac:dyDescent="0.2">
      <c r="A2820" s="7">
        <v>38244</v>
      </c>
      <c r="B2820" s="8">
        <v>7.3865040000000004</v>
      </c>
      <c r="C2820" s="2">
        <v>4.7926970000000004</v>
      </c>
      <c r="D2820" s="2">
        <v>4.7926970000000004</v>
      </c>
      <c r="E2820" s="2">
        <v>1</v>
      </c>
    </row>
    <row r="2821" spans="1:5" ht="12.95" customHeight="1" x14ac:dyDescent="0.2">
      <c r="A2821" s="7">
        <v>38245</v>
      </c>
      <c r="B2821" s="8">
        <v>7.3834340000000003</v>
      </c>
      <c r="C2821" s="2">
        <v>4.784186</v>
      </c>
      <c r="D2821" s="2">
        <v>4.784186</v>
      </c>
      <c r="E2821" s="2">
        <v>1</v>
      </c>
    </row>
    <row r="2822" spans="1:5" ht="12.95" customHeight="1" x14ac:dyDescent="0.2">
      <c r="A2822" s="7">
        <v>38246</v>
      </c>
      <c r="B2822" s="8">
        <v>7.3729579999999997</v>
      </c>
      <c r="C2822" s="2">
        <v>4.7845279999999999</v>
      </c>
      <c r="D2822" s="2">
        <v>4.7845279999999999</v>
      </c>
      <c r="E2822" s="2">
        <v>1</v>
      </c>
    </row>
    <row r="2823" spans="1:5" ht="12.95" customHeight="1" x14ac:dyDescent="0.2">
      <c r="A2823" s="7">
        <v>38247</v>
      </c>
      <c r="B2823" s="8">
        <v>7.3718050000000002</v>
      </c>
      <c r="C2823" s="2">
        <v>4.7794379999999999</v>
      </c>
      <c r="D2823" s="2">
        <v>4.7794379999999999</v>
      </c>
      <c r="E2823" s="2">
        <v>1</v>
      </c>
    </row>
    <row r="2824" spans="1:5" ht="12.95" customHeight="1" x14ac:dyDescent="0.2">
      <c r="A2824" s="7">
        <v>38248</v>
      </c>
      <c r="B2824" s="8">
        <v>7.3711820000000001</v>
      </c>
      <c r="C2824" s="2">
        <v>4.7672889999999999</v>
      </c>
      <c r="D2824" s="2">
        <v>4.7672889999999999</v>
      </c>
      <c r="E2824" s="2">
        <v>1</v>
      </c>
    </row>
    <row r="2825" spans="1:5" ht="12.95" customHeight="1" x14ac:dyDescent="0.2">
      <c r="A2825" s="7">
        <v>38249</v>
      </c>
      <c r="B2825" s="8">
        <v>7.3711820000000001</v>
      </c>
      <c r="C2825" s="2">
        <v>4.7672889999999999</v>
      </c>
      <c r="D2825" s="2">
        <v>4.7672889999999999</v>
      </c>
      <c r="E2825" s="2">
        <v>1</v>
      </c>
    </row>
    <row r="2826" spans="1:5" ht="12.95" customHeight="1" x14ac:dyDescent="0.2">
      <c r="A2826" s="7">
        <v>38250</v>
      </c>
      <c r="B2826" s="8">
        <v>7.3711820000000001</v>
      </c>
      <c r="C2826" s="2">
        <v>4.7672889999999999</v>
      </c>
      <c r="D2826" s="2">
        <v>4.7672889999999999</v>
      </c>
      <c r="E2826" s="2">
        <v>1</v>
      </c>
    </row>
    <row r="2827" spans="1:5" ht="12.95" customHeight="1" x14ac:dyDescent="0.2">
      <c r="A2827" s="7">
        <v>38251</v>
      </c>
      <c r="B2827" s="8">
        <v>7.3798950000000003</v>
      </c>
      <c r="C2827" s="2">
        <v>4.7744679999999997</v>
      </c>
      <c r="D2827" s="2">
        <v>4.7744679999999997</v>
      </c>
      <c r="E2827" s="2">
        <v>1</v>
      </c>
    </row>
    <row r="2828" spans="1:5" ht="12.95" customHeight="1" x14ac:dyDescent="0.2">
      <c r="A2828" s="7">
        <v>38252</v>
      </c>
      <c r="B2828" s="8">
        <v>7.3960369999999998</v>
      </c>
      <c r="C2828" s="2">
        <v>4.782127</v>
      </c>
      <c r="D2828" s="2">
        <v>4.782127</v>
      </c>
      <c r="E2828" s="2">
        <v>1</v>
      </c>
    </row>
    <row r="2829" spans="1:5" ht="12.95" customHeight="1" x14ac:dyDescent="0.2">
      <c r="A2829" s="7">
        <v>38253</v>
      </c>
      <c r="B2829" s="8">
        <v>7.4103240000000001</v>
      </c>
      <c r="C2829" s="2">
        <v>4.793844</v>
      </c>
      <c r="D2829" s="2">
        <v>4.793844</v>
      </c>
      <c r="E2829" s="2">
        <v>1</v>
      </c>
    </row>
    <row r="2830" spans="1:5" ht="12.95" customHeight="1" x14ac:dyDescent="0.2">
      <c r="A2830" s="7">
        <v>38254</v>
      </c>
      <c r="B2830" s="8">
        <v>7.4472420000000001</v>
      </c>
      <c r="C2830" s="2">
        <v>4.8158570000000003</v>
      </c>
      <c r="D2830" s="2">
        <v>4.8158570000000003</v>
      </c>
      <c r="E2830" s="2">
        <v>1</v>
      </c>
    </row>
    <row r="2831" spans="1:5" ht="12.95" customHeight="1" x14ac:dyDescent="0.2">
      <c r="A2831" s="7">
        <v>38255</v>
      </c>
      <c r="B2831" s="8">
        <v>7.483155</v>
      </c>
      <c r="C2831" s="2">
        <v>4.8384549999999997</v>
      </c>
      <c r="D2831" s="2">
        <v>4.8384549999999997</v>
      </c>
      <c r="E2831" s="2">
        <v>1</v>
      </c>
    </row>
    <row r="2832" spans="1:5" ht="12.95" customHeight="1" x14ac:dyDescent="0.2">
      <c r="A2832" s="7">
        <v>38256</v>
      </c>
      <c r="B2832" s="8">
        <v>7.483155</v>
      </c>
      <c r="C2832" s="2">
        <v>4.8384549999999997</v>
      </c>
      <c r="D2832" s="2">
        <v>4.8384549999999997</v>
      </c>
      <c r="E2832" s="2">
        <v>1</v>
      </c>
    </row>
    <row r="2833" spans="1:5" ht="12.95" customHeight="1" x14ac:dyDescent="0.2">
      <c r="A2833" s="7">
        <v>38257</v>
      </c>
      <c r="B2833" s="8">
        <v>7.483155</v>
      </c>
      <c r="C2833" s="2">
        <v>4.8384549999999997</v>
      </c>
      <c r="D2833" s="2">
        <v>4.8384549999999997</v>
      </c>
      <c r="E2833" s="2">
        <v>1</v>
      </c>
    </row>
    <row r="2834" spans="1:5" ht="12.95" customHeight="1" x14ac:dyDescent="0.2">
      <c r="A2834" s="7">
        <v>38258</v>
      </c>
      <c r="B2834" s="8">
        <v>7.5054360000000004</v>
      </c>
      <c r="C2834" s="2">
        <v>4.8462810000000003</v>
      </c>
      <c r="D2834" s="2">
        <v>4.8462810000000003</v>
      </c>
      <c r="E2834" s="2">
        <v>1</v>
      </c>
    </row>
    <row r="2835" spans="1:5" ht="12.95" customHeight="1" x14ac:dyDescent="0.2">
      <c r="A2835" s="7">
        <v>38259</v>
      </c>
      <c r="B2835" s="8">
        <v>7.530316</v>
      </c>
      <c r="C2835" s="2">
        <v>4.8529460000000002</v>
      </c>
      <c r="D2835" s="2">
        <v>4.8529460000000002</v>
      </c>
      <c r="E2835" s="2">
        <v>1</v>
      </c>
    </row>
    <row r="2836" spans="1:5" ht="12.95" customHeight="1" x14ac:dyDescent="0.2">
      <c r="A2836" s="7">
        <v>38260</v>
      </c>
      <c r="B2836" s="8">
        <v>7.5478399999999999</v>
      </c>
      <c r="C2836" s="2">
        <v>4.8626719999999999</v>
      </c>
      <c r="D2836" s="2">
        <v>4.8626719999999999</v>
      </c>
      <c r="E2836" s="2">
        <v>1</v>
      </c>
    </row>
    <row r="2837" spans="1:5" ht="12.95" customHeight="1" x14ac:dyDescent="0.2">
      <c r="A2837" s="7">
        <v>38261</v>
      </c>
      <c r="B2837" s="8">
        <v>7.5630709999999999</v>
      </c>
      <c r="C2837" s="2">
        <v>4.8718570000000003</v>
      </c>
      <c r="D2837" s="2">
        <v>4.8718570000000003</v>
      </c>
      <c r="E2837" s="2">
        <v>1</v>
      </c>
    </row>
    <row r="2838" spans="1:5" ht="12.95" customHeight="1" x14ac:dyDescent="0.2">
      <c r="A2838" s="7">
        <v>38262</v>
      </c>
      <c r="B2838" s="8">
        <v>7.575977</v>
      </c>
      <c r="C2838" s="2">
        <v>4.8889889999999996</v>
      </c>
      <c r="D2838" s="2">
        <v>4.8889889999999996</v>
      </c>
      <c r="E2838" s="2">
        <v>1</v>
      </c>
    </row>
    <row r="2839" spans="1:5" ht="12.95" customHeight="1" x14ac:dyDescent="0.2">
      <c r="A2839" s="7">
        <v>38263</v>
      </c>
      <c r="B2839" s="8">
        <v>7.575977</v>
      </c>
      <c r="C2839" s="2">
        <v>4.8889889999999996</v>
      </c>
      <c r="D2839" s="2">
        <v>4.8889889999999996</v>
      </c>
      <c r="E2839" s="2">
        <v>1</v>
      </c>
    </row>
    <row r="2840" spans="1:5" ht="12.95" customHeight="1" x14ac:dyDescent="0.2">
      <c r="A2840" s="7">
        <v>38264</v>
      </c>
      <c r="B2840" s="8">
        <v>7.575977</v>
      </c>
      <c r="C2840" s="2">
        <v>4.8889889999999996</v>
      </c>
      <c r="D2840" s="2">
        <v>4.8889889999999996</v>
      </c>
      <c r="E2840" s="2">
        <v>1</v>
      </c>
    </row>
    <row r="2841" spans="1:5" ht="12.95" customHeight="1" x14ac:dyDescent="0.2">
      <c r="A2841" s="7">
        <v>38265</v>
      </c>
      <c r="B2841" s="8">
        <v>7.5821630000000004</v>
      </c>
      <c r="C2841" s="2">
        <v>4.8888790000000002</v>
      </c>
      <c r="D2841" s="2">
        <v>4.8888790000000002</v>
      </c>
      <c r="E2841" s="2">
        <v>1</v>
      </c>
    </row>
    <row r="2842" spans="1:5" ht="12.95" customHeight="1" x14ac:dyDescent="0.2">
      <c r="A2842" s="7">
        <v>38266</v>
      </c>
      <c r="B2842" s="8">
        <v>7.6005979999999997</v>
      </c>
      <c r="C2842" s="2">
        <v>4.8950849999999999</v>
      </c>
      <c r="D2842" s="2">
        <v>4.8950849999999999</v>
      </c>
      <c r="E2842" s="2">
        <v>1</v>
      </c>
    </row>
    <row r="2843" spans="1:5" ht="12.95" customHeight="1" x14ac:dyDescent="0.2">
      <c r="A2843" s="7">
        <v>38267</v>
      </c>
      <c r="B2843" s="8">
        <v>7.5950259999999998</v>
      </c>
      <c r="C2843" s="2">
        <v>4.8902359999999998</v>
      </c>
      <c r="D2843" s="2">
        <v>4.8902359999999998</v>
      </c>
      <c r="E2843" s="2">
        <v>1</v>
      </c>
    </row>
    <row r="2844" spans="1:5" ht="12.95" customHeight="1" x14ac:dyDescent="0.2">
      <c r="A2844" s="7">
        <v>38268</v>
      </c>
      <c r="B2844" s="8">
        <v>7.5913139999999997</v>
      </c>
      <c r="C2844" s="2">
        <v>4.8878459999999997</v>
      </c>
      <c r="D2844" s="2">
        <v>4.8878459999999997</v>
      </c>
      <c r="E2844" s="2">
        <v>1</v>
      </c>
    </row>
    <row r="2845" spans="1:5" ht="12.95" customHeight="1" x14ac:dyDescent="0.2">
      <c r="A2845" s="7">
        <v>38269</v>
      </c>
      <c r="B2845" s="8">
        <v>7.5913139999999997</v>
      </c>
      <c r="C2845" s="2">
        <v>4.8878459999999997</v>
      </c>
      <c r="D2845" s="2">
        <v>4.8878459999999997</v>
      </c>
      <c r="E2845" s="2">
        <v>1</v>
      </c>
    </row>
    <row r="2846" spans="1:5" ht="12.95" customHeight="1" x14ac:dyDescent="0.2">
      <c r="A2846" s="7">
        <v>38270</v>
      </c>
      <c r="B2846" s="8">
        <v>7.5913139999999997</v>
      </c>
      <c r="C2846" s="2">
        <v>4.8878459999999997</v>
      </c>
      <c r="D2846" s="2">
        <v>4.8878459999999997</v>
      </c>
      <c r="E2846" s="2">
        <v>1</v>
      </c>
    </row>
    <row r="2847" spans="1:5" ht="12.95" customHeight="1" x14ac:dyDescent="0.2">
      <c r="A2847" s="7">
        <v>38271</v>
      </c>
      <c r="B2847" s="8">
        <v>7.5913139999999997</v>
      </c>
      <c r="C2847" s="2">
        <v>4.8878459999999997</v>
      </c>
      <c r="D2847" s="2">
        <v>4.8878459999999997</v>
      </c>
      <c r="E2847" s="2">
        <v>1</v>
      </c>
    </row>
    <row r="2848" spans="1:5" ht="12.95" customHeight="1" x14ac:dyDescent="0.2">
      <c r="A2848" s="7">
        <v>38272</v>
      </c>
      <c r="B2848" s="8">
        <v>7.5840439999999996</v>
      </c>
      <c r="C2848" s="2">
        <v>4.8951419999999999</v>
      </c>
      <c r="D2848" s="2">
        <v>4.8951419999999999</v>
      </c>
      <c r="E2848" s="2">
        <v>1</v>
      </c>
    </row>
    <row r="2849" spans="1:5" ht="12.95" customHeight="1" x14ac:dyDescent="0.2">
      <c r="A2849" s="7">
        <v>38273</v>
      </c>
      <c r="B2849" s="8">
        <v>7.535317</v>
      </c>
      <c r="C2849" s="2">
        <v>4.8652610000000003</v>
      </c>
      <c r="D2849" s="2">
        <v>4.8652610000000003</v>
      </c>
      <c r="E2849" s="2">
        <v>1</v>
      </c>
    </row>
    <row r="2850" spans="1:5" ht="12.95" customHeight="1" x14ac:dyDescent="0.2">
      <c r="A2850" s="7">
        <v>38274</v>
      </c>
      <c r="B2850" s="8">
        <v>7.5578640000000004</v>
      </c>
      <c r="C2850" s="2">
        <v>4.8877090000000001</v>
      </c>
      <c r="D2850" s="2">
        <v>4.8877090000000001</v>
      </c>
      <c r="E2850" s="2">
        <v>1</v>
      </c>
    </row>
    <row r="2851" spans="1:5" ht="12.95" customHeight="1" x14ac:dyDescent="0.2">
      <c r="A2851" s="7">
        <v>38275</v>
      </c>
      <c r="B2851" s="8">
        <v>7.5478990000000001</v>
      </c>
      <c r="C2851" s="2">
        <v>4.8866370000000003</v>
      </c>
      <c r="D2851" s="2">
        <v>4.8866370000000003</v>
      </c>
      <c r="E2851" s="2">
        <v>1</v>
      </c>
    </row>
    <row r="2852" spans="1:5" ht="12.95" customHeight="1" x14ac:dyDescent="0.2">
      <c r="A2852" s="7">
        <v>38276</v>
      </c>
      <c r="B2852" s="8">
        <v>7.5497170000000002</v>
      </c>
      <c r="C2852" s="2">
        <v>4.8960549999999996</v>
      </c>
      <c r="D2852" s="2">
        <v>4.8960549999999996</v>
      </c>
      <c r="E2852" s="2">
        <v>1</v>
      </c>
    </row>
    <row r="2853" spans="1:5" ht="12.95" customHeight="1" x14ac:dyDescent="0.2">
      <c r="A2853" s="7">
        <v>38277</v>
      </c>
      <c r="B2853" s="8">
        <v>7.5497170000000002</v>
      </c>
      <c r="C2853" s="2">
        <v>4.8960549999999996</v>
      </c>
      <c r="D2853" s="2">
        <v>4.8960549999999996</v>
      </c>
      <c r="E2853" s="2">
        <v>1</v>
      </c>
    </row>
    <row r="2854" spans="1:5" ht="12.95" customHeight="1" x14ac:dyDescent="0.2">
      <c r="A2854" s="7">
        <v>38278</v>
      </c>
      <c r="B2854" s="8">
        <v>7.5497170000000002</v>
      </c>
      <c r="C2854" s="2">
        <v>4.8960549999999996</v>
      </c>
      <c r="D2854" s="2">
        <v>4.8960549999999996</v>
      </c>
      <c r="E2854" s="2">
        <v>1</v>
      </c>
    </row>
    <row r="2855" spans="1:5" ht="12.95" customHeight="1" x14ac:dyDescent="0.2">
      <c r="A2855" s="7">
        <v>38279</v>
      </c>
      <c r="B2855" s="8">
        <v>7.538538</v>
      </c>
      <c r="C2855" s="2">
        <v>4.9008830000000003</v>
      </c>
      <c r="D2855" s="2">
        <v>4.9008830000000003</v>
      </c>
      <c r="E2855" s="2">
        <v>1</v>
      </c>
    </row>
    <row r="2856" spans="1:5" ht="12.95" customHeight="1" x14ac:dyDescent="0.2">
      <c r="A2856" s="7">
        <v>38280</v>
      </c>
      <c r="B2856" s="8">
        <v>7.5063259999999996</v>
      </c>
      <c r="C2856" s="2">
        <v>4.8748709999999997</v>
      </c>
      <c r="D2856" s="2">
        <v>4.8748709999999997</v>
      </c>
      <c r="E2856" s="2">
        <v>1</v>
      </c>
    </row>
    <row r="2857" spans="1:5" ht="12.95" customHeight="1" x14ac:dyDescent="0.2">
      <c r="A2857" s="7">
        <v>38281</v>
      </c>
      <c r="B2857" s="8">
        <v>7.5019850000000003</v>
      </c>
      <c r="C2857" s="2">
        <v>4.8745839999999996</v>
      </c>
      <c r="D2857" s="2">
        <v>4.8745839999999996</v>
      </c>
      <c r="E2857" s="2">
        <v>1</v>
      </c>
    </row>
    <row r="2858" spans="1:5" ht="12.95" customHeight="1" x14ac:dyDescent="0.2">
      <c r="A2858" s="7">
        <v>38282</v>
      </c>
      <c r="B2858" s="8">
        <v>7.5140820000000001</v>
      </c>
      <c r="C2858" s="2">
        <v>4.8900699999999997</v>
      </c>
      <c r="D2858" s="2">
        <v>4.8900699999999997</v>
      </c>
      <c r="E2858" s="2">
        <v>1</v>
      </c>
    </row>
    <row r="2859" spans="1:5" ht="12.95" customHeight="1" x14ac:dyDescent="0.2">
      <c r="A2859" s="7">
        <v>38283</v>
      </c>
      <c r="B2859" s="8">
        <v>7.5146240000000004</v>
      </c>
      <c r="C2859" s="2">
        <v>4.883114</v>
      </c>
      <c r="D2859" s="2">
        <v>4.883114</v>
      </c>
      <c r="E2859" s="2">
        <v>1</v>
      </c>
    </row>
    <row r="2860" spans="1:5" ht="12.95" customHeight="1" x14ac:dyDescent="0.2">
      <c r="A2860" s="7">
        <v>38284</v>
      </c>
      <c r="B2860" s="8">
        <v>7.5146240000000004</v>
      </c>
      <c r="C2860" s="2">
        <v>4.883114</v>
      </c>
      <c r="D2860" s="2">
        <v>4.883114</v>
      </c>
      <c r="E2860" s="2">
        <v>1</v>
      </c>
    </row>
    <row r="2861" spans="1:5" ht="12.95" customHeight="1" x14ac:dyDescent="0.2">
      <c r="A2861" s="7">
        <v>38285</v>
      </c>
      <c r="B2861" s="8">
        <v>7.5146240000000004</v>
      </c>
      <c r="C2861" s="2">
        <v>4.883114</v>
      </c>
      <c r="D2861" s="2">
        <v>4.883114</v>
      </c>
      <c r="E2861" s="2">
        <v>1</v>
      </c>
    </row>
    <row r="2862" spans="1:5" ht="12.95" customHeight="1" x14ac:dyDescent="0.2">
      <c r="A2862" s="7">
        <v>38286</v>
      </c>
      <c r="B2862" s="8">
        <v>7.5186669999999998</v>
      </c>
      <c r="C2862" s="2">
        <v>4.9090280000000002</v>
      </c>
      <c r="D2862" s="2">
        <v>4.9090280000000002</v>
      </c>
      <c r="E2862" s="2">
        <v>1</v>
      </c>
    </row>
    <row r="2863" spans="1:5" ht="12.95" customHeight="1" x14ac:dyDescent="0.2">
      <c r="A2863" s="7">
        <v>38287</v>
      </c>
      <c r="B2863" s="8">
        <v>7.5009199999999998</v>
      </c>
      <c r="C2863" s="2">
        <v>4.8942449999999997</v>
      </c>
      <c r="D2863" s="2">
        <v>4.8942449999999997</v>
      </c>
      <c r="E2863" s="2">
        <v>1</v>
      </c>
    </row>
    <row r="2864" spans="1:5" ht="12.95" customHeight="1" x14ac:dyDescent="0.2">
      <c r="A2864" s="7">
        <v>38288</v>
      </c>
      <c r="B2864" s="8">
        <v>7.4861810000000002</v>
      </c>
      <c r="C2864" s="2">
        <v>4.8868600000000004</v>
      </c>
      <c r="D2864" s="2">
        <v>4.8868600000000004</v>
      </c>
      <c r="E2864" s="2">
        <v>1</v>
      </c>
    </row>
    <row r="2865" spans="1:5" ht="12.95" customHeight="1" x14ac:dyDescent="0.2">
      <c r="A2865" s="7">
        <v>38289</v>
      </c>
      <c r="B2865" s="8">
        <v>7.490831</v>
      </c>
      <c r="C2865" s="2">
        <v>4.8876619999999997</v>
      </c>
      <c r="D2865" s="2">
        <v>4.8876619999999997</v>
      </c>
      <c r="E2865" s="2">
        <v>1</v>
      </c>
    </row>
    <row r="2866" spans="1:5" ht="12.95" customHeight="1" x14ac:dyDescent="0.2">
      <c r="A2866" s="7">
        <v>38290</v>
      </c>
      <c r="B2866" s="8">
        <v>7.4904520000000003</v>
      </c>
      <c r="C2866" s="2">
        <v>4.8938009999999998</v>
      </c>
      <c r="D2866" s="2">
        <v>4.8938009999999998</v>
      </c>
      <c r="E2866" s="2">
        <v>1</v>
      </c>
    </row>
    <row r="2867" spans="1:5" ht="12.95" customHeight="1" x14ac:dyDescent="0.2">
      <c r="A2867" s="7">
        <v>38291</v>
      </c>
      <c r="B2867" s="8">
        <v>7.4904520000000003</v>
      </c>
      <c r="C2867" s="2">
        <v>4.8938009999999998</v>
      </c>
      <c r="D2867" s="2">
        <v>4.8938009999999998</v>
      </c>
      <c r="E2867" s="2">
        <v>1</v>
      </c>
    </row>
    <row r="2868" spans="1:5" ht="12.95" customHeight="1" x14ac:dyDescent="0.2">
      <c r="A2868" s="7">
        <v>38292</v>
      </c>
      <c r="B2868" s="8">
        <v>7.4904520000000003</v>
      </c>
      <c r="C2868" s="2">
        <v>4.8938009999999998</v>
      </c>
      <c r="D2868" s="2">
        <v>4.8938009999999998</v>
      </c>
      <c r="E2868" s="2">
        <v>1</v>
      </c>
    </row>
    <row r="2869" spans="1:5" ht="12.95" customHeight="1" x14ac:dyDescent="0.2">
      <c r="A2869" s="7">
        <v>38293</v>
      </c>
      <c r="B2869" s="8">
        <v>7.4904520000000003</v>
      </c>
      <c r="C2869" s="2">
        <v>4.8938009999999998</v>
      </c>
      <c r="D2869" s="2">
        <v>4.8938009999999998</v>
      </c>
      <c r="E2869" s="2">
        <v>1</v>
      </c>
    </row>
    <row r="2870" spans="1:5" ht="12.95" customHeight="1" x14ac:dyDescent="0.2">
      <c r="A2870" s="7">
        <v>38294</v>
      </c>
      <c r="B2870" s="8">
        <v>7.4917400000000001</v>
      </c>
      <c r="C2870" s="2">
        <v>4.8924050000000001</v>
      </c>
      <c r="D2870" s="2">
        <v>4.8924050000000001</v>
      </c>
      <c r="E2870" s="2">
        <v>1</v>
      </c>
    </row>
    <row r="2871" spans="1:5" ht="12.95" customHeight="1" x14ac:dyDescent="0.2">
      <c r="A2871" s="7">
        <v>38295</v>
      </c>
      <c r="B2871" s="8">
        <v>7.4935669999999996</v>
      </c>
      <c r="C2871" s="2">
        <v>4.8853030000000004</v>
      </c>
      <c r="D2871" s="2">
        <v>4.8853030000000004</v>
      </c>
      <c r="E2871" s="2">
        <v>1</v>
      </c>
    </row>
    <row r="2872" spans="1:5" ht="12.95" customHeight="1" x14ac:dyDescent="0.2">
      <c r="A2872" s="7">
        <v>38296</v>
      </c>
      <c r="B2872" s="8">
        <v>7.5060599999999997</v>
      </c>
      <c r="C2872" s="2">
        <v>4.9046390000000004</v>
      </c>
      <c r="D2872" s="2">
        <v>4.9046390000000004</v>
      </c>
      <c r="E2872" s="2">
        <v>1</v>
      </c>
    </row>
    <row r="2873" spans="1:5" ht="12.95" customHeight="1" x14ac:dyDescent="0.2">
      <c r="A2873" s="7">
        <v>38297</v>
      </c>
      <c r="B2873" s="8">
        <v>7.5339929999999997</v>
      </c>
      <c r="C2873" s="2">
        <v>4.9206409999999998</v>
      </c>
      <c r="D2873" s="2">
        <v>4.9206409999999998</v>
      </c>
      <c r="E2873" s="2">
        <v>1</v>
      </c>
    </row>
    <row r="2874" spans="1:5" ht="12.95" customHeight="1" x14ac:dyDescent="0.2">
      <c r="A2874" s="7">
        <v>38298</v>
      </c>
      <c r="B2874" s="8">
        <v>7.5339929999999997</v>
      </c>
      <c r="C2874" s="2">
        <v>4.9206409999999998</v>
      </c>
      <c r="D2874" s="2">
        <v>4.9206409999999998</v>
      </c>
      <c r="E2874" s="2">
        <v>1</v>
      </c>
    </row>
    <row r="2875" spans="1:5" ht="12.95" customHeight="1" x14ac:dyDescent="0.2">
      <c r="A2875" s="7">
        <v>38299</v>
      </c>
      <c r="B2875" s="8">
        <v>7.5339929999999997</v>
      </c>
      <c r="C2875" s="2">
        <v>4.9206409999999998</v>
      </c>
      <c r="D2875" s="2">
        <v>4.9206409999999998</v>
      </c>
      <c r="E2875" s="2">
        <v>1</v>
      </c>
    </row>
    <row r="2876" spans="1:5" ht="12.95" customHeight="1" x14ac:dyDescent="0.2">
      <c r="A2876" s="7">
        <v>38300</v>
      </c>
      <c r="B2876" s="8">
        <v>7.5539399999999999</v>
      </c>
      <c r="C2876" s="2">
        <v>4.9443250000000001</v>
      </c>
      <c r="D2876" s="2">
        <v>4.9443250000000001</v>
      </c>
      <c r="E2876" s="2">
        <v>1</v>
      </c>
    </row>
    <row r="2877" spans="1:5" ht="12.95" customHeight="1" x14ac:dyDescent="0.2">
      <c r="A2877" s="7">
        <v>38301</v>
      </c>
      <c r="B2877" s="8">
        <v>7.5658880000000002</v>
      </c>
      <c r="C2877" s="2">
        <v>4.9544160000000002</v>
      </c>
      <c r="D2877" s="2">
        <v>4.9544160000000002</v>
      </c>
      <c r="E2877" s="2">
        <v>1</v>
      </c>
    </row>
    <row r="2878" spans="1:5" ht="12.95" customHeight="1" x14ac:dyDescent="0.2">
      <c r="A2878" s="7">
        <v>38302</v>
      </c>
      <c r="B2878" s="8">
        <v>7.5757469999999998</v>
      </c>
      <c r="C2878" s="2">
        <v>4.9709630000000002</v>
      </c>
      <c r="D2878" s="2">
        <v>4.9709630000000002</v>
      </c>
      <c r="E2878" s="2">
        <v>1</v>
      </c>
    </row>
    <row r="2879" spans="1:5" ht="12.95" customHeight="1" x14ac:dyDescent="0.2">
      <c r="A2879" s="7">
        <v>38303</v>
      </c>
      <c r="B2879" s="8">
        <v>7.5845599999999997</v>
      </c>
      <c r="C2879" s="2">
        <v>4.982958</v>
      </c>
      <c r="D2879" s="2">
        <v>4.982958</v>
      </c>
      <c r="E2879" s="2">
        <v>1</v>
      </c>
    </row>
    <row r="2880" spans="1:5" ht="12.95" customHeight="1" x14ac:dyDescent="0.2">
      <c r="A2880" s="7">
        <v>38304</v>
      </c>
      <c r="B2880" s="8">
        <v>7.5709960000000001</v>
      </c>
      <c r="C2880" s="2">
        <v>4.9773160000000001</v>
      </c>
      <c r="D2880" s="2">
        <v>4.9773160000000001</v>
      </c>
      <c r="E2880" s="2">
        <v>1</v>
      </c>
    </row>
    <row r="2881" spans="1:5" ht="12.95" customHeight="1" x14ac:dyDescent="0.2">
      <c r="A2881" s="7">
        <v>38305</v>
      </c>
      <c r="B2881" s="8">
        <v>7.5709960000000001</v>
      </c>
      <c r="C2881" s="2">
        <v>4.9773160000000001</v>
      </c>
      <c r="D2881" s="2">
        <v>4.9773160000000001</v>
      </c>
      <c r="E2881" s="2">
        <v>1</v>
      </c>
    </row>
    <row r="2882" spans="1:5" ht="12.95" customHeight="1" x14ac:dyDescent="0.2">
      <c r="A2882" s="7">
        <v>38306</v>
      </c>
      <c r="B2882" s="8">
        <v>7.5709960000000001</v>
      </c>
      <c r="C2882" s="2">
        <v>4.9773160000000001</v>
      </c>
      <c r="D2882" s="2">
        <v>4.9773160000000001</v>
      </c>
      <c r="E2882" s="2">
        <v>1</v>
      </c>
    </row>
    <row r="2883" spans="1:5" ht="12.95" customHeight="1" x14ac:dyDescent="0.2">
      <c r="A2883" s="7">
        <v>38307</v>
      </c>
      <c r="B2883" s="8">
        <v>7.5747140000000002</v>
      </c>
      <c r="C2883" s="2">
        <v>4.9745280000000003</v>
      </c>
      <c r="D2883" s="2">
        <v>4.9745280000000003</v>
      </c>
      <c r="E2883" s="2">
        <v>1</v>
      </c>
    </row>
    <row r="2884" spans="1:5" ht="12.95" customHeight="1" x14ac:dyDescent="0.2">
      <c r="A2884" s="7">
        <v>38308</v>
      </c>
      <c r="B2884" s="8">
        <v>7.5687559999999996</v>
      </c>
      <c r="C2884" s="2">
        <v>4.9673530000000001</v>
      </c>
      <c r="D2884" s="2">
        <v>4.9673530000000001</v>
      </c>
      <c r="E2884" s="2">
        <v>1</v>
      </c>
    </row>
    <row r="2885" spans="1:5" ht="12.95" customHeight="1" x14ac:dyDescent="0.2">
      <c r="A2885" s="7">
        <v>38309</v>
      </c>
      <c r="B2885" s="8">
        <v>7.5670609999999998</v>
      </c>
      <c r="C2885" s="2">
        <v>4.9802960000000001</v>
      </c>
      <c r="D2885" s="2">
        <v>4.9802960000000001</v>
      </c>
      <c r="E2885" s="2">
        <v>1</v>
      </c>
    </row>
    <row r="2886" spans="1:5" ht="12.95" customHeight="1" x14ac:dyDescent="0.2">
      <c r="A2886" s="7">
        <v>38310</v>
      </c>
      <c r="B2886" s="8">
        <v>7.5677260000000004</v>
      </c>
      <c r="C2886" s="2">
        <v>4.9863119999999999</v>
      </c>
      <c r="D2886" s="2">
        <v>4.9863119999999999</v>
      </c>
      <c r="E2886" s="2">
        <v>1</v>
      </c>
    </row>
    <row r="2887" spans="1:5" ht="12.95" customHeight="1" x14ac:dyDescent="0.2">
      <c r="A2887" s="7">
        <v>38311</v>
      </c>
      <c r="B2887" s="8">
        <v>7.5486360000000001</v>
      </c>
      <c r="C2887" s="2">
        <v>4.9842430000000002</v>
      </c>
      <c r="D2887" s="2">
        <v>4.9842430000000002</v>
      </c>
      <c r="E2887" s="2">
        <v>1</v>
      </c>
    </row>
    <row r="2888" spans="1:5" ht="12.95" customHeight="1" x14ac:dyDescent="0.2">
      <c r="A2888" s="7">
        <v>38312</v>
      </c>
      <c r="B2888" s="8">
        <v>7.5486360000000001</v>
      </c>
      <c r="C2888" s="2">
        <v>4.9842430000000002</v>
      </c>
      <c r="D2888" s="2">
        <v>4.9842430000000002</v>
      </c>
      <c r="E2888" s="2">
        <v>1</v>
      </c>
    </row>
    <row r="2889" spans="1:5" ht="12.95" customHeight="1" x14ac:dyDescent="0.2">
      <c r="A2889" s="7">
        <v>38313</v>
      </c>
      <c r="B2889" s="8">
        <v>7.5486360000000001</v>
      </c>
      <c r="C2889" s="2">
        <v>4.9842430000000002</v>
      </c>
      <c r="D2889" s="2">
        <v>4.9842430000000002</v>
      </c>
      <c r="E2889" s="2">
        <v>1</v>
      </c>
    </row>
    <row r="2890" spans="1:5" ht="12.95" customHeight="1" x14ac:dyDescent="0.2">
      <c r="A2890" s="7">
        <v>38314</v>
      </c>
      <c r="B2890" s="8">
        <v>7.5407630000000001</v>
      </c>
      <c r="C2890" s="2">
        <v>4.9783869999999997</v>
      </c>
      <c r="D2890" s="2">
        <v>4.9783869999999997</v>
      </c>
      <c r="E2890" s="2">
        <v>1</v>
      </c>
    </row>
    <row r="2891" spans="1:5" ht="12.95" customHeight="1" x14ac:dyDescent="0.2">
      <c r="A2891" s="7">
        <v>38315</v>
      </c>
      <c r="B2891" s="8">
        <v>7.5479589999999996</v>
      </c>
      <c r="C2891" s="2">
        <v>4.9778799999999999</v>
      </c>
      <c r="D2891" s="2">
        <v>4.9778799999999999</v>
      </c>
      <c r="E2891" s="2">
        <v>1</v>
      </c>
    </row>
    <row r="2892" spans="1:5" ht="12.95" customHeight="1" x14ac:dyDescent="0.2">
      <c r="A2892" s="7">
        <v>38316</v>
      </c>
      <c r="B2892" s="8">
        <v>7.5646089999999999</v>
      </c>
      <c r="C2892" s="2">
        <v>4.9961089999999997</v>
      </c>
      <c r="D2892" s="2">
        <v>4.9961089999999997</v>
      </c>
      <c r="E2892" s="2">
        <v>1</v>
      </c>
    </row>
    <row r="2893" spans="1:5" ht="12.95" customHeight="1" x14ac:dyDescent="0.2">
      <c r="A2893" s="7">
        <v>38317</v>
      </c>
      <c r="B2893" s="8">
        <v>7.5938879999999997</v>
      </c>
      <c r="C2893" s="2">
        <v>5.0277329999999996</v>
      </c>
      <c r="D2893" s="2">
        <v>5.0277329999999996</v>
      </c>
      <c r="E2893" s="2">
        <v>1</v>
      </c>
    </row>
    <row r="2894" spans="1:5" ht="12.95" customHeight="1" x14ac:dyDescent="0.2">
      <c r="A2894" s="7">
        <v>38318</v>
      </c>
      <c r="B2894" s="8">
        <v>7.5972739999999996</v>
      </c>
      <c r="C2894" s="2">
        <v>5.0110640000000002</v>
      </c>
      <c r="D2894" s="2">
        <v>5.0110640000000002</v>
      </c>
      <c r="E2894" s="2">
        <v>1</v>
      </c>
    </row>
    <row r="2895" spans="1:5" ht="12.95" customHeight="1" x14ac:dyDescent="0.2">
      <c r="A2895" s="7">
        <v>38319</v>
      </c>
      <c r="B2895" s="8">
        <v>7.5972739999999996</v>
      </c>
      <c r="C2895" s="2">
        <v>5.0110640000000002</v>
      </c>
      <c r="D2895" s="2">
        <v>5.0110640000000002</v>
      </c>
      <c r="E2895" s="2">
        <v>1</v>
      </c>
    </row>
    <row r="2896" spans="1:5" ht="12.95" customHeight="1" x14ac:dyDescent="0.2">
      <c r="A2896" s="7">
        <v>38320</v>
      </c>
      <c r="B2896" s="8">
        <v>7.5972739999999996</v>
      </c>
      <c r="C2896" s="2">
        <v>5.0110640000000002</v>
      </c>
      <c r="D2896" s="2">
        <v>5.0110640000000002</v>
      </c>
      <c r="E2896" s="2">
        <v>1</v>
      </c>
    </row>
    <row r="2897" spans="1:5" ht="12.95" customHeight="1" x14ac:dyDescent="0.2">
      <c r="A2897" s="7">
        <v>38321</v>
      </c>
      <c r="B2897" s="8">
        <v>7.600835</v>
      </c>
      <c r="C2897" s="2">
        <v>5.0120899999999997</v>
      </c>
      <c r="D2897" s="2">
        <v>5.0120899999999997</v>
      </c>
      <c r="E2897" s="2">
        <v>1</v>
      </c>
    </row>
    <row r="2898" spans="1:5" ht="12.95" customHeight="1" x14ac:dyDescent="0.2">
      <c r="A2898" s="7">
        <v>38322</v>
      </c>
      <c r="B2898" s="8">
        <v>7.582624</v>
      </c>
      <c r="C2898" s="2">
        <v>5.005363</v>
      </c>
      <c r="D2898" s="2">
        <v>5.005363</v>
      </c>
      <c r="E2898" s="2">
        <v>1</v>
      </c>
    </row>
    <row r="2899" spans="1:5" ht="12.95" customHeight="1" x14ac:dyDescent="0.2">
      <c r="A2899" s="7">
        <v>38323</v>
      </c>
      <c r="B2899" s="8">
        <v>7.5614319999999999</v>
      </c>
      <c r="C2899" s="2">
        <v>4.9867650000000001</v>
      </c>
      <c r="D2899" s="2">
        <v>4.9867650000000001</v>
      </c>
      <c r="E2899" s="2">
        <v>1</v>
      </c>
    </row>
    <row r="2900" spans="1:5" ht="12.95" customHeight="1" x14ac:dyDescent="0.2">
      <c r="A2900" s="7">
        <v>38324</v>
      </c>
      <c r="B2900" s="8">
        <v>7.5656540000000003</v>
      </c>
      <c r="C2900" s="2">
        <v>4.9692309999999997</v>
      </c>
      <c r="D2900" s="2">
        <v>4.9692309999999997</v>
      </c>
      <c r="E2900" s="2">
        <v>1</v>
      </c>
    </row>
    <row r="2901" spans="1:5" ht="12.95" customHeight="1" x14ac:dyDescent="0.2">
      <c r="A2901" s="7">
        <v>38325</v>
      </c>
      <c r="B2901" s="8">
        <v>7.5607360000000003</v>
      </c>
      <c r="C2901" s="2">
        <v>4.9562350000000004</v>
      </c>
      <c r="D2901" s="2">
        <v>4.9562350000000004</v>
      </c>
      <c r="E2901" s="2">
        <v>1</v>
      </c>
    </row>
    <row r="2902" spans="1:5" ht="12.95" customHeight="1" x14ac:dyDescent="0.2">
      <c r="A2902" s="7">
        <v>38326</v>
      </c>
      <c r="B2902" s="8">
        <v>7.5607360000000003</v>
      </c>
      <c r="C2902" s="2">
        <v>4.9562350000000004</v>
      </c>
      <c r="D2902" s="2">
        <v>4.9562350000000004</v>
      </c>
      <c r="E2902" s="2">
        <v>1</v>
      </c>
    </row>
    <row r="2903" spans="1:5" ht="12.95" customHeight="1" x14ac:dyDescent="0.2">
      <c r="A2903" s="7">
        <v>38327</v>
      </c>
      <c r="B2903" s="8">
        <v>7.5607360000000003</v>
      </c>
      <c r="C2903" s="2">
        <v>4.9562350000000004</v>
      </c>
      <c r="D2903" s="2">
        <v>4.9562350000000004</v>
      </c>
      <c r="E2903" s="2">
        <v>1</v>
      </c>
    </row>
    <row r="2904" spans="1:5" ht="12.95" customHeight="1" x14ac:dyDescent="0.2">
      <c r="A2904" s="7">
        <v>38328</v>
      </c>
      <c r="B2904" s="8">
        <v>7.5599179999999997</v>
      </c>
      <c r="C2904" s="2">
        <v>4.9524520000000001</v>
      </c>
      <c r="D2904" s="2">
        <v>4.9524520000000001</v>
      </c>
      <c r="E2904" s="2">
        <v>1</v>
      </c>
    </row>
    <row r="2905" spans="1:5" ht="12.95" customHeight="1" x14ac:dyDescent="0.2">
      <c r="A2905" s="7">
        <v>38329</v>
      </c>
      <c r="B2905" s="8">
        <v>7.5641489999999996</v>
      </c>
      <c r="C2905" s="2">
        <v>4.9451809999999998</v>
      </c>
      <c r="D2905" s="2">
        <v>4.9451809999999998</v>
      </c>
      <c r="E2905" s="2">
        <v>1</v>
      </c>
    </row>
    <row r="2906" spans="1:5" ht="12.95" customHeight="1" x14ac:dyDescent="0.2">
      <c r="A2906" s="7">
        <v>38330</v>
      </c>
      <c r="B2906" s="8">
        <v>7.5022520000000004</v>
      </c>
      <c r="C2906" s="2">
        <v>4.8938370000000004</v>
      </c>
      <c r="D2906" s="2">
        <v>4.8938370000000004</v>
      </c>
      <c r="E2906" s="2">
        <v>1</v>
      </c>
    </row>
    <row r="2907" spans="1:5" ht="12.95" customHeight="1" x14ac:dyDescent="0.2">
      <c r="A2907" s="7">
        <v>38331</v>
      </c>
      <c r="B2907" s="8">
        <v>7.5064859999999998</v>
      </c>
      <c r="C2907" s="2">
        <v>4.8953220000000002</v>
      </c>
      <c r="D2907" s="2">
        <v>4.8953220000000002</v>
      </c>
      <c r="E2907" s="2">
        <v>1</v>
      </c>
    </row>
    <row r="2908" spans="1:5" ht="12.95" customHeight="1" x14ac:dyDescent="0.2">
      <c r="A2908" s="7">
        <v>38332</v>
      </c>
      <c r="B2908" s="8">
        <v>7.5395599999999998</v>
      </c>
      <c r="C2908" s="2">
        <v>4.9146470000000004</v>
      </c>
      <c r="D2908" s="2">
        <v>4.9146470000000004</v>
      </c>
      <c r="E2908" s="2">
        <v>1</v>
      </c>
    </row>
    <row r="2909" spans="1:5" ht="12.95" customHeight="1" x14ac:dyDescent="0.2">
      <c r="A2909" s="7">
        <v>38333</v>
      </c>
      <c r="B2909" s="8">
        <v>7.5395599999999998</v>
      </c>
      <c r="C2909" s="2">
        <v>4.9146470000000004</v>
      </c>
      <c r="D2909" s="2">
        <v>4.9146470000000004</v>
      </c>
      <c r="E2909" s="2">
        <v>1</v>
      </c>
    </row>
    <row r="2910" spans="1:5" ht="12.95" customHeight="1" x14ac:dyDescent="0.2">
      <c r="A2910" s="7">
        <v>38334</v>
      </c>
      <c r="B2910" s="8">
        <v>7.5395599999999998</v>
      </c>
      <c r="C2910" s="2">
        <v>4.9146470000000004</v>
      </c>
      <c r="D2910" s="2">
        <v>4.9146470000000004</v>
      </c>
      <c r="E2910" s="2">
        <v>1</v>
      </c>
    </row>
    <row r="2911" spans="1:5" ht="12.95" customHeight="1" x14ac:dyDescent="0.2">
      <c r="A2911" s="7">
        <v>38335</v>
      </c>
      <c r="B2911" s="8">
        <v>7.5164090000000003</v>
      </c>
      <c r="C2911" s="2">
        <v>4.8976410000000001</v>
      </c>
      <c r="D2911" s="2">
        <v>4.8976410000000001</v>
      </c>
      <c r="E2911" s="2">
        <v>1</v>
      </c>
    </row>
    <row r="2912" spans="1:5" ht="12.95" customHeight="1" x14ac:dyDescent="0.2">
      <c r="A2912" s="7">
        <v>38336</v>
      </c>
      <c r="B2912" s="8">
        <v>7.5251929999999998</v>
      </c>
      <c r="C2912" s="2">
        <v>4.8960270000000001</v>
      </c>
      <c r="D2912" s="2">
        <v>4.8960270000000001</v>
      </c>
      <c r="E2912" s="2">
        <v>1</v>
      </c>
    </row>
    <row r="2913" spans="1:5" ht="12.95" customHeight="1" x14ac:dyDescent="0.2">
      <c r="A2913" s="7">
        <v>38337</v>
      </c>
      <c r="B2913" s="8">
        <v>7.5227040000000001</v>
      </c>
      <c r="C2913" s="2">
        <v>4.9209810000000003</v>
      </c>
      <c r="D2913" s="2">
        <v>4.9209810000000003</v>
      </c>
      <c r="E2913" s="2">
        <v>1</v>
      </c>
    </row>
    <row r="2914" spans="1:5" ht="12.95" customHeight="1" x14ac:dyDescent="0.2">
      <c r="A2914" s="7">
        <v>38338</v>
      </c>
      <c r="B2914" s="8">
        <v>7.4975529999999999</v>
      </c>
      <c r="C2914" s="2">
        <v>4.8910910000000003</v>
      </c>
      <c r="D2914" s="2">
        <v>4.8910910000000003</v>
      </c>
      <c r="E2914" s="2">
        <v>1</v>
      </c>
    </row>
    <row r="2915" spans="1:5" ht="12.95" customHeight="1" x14ac:dyDescent="0.2">
      <c r="A2915" s="7">
        <v>38339</v>
      </c>
      <c r="B2915" s="8">
        <v>7.4819449999999996</v>
      </c>
      <c r="C2915" s="2">
        <v>4.873596</v>
      </c>
      <c r="D2915" s="2">
        <v>4.873596</v>
      </c>
      <c r="E2915" s="2">
        <v>1</v>
      </c>
    </row>
    <row r="2916" spans="1:5" ht="12.95" customHeight="1" x14ac:dyDescent="0.2">
      <c r="A2916" s="7">
        <v>38340</v>
      </c>
      <c r="B2916" s="8">
        <v>7.4819449999999996</v>
      </c>
      <c r="C2916" s="2">
        <v>4.873596</v>
      </c>
      <c r="D2916" s="2">
        <v>4.873596</v>
      </c>
      <c r="E2916" s="2">
        <v>1</v>
      </c>
    </row>
    <row r="2917" spans="1:5" ht="12.95" customHeight="1" x14ac:dyDescent="0.2">
      <c r="A2917" s="7">
        <v>38341</v>
      </c>
      <c r="B2917" s="8">
        <v>7.4819449999999996</v>
      </c>
      <c r="C2917" s="2">
        <v>4.873596</v>
      </c>
      <c r="D2917" s="2">
        <v>4.873596</v>
      </c>
      <c r="E2917" s="2">
        <v>1</v>
      </c>
    </row>
    <row r="2918" spans="1:5" ht="12.95" customHeight="1" x14ac:dyDescent="0.2">
      <c r="A2918" s="7">
        <v>38342</v>
      </c>
      <c r="B2918" s="8">
        <v>7.4898059999999997</v>
      </c>
      <c r="C2918" s="2">
        <v>4.8745890000000003</v>
      </c>
      <c r="D2918" s="2">
        <v>4.8745890000000003</v>
      </c>
      <c r="E2918" s="2">
        <v>1</v>
      </c>
    </row>
    <row r="2919" spans="1:5" ht="12.95" customHeight="1" x14ac:dyDescent="0.2">
      <c r="A2919" s="7">
        <v>38343</v>
      </c>
      <c r="B2919" s="8">
        <v>7.5044339999999998</v>
      </c>
      <c r="C2919" s="2">
        <v>4.8739590000000002</v>
      </c>
      <c r="D2919" s="2">
        <v>4.8739590000000002</v>
      </c>
      <c r="E2919" s="2">
        <v>1</v>
      </c>
    </row>
    <row r="2920" spans="1:5" ht="12.95" customHeight="1" x14ac:dyDescent="0.2">
      <c r="A2920" s="7">
        <v>38344</v>
      </c>
      <c r="B2920" s="8">
        <v>7.5289970000000004</v>
      </c>
      <c r="C2920" s="2">
        <v>4.8842020000000002</v>
      </c>
      <c r="D2920" s="2">
        <v>4.8842020000000002</v>
      </c>
      <c r="E2920" s="2">
        <v>1</v>
      </c>
    </row>
    <row r="2921" spans="1:5" ht="12.95" customHeight="1" x14ac:dyDescent="0.2">
      <c r="A2921" s="7">
        <v>38345</v>
      </c>
      <c r="B2921" s="8">
        <v>7.5541200000000002</v>
      </c>
      <c r="C2921" s="2">
        <v>4.8919309999999996</v>
      </c>
      <c r="D2921" s="2">
        <v>4.8919309999999996</v>
      </c>
      <c r="E2921" s="2">
        <v>1</v>
      </c>
    </row>
    <row r="2922" spans="1:5" ht="12.95" customHeight="1" x14ac:dyDescent="0.2">
      <c r="A2922" s="7">
        <v>38346</v>
      </c>
      <c r="B2922" s="8">
        <v>7.5650040000000001</v>
      </c>
      <c r="C2922" s="2">
        <v>4.8958089999999999</v>
      </c>
      <c r="D2922" s="2">
        <v>4.8958089999999999</v>
      </c>
      <c r="E2922" s="2">
        <v>1</v>
      </c>
    </row>
    <row r="2923" spans="1:5" ht="12.95" customHeight="1" x14ac:dyDescent="0.2">
      <c r="A2923" s="7">
        <v>38347</v>
      </c>
      <c r="B2923" s="8">
        <v>7.5650040000000001</v>
      </c>
      <c r="C2923" s="2">
        <v>4.8958089999999999</v>
      </c>
      <c r="D2923" s="2">
        <v>4.8958089999999999</v>
      </c>
      <c r="E2923" s="2">
        <v>1</v>
      </c>
    </row>
    <row r="2924" spans="1:5" ht="12.95" customHeight="1" x14ac:dyDescent="0.2">
      <c r="A2924" s="7">
        <v>38348</v>
      </c>
      <c r="B2924" s="8">
        <v>7.5650040000000001</v>
      </c>
      <c r="C2924" s="2">
        <v>4.8958089999999999</v>
      </c>
      <c r="D2924" s="2">
        <v>4.8958089999999999</v>
      </c>
      <c r="E2924" s="2">
        <v>1</v>
      </c>
    </row>
    <row r="2925" spans="1:5" ht="12.95" customHeight="1" x14ac:dyDescent="0.2">
      <c r="A2925" s="7">
        <v>38349</v>
      </c>
      <c r="B2925" s="8">
        <v>7.5754190000000001</v>
      </c>
      <c r="C2925" s="2">
        <v>4.8921010000000003</v>
      </c>
      <c r="D2925" s="2">
        <v>4.8921010000000003</v>
      </c>
      <c r="E2925" s="2">
        <v>1</v>
      </c>
    </row>
    <row r="2926" spans="1:5" ht="12.95" customHeight="1" x14ac:dyDescent="0.2">
      <c r="A2926" s="7">
        <v>38350</v>
      </c>
      <c r="B2926" s="8">
        <v>7.59964</v>
      </c>
      <c r="C2926" s="2">
        <v>4.919816</v>
      </c>
      <c r="D2926" s="2">
        <v>4.919816</v>
      </c>
      <c r="E2926" s="2">
        <v>1</v>
      </c>
    </row>
    <row r="2927" spans="1:5" ht="12.95" customHeight="1" x14ac:dyDescent="0.2">
      <c r="A2927" s="7">
        <v>38351</v>
      </c>
      <c r="B2927" s="8">
        <v>7.624949</v>
      </c>
      <c r="C2927" s="2">
        <v>4.9358810000000002</v>
      </c>
      <c r="D2927" s="2">
        <v>4.9358810000000002</v>
      </c>
      <c r="E2927" s="2">
        <v>1</v>
      </c>
    </row>
    <row r="2928" spans="1:5" ht="12.95" customHeight="1" x14ac:dyDescent="0.2">
      <c r="A2928" s="7">
        <v>38352</v>
      </c>
      <c r="B2928" s="8">
        <v>7.6712340000000001</v>
      </c>
      <c r="C2928" s="2">
        <v>4.9713139999999996</v>
      </c>
      <c r="D2928" s="2">
        <v>4.9713139999999996</v>
      </c>
      <c r="E2928" s="2">
        <v>1</v>
      </c>
    </row>
    <row r="2929" spans="1:5" ht="12.95" customHeight="1" x14ac:dyDescent="0.2">
      <c r="A2929" s="7">
        <v>38353</v>
      </c>
      <c r="B2929" s="8">
        <v>7.6497159999999997</v>
      </c>
      <c r="C2929" s="2">
        <v>4.9567259999999997</v>
      </c>
      <c r="D2929" s="2">
        <v>4.9567259999999997</v>
      </c>
      <c r="E2929" s="2">
        <v>1</v>
      </c>
    </row>
    <row r="2930" spans="1:5" ht="12.95" customHeight="1" x14ac:dyDescent="0.2">
      <c r="A2930" s="7">
        <v>38354</v>
      </c>
      <c r="B2930" s="8">
        <v>7.6497159999999997</v>
      </c>
      <c r="C2930" s="2">
        <v>4.9567259999999997</v>
      </c>
      <c r="D2930" s="2">
        <v>4.9567259999999997</v>
      </c>
      <c r="E2930" s="2">
        <v>1</v>
      </c>
    </row>
    <row r="2931" spans="1:5" ht="12.95" customHeight="1" x14ac:dyDescent="0.2">
      <c r="A2931" s="7">
        <v>38355</v>
      </c>
      <c r="B2931" s="8">
        <v>7.6497159999999997</v>
      </c>
      <c r="C2931" s="2">
        <v>4.9567259999999997</v>
      </c>
      <c r="D2931" s="2">
        <v>4.9567259999999997</v>
      </c>
      <c r="E2931" s="2">
        <v>1</v>
      </c>
    </row>
    <row r="2932" spans="1:5" ht="12.95" customHeight="1" x14ac:dyDescent="0.2">
      <c r="A2932" s="7">
        <v>38356</v>
      </c>
      <c r="B2932" s="8">
        <v>7.6615770000000003</v>
      </c>
      <c r="C2932" s="2">
        <v>4.9624829999999998</v>
      </c>
      <c r="D2932" s="2">
        <v>4.9624829999999998</v>
      </c>
      <c r="E2932" s="2">
        <v>1</v>
      </c>
    </row>
    <row r="2933" spans="1:5" ht="12.95" customHeight="1" x14ac:dyDescent="0.2">
      <c r="A2933" s="7">
        <v>38357</v>
      </c>
      <c r="B2933" s="8">
        <v>7.6403679999999996</v>
      </c>
      <c r="C2933" s="2">
        <v>4.9413840000000002</v>
      </c>
      <c r="D2933" s="2">
        <v>4.9413840000000002</v>
      </c>
      <c r="E2933" s="2">
        <v>1</v>
      </c>
    </row>
    <row r="2934" spans="1:5" ht="12.95" customHeight="1" x14ac:dyDescent="0.2">
      <c r="A2934" s="7">
        <v>38358</v>
      </c>
      <c r="B2934" s="8">
        <v>7.6034949999999997</v>
      </c>
      <c r="C2934" s="2">
        <v>4.8931690000000003</v>
      </c>
      <c r="D2934" s="2">
        <v>4.8931690000000003</v>
      </c>
      <c r="E2934" s="2">
        <v>1</v>
      </c>
    </row>
    <row r="2935" spans="1:5" ht="12.95" customHeight="1" x14ac:dyDescent="0.2">
      <c r="A2935" s="7">
        <v>38359</v>
      </c>
      <c r="B2935" s="8">
        <v>7.6034949999999997</v>
      </c>
      <c r="C2935" s="2">
        <v>4.8931690000000003</v>
      </c>
      <c r="D2935" s="2">
        <v>4.8931690000000003</v>
      </c>
      <c r="E2935" s="2">
        <v>1</v>
      </c>
    </row>
    <row r="2936" spans="1:5" ht="12.95" customHeight="1" x14ac:dyDescent="0.2">
      <c r="A2936" s="7">
        <v>38360</v>
      </c>
      <c r="B2936" s="8">
        <v>7.5791050000000002</v>
      </c>
      <c r="C2936" s="2">
        <v>4.8985940000000001</v>
      </c>
      <c r="D2936" s="2">
        <v>4.8985940000000001</v>
      </c>
      <c r="E2936" s="2">
        <v>1</v>
      </c>
    </row>
    <row r="2937" spans="1:5" ht="12.95" customHeight="1" x14ac:dyDescent="0.2">
      <c r="A2937" s="7">
        <v>38361</v>
      </c>
      <c r="B2937" s="8">
        <v>7.5791050000000002</v>
      </c>
      <c r="C2937" s="2">
        <v>4.8985940000000001</v>
      </c>
      <c r="D2937" s="2">
        <v>4.8985940000000001</v>
      </c>
      <c r="E2937" s="2">
        <v>1</v>
      </c>
    </row>
    <row r="2938" spans="1:5" ht="12.95" customHeight="1" x14ac:dyDescent="0.2">
      <c r="A2938" s="7">
        <v>38362</v>
      </c>
      <c r="B2938" s="8">
        <v>7.5791050000000002</v>
      </c>
      <c r="C2938" s="2">
        <v>4.8985940000000001</v>
      </c>
      <c r="D2938" s="2">
        <v>4.8985940000000001</v>
      </c>
      <c r="E2938" s="2">
        <v>1</v>
      </c>
    </row>
    <row r="2939" spans="1:5" ht="12.95" customHeight="1" x14ac:dyDescent="0.2">
      <c r="A2939" s="7">
        <v>38363</v>
      </c>
      <c r="B2939" s="8">
        <v>7.5831359999999997</v>
      </c>
      <c r="C2939" s="2">
        <v>4.904369</v>
      </c>
      <c r="D2939" s="2">
        <v>4.904369</v>
      </c>
      <c r="E2939" s="2">
        <v>1</v>
      </c>
    </row>
    <row r="2940" spans="1:5" ht="12.95" customHeight="1" x14ac:dyDescent="0.2">
      <c r="A2940" s="7">
        <v>38364</v>
      </c>
      <c r="B2940" s="8">
        <v>7.5580499999999997</v>
      </c>
      <c r="C2940" s="2">
        <v>4.8903590000000001</v>
      </c>
      <c r="D2940" s="2">
        <v>4.8903590000000001</v>
      </c>
      <c r="E2940" s="2">
        <v>1</v>
      </c>
    </row>
    <row r="2941" spans="1:5" ht="12.95" customHeight="1" x14ac:dyDescent="0.2">
      <c r="A2941" s="7">
        <v>38365</v>
      </c>
      <c r="B2941" s="8">
        <v>7.5765529999999996</v>
      </c>
      <c r="C2941" s="2">
        <v>4.8925179999999999</v>
      </c>
      <c r="D2941" s="2">
        <v>4.8925179999999999</v>
      </c>
      <c r="E2941" s="2">
        <v>1</v>
      </c>
    </row>
    <row r="2942" spans="1:5" ht="12.95" customHeight="1" x14ac:dyDescent="0.2">
      <c r="A2942" s="7">
        <v>38366</v>
      </c>
      <c r="B2942" s="8">
        <v>7.5450660000000003</v>
      </c>
      <c r="C2942" s="2">
        <v>4.8762790000000003</v>
      </c>
      <c r="D2942" s="2">
        <v>4.8762790000000003</v>
      </c>
      <c r="E2942" s="2">
        <v>1</v>
      </c>
    </row>
    <row r="2943" spans="1:5" ht="12.95" customHeight="1" x14ac:dyDescent="0.2">
      <c r="A2943" s="7">
        <v>38367</v>
      </c>
      <c r="B2943" s="8">
        <v>7.5402339999999999</v>
      </c>
      <c r="C2943" s="2">
        <v>4.8662369999999999</v>
      </c>
      <c r="D2943" s="2">
        <v>4.8662369999999999</v>
      </c>
      <c r="E2943" s="2">
        <v>1</v>
      </c>
    </row>
    <row r="2944" spans="1:5" ht="12.95" customHeight="1" x14ac:dyDescent="0.2">
      <c r="A2944" s="7">
        <v>38368</v>
      </c>
      <c r="B2944" s="8">
        <v>7.5402339999999999</v>
      </c>
      <c r="C2944" s="2">
        <v>4.8662369999999999</v>
      </c>
      <c r="D2944" s="2">
        <v>4.8662369999999999</v>
      </c>
      <c r="E2944" s="2">
        <v>1</v>
      </c>
    </row>
    <row r="2945" spans="1:5" ht="12.95" customHeight="1" x14ac:dyDescent="0.2">
      <c r="A2945" s="7">
        <v>38369</v>
      </c>
      <c r="B2945" s="8">
        <v>7.5402339999999999</v>
      </c>
      <c r="C2945" s="2">
        <v>4.8662369999999999</v>
      </c>
      <c r="D2945" s="2">
        <v>4.8662369999999999</v>
      </c>
      <c r="E2945" s="2">
        <v>1</v>
      </c>
    </row>
    <row r="2946" spans="1:5" ht="12.95" customHeight="1" x14ac:dyDescent="0.2">
      <c r="A2946" s="7">
        <v>38370</v>
      </c>
      <c r="B2946" s="8">
        <v>7.5229119999999998</v>
      </c>
      <c r="C2946" s="2">
        <v>4.871721</v>
      </c>
      <c r="D2946" s="2">
        <v>4.871721</v>
      </c>
      <c r="E2946" s="2">
        <v>1</v>
      </c>
    </row>
    <row r="2947" spans="1:5" ht="12.95" customHeight="1" x14ac:dyDescent="0.2">
      <c r="A2947" s="7">
        <v>38371</v>
      </c>
      <c r="B2947" s="8">
        <v>7.5100470000000001</v>
      </c>
      <c r="C2947" s="2">
        <v>4.8665419999999999</v>
      </c>
      <c r="D2947" s="2">
        <v>4.8665419999999999</v>
      </c>
      <c r="E2947" s="2">
        <v>1</v>
      </c>
    </row>
    <row r="2948" spans="1:5" ht="12.95" customHeight="1" x14ac:dyDescent="0.2">
      <c r="A2948" s="7">
        <v>38372</v>
      </c>
      <c r="B2948" s="8">
        <v>7.499574</v>
      </c>
      <c r="C2948" s="2">
        <v>4.8616450000000002</v>
      </c>
      <c r="D2948" s="2">
        <v>4.8616450000000002</v>
      </c>
      <c r="E2948" s="2">
        <v>1</v>
      </c>
    </row>
    <row r="2949" spans="1:5" ht="12.95" customHeight="1" x14ac:dyDescent="0.2">
      <c r="A2949" s="7">
        <v>38373</v>
      </c>
      <c r="B2949" s="8">
        <v>7.4906990000000002</v>
      </c>
      <c r="C2949" s="2">
        <v>4.858727</v>
      </c>
      <c r="D2949" s="2">
        <v>4.858727</v>
      </c>
      <c r="E2949" s="2">
        <v>1</v>
      </c>
    </row>
    <row r="2950" spans="1:5" ht="12.95" customHeight="1" x14ac:dyDescent="0.2">
      <c r="A2950" s="7">
        <v>38374</v>
      </c>
      <c r="B2950" s="8">
        <v>7.5015020000000003</v>
      </c>
      <c r="C2950" s="2">
        <v>4.8518869999999996</v>
      </c>
      <c r="D2950" s="2">
        <v>4.8518869999999996</v>
      </c>
      <c r="E2950" s="2">
        <v>1</v>
      </c>
    </row>
    <row r="2951" spans="1:5" ht="12.95" customHeight="1" x14ac:dyDescent="0.2">
      <c r="A2951" s="7">
        <v>38375</v>
      </c>
      <c r="B2951" s="8">
        <v>7.5015020000000003</v>
      </c>
      <c r="C2951" s="2">
        <v>4.8518869999999996</v>
      </c>
      <c r="D2951" s="2">
        <v>4.8518869999999996</v>
      </c>
      <c r="E2951" s="2">
        <v>1</v>
      </c>
    </row>
    <row r="2952" spans="1:5" ht="12.95" customHeight="1" x14ac:dyDescent="0.2">
      <c r="A2952" s="7">
        <v>38376</v>
      </c>
      <c r="B2952" s="8">
        <v>7.5015020000000003</v>
      </c>
      <c r="C2952" s="2">
        <v>4.8518869999999996</v>
      </c>
      <c r="D2952" s="2">
        <v>4.8518869999999996</v>
      </c>
      <c r="E2952" s="2">
        <v>1</v>
      </c>
    </row>
    <row r="2953" spans="1:5" ht="12.95" customHeight="1" x14ac:dyDescent="0.2">
      <c r="A2953" s="7">
        <v>38377</v>
      </c>
      <c r="B2953" s="8">
        <v>7.5315409999999998</v>
      </c>
      <c r="C2953" s="2">
        <v>4.8766780000000001</v>
      </c>
      <c r="D2953" s="2">
        <v>4.8766780000000001</v>
      </c>
      <c r="E2953" s="2">
        <v>1</v>
      </c>
    </row>
    <row r="2954" spans="1:5" ht="12.95" customHeight="1" x14ac:dyDescent="0.2">
      <c r="A2954" s="7">
        <v>38378</v>
      </c>
      <c r="B2954" s="8">
        <v>7.5582419999999999</v>
      </c>
      <c r="C2954" s="2">
        <v>4.89682</v>
      </c>
      <c r="D2954" s="2">
        <v>4.89682</v>
      </c>
      <c r="E2954" s="2">
        <v>1</v>
      </c>
    </row>
    <row r="2955" spans="1:5" ht="12.95" customHeight="1" x14ac:dyDescent="0.2">
      <c r="A2955" s="7">
        <v>38379</v>
      </c>
      <c r="B2955" s="8">
        <v>7.5759569999999998</v>
      </c>
      <c r="C2955" s="2">
        <v>4.8921330000000003</v>
      </c>
      <c r="D2955" s="2">
        <v>4.8921330000000003</v>
      </c>
      <c r="E2955" s="2">
        <v>1</v>
      </c>
    </row>
    <row r="2956" spans="1:5" ht="12.95" customHeight="1" x14ac:dyDescent="0.2">
      <c r="A2956" s="7">
        <v>38380</v>
      </c>
      <c r="B2956" s="8">
        <v>7.5520740000000002</v>
      </c>
      <c r="C2956" s="2">
        <v>4.8861759999999999</v>
      </c>
      <c r="D2956" s="2">
        <v>4.8861759999999999</v>
      </c>
      <c r="E2956" s="2">
        <v>1</v>
      </c>
    </row>
    <row r="2957" spans="1:5" ht="12.95" customHeight="1" x14ac:dyDescent="0.2">
      <c r="A2957" s="7">
        <v>38381</v>
      </c>
      <c r="B2957" s="8">
        <v>7.5510700000000002</v>
      </c>
      <c r="C2957" s="2">
        <v>4.8826830000000001</v>
      </c>
      <c r="D2957" s="2">
        <v>4.8826830000000001</v>
      </c>
      <c r="E2957" s="2">
        <v>1</v>
      </c>
    </row>
    <row r="2958" spans="1:5" ht="12.95" customHeight="1" x14ac:dyDescent="0.2">
      <c r="A2958" s="7">
        <v>38382</v>
      </c>
      <c r="B2958" s="8">
        <v>7.5510700000000002</v>
      </c>
      <c r="C2958" s="2">
        <v>4.8826830000000001</v>
      </c>
      <c r="D2958" s="2">
        <v>4.8826830000000001</v>
      </c>
      <c r="E2958" s="2">
        <v>1</v>
      </c>
    </row>
    <row r="2959" spans="1:5" ht="12.95" customHeight="1" x14ac:dyDescent="0.2">
      <c r="A2959" s="7">
        <v>38383</v>
      </c>
      <c r="B2959" s="8">
        <v>7.5510700000000002</v>
      </c>
      <c r="C2959" s="2">
        <v>4.8826830000000001</v>
      </c>
      <c r="D2959" s="2">
        <v>4.8826830000000001</v>
      </c>
      <c r="E2959" s="2">
        <v>1</v>
      </c>
    </row>
    <row r="2960" spans="1:5" ht="12.95" customHeight="1" x14ac:dyDescent="0.2">
      <c r="A2960" s="7">
        <v>38384</v>
      </c>
      <c r="B2960" s="8">
        <v>7.5396739999999998</v>
      </c>
      <c r="C2960" s="2">
        <v>4.869961</v>
      </c>
      <c r="D2960" s="2">
        <v>4.869961</v>
      </c>
      <c r="E2960" s="2">
        <v>1</v>
      </c>
    </row>
    <row r="2961" spans="1:5" ht="12.95" customHeight="1" x14ac:dyDescent="0.2">
      <c r="A2961" s="7">
        <v>38385</v>
      </c>
      <c r="B2961" s="8">
        <v>7.5183260000000001</v>
      </c>
      <c r="C2961" s="2">
        <v>4.8427220000000002</v>
      </c>
      <c r="D2961" s="2">
        <v>4.8427220000000002</v>
      </c>
      <c r="E2961" s="2">
        <v>1</v>
      </c>
    </row>
    <row r="2962" spans="1:5" ht="12.95" customHeight="1" x14ac:dyDescent="0.2">
      <c r="A2962" s="7">
        <v>38386</v>
      </c>
      <c r="B2962" s="8">
        <v>7.5151909999999997</v>
      </c>
      <c r="C2962" s="2">
        <v>4.8407030000000004</v>
      </c>
      <c r="D2962" s="2">
        <v>4.8407030000000004</v>
      </c>
      <c r="E2962" s="2">
        <v>1</v>
      </c>
    </row>
    <row r="2963" spans="1:5" ht="12.95" customHeight="1" x14ac:dyDescent="0.2">
      <c r="A2963" s="7">
        <v>38387</v>
      </c>
      <c r="B2963" s="8">
        <v>7.5228950000000001</v>
      </c>
      <c r="C2963" s="2">
        <v>4.8366300000000004</v>
      </c>
      <c r="D2963" s="2">
        <v>4.8366300000000004</v>
      </c>
      <c r="E2963" s="2">
        <v>1</v>
      </c>
    </row>
    <row r="2964" spans="1:5" ht="12.95" customHeight="1" x14ac:dyDescent="0.2">
      <c r="A2964" s="7">
        <v>38388</v>
      </c>
      <c r="B2964" s="8">
        <v>7.535552</v>
      </c>
      <c r="C2964" s="2">
        <v>4.8348209999999998</v>
      </c>
      <c r="D2964" s="2">
        <v>4.8348209999999998</v>
      </c>
      <c r="E2964" s="2">
        <v>1</v>
      </c>
    </row>
    <row r="2965" spans="1:5" ht="12.95" customHeight="1" x14ac:dyDescent="0.2">
      <c r="A2965" s="7">
        <v>38389</v>
      </c>
      <c r="B2965" s="8">
        <v>7.535552</v>
      </c>
      <c r="C2965" s="2">
        <v>4.8348209999999998</v>
      </c>
      <c r="D2965" s="2">
        <v>4.8348209999999998</v>
      </c>
      <c r="E2965" s="2">
        <v>1</v>
      </c>
    </row>
    <row r="2966" spans="1:5" ht="12.95" customHeight="1" x14ac:dyDescent="0.2">
      <c r="A2966" s="7">
        <v>38390</v>
      </c>
      <c r="B2966" s="8">
        <v>7.535552</v>
      </c>
      <c r="C2966" s="2">
        <v>4.8348209999999998</v>
      </c>
      <c r="D2966" s="2">
        <v>4.8348209999999998</v>
      </c>
      <c r="E2966" s="2">
        <v>1</v>
      </c>
    </row>
    <row r="2967" spans="1:5" ht="12.95" customHeight="1" x14ac:dyDescent="0.2">
      <c r="A2967" s="7">
        <v>38391</v>
      </c>
      <c r="B2967" s="8">
        <v>7.5273310000000002</v>
      </c>
      <c r="C2967" s="2">
        <v>4.8310959999999996</v>
      </c>
      <c r="D2967" s="2">
        <v>4.8310959999999996</v>
      </c>
      <c r="E2967" s="2">
        <v>1</v>
      </c>
    </row>
    <row r="2968" spans="1:5" ht="12.95" customHeight="1" x14ac:dyDescent="0.2">
      <c r="A2968" s="7">
        <v>38392</v>
      </c>
      <c r="B2968" s="8">
        <v>7.5295880000000004</v>
      </c>
      <c r="C2968" s="2">
        <v>4.8282059999999998</v>
      </c>
      <c r="D2968" s="2">
        <v>4.8282059999999998</v>
      </c>
      <c r="E2968" s="2">
        <v>1</v>
      </c>
    </row>
    <row r="2969" spans="1:5" ht="12.95" customHeight="1" x14ac:dyDescent="0.2">
      <c r="A2969" s="7">
        <v>38393</v>
      </c>
      <c r="B2969" s="8">
        <v>7.5114099999999997</v>
      </c>
      <c r="C2969" s="2">
        <v>4.8205689999999999</v>
      </c>
      <c r="D2969" s="2">
        <v>4.8205689999999999</v>
      </c>
      <c r="E2969" s="2">
        <v>1</v>
      </c>
    </row>
    <row r="2970" spans="1:5" ht="12.95" customHeight="1" x14ac:dyDescent="0.2">
      <c r="A2970" s="7">
        <v>38394</v>
      </c>
      <c r="B2970" s="8">
        <v>7.5004679999999997</v>
      </c>
      <c r="C2970" s="2">
        <v>4.8175660000000002</v>
      </c>
      <c r="D2970" s="2">
        <v>4.8175660000000002</v>
      </c>
      <c r="E2970" s="2">
        <v>1</v>
      </c>
    </row>
    <row r="2971" spans="1:5" ht="12.95" customHeight="1" x14ac:dyDescent="0.2">
      <c r="A2971" s="7">
        <v>38395</v>
      </c>
      <c r="B2971" s="8">
        <v>7.5023989999999996</v>
      </c>
      <c r="C2971" s="2">
        <v>4.8250039999999998</v>
      </c>
      <c r="D2971" s="2">
        <v>4.8250039999999998</v>
      </c>
      <c r="E2971" s="2">
        <v>1</v>
      </c>
    </row>
    <row r="2972" spans="1:5" ht="12.95" customHeight="1" x14ac:dyDescent="0.2">
      <c r="A2972" s="7">
        <v>38396</v>
      </c>
      <c r="B2972" s="8">
        <v>7.5023989999999996</v>
      </c>
      <c r="C2972" s="2">
        <v>4.8331239999999998</v>
      </c>
      <c r="D2972" s="2">
        <v>4.8331239999999998</v>
      </c>
      <c r="E2972" s="2">
        <v>1</v>
      </c>
    </row>
    <row r="2973" spans="1:5" ht="12.95" customHeight="1" x14ac:dyDescent="0.2">
      <c r="A2973" s="7">
        <v>38397</v>
      </c>
      <c r="B2973" s="8">
        <v>7.5023989999999996</v>
      </c>
      <c r="C2973" s="2">
        <v>4.8331239999999998</v>
      </c>
      <c r="D2973" s="2">
        <v>4.8331239999999998</v>
      </c>
      <c r="E2973" s="2">
        <v>1</v>
      </c>
    </row>
    <row r="2974" spans="1:5" ht="12.95" customHeight="1" x14ac:dyDescent="0.2">
      <c r="A2974" s="7">
        <v>38398</v>
      </c>
      <c r="B2974" s="8">
        <v>7.510192</v>
      </c>
      <c r="C2974" s="2">
        <v>4.8331239999999998</v>
      </c>
      <c r="D2974" s="2">
        <v>4.8331239999999998</v>
      </c>
      <c r="E2974" s="2">
        <v>1</v>
      </c>
    </row>
    <row r="2975" spans="1:5" ht="12.95" customHeight="1" x14ac:dyDescent="0.2">
      <c r="A2975" s="7">
        <v>38399</v>
      </c>
      <c r="B2975" s="8">
        <v>7.5036050000000003</v>
      </c>
      <c r="C2975" s="2">
        <v>4.8360430000000001</v>
      </c>
      <c r="D2975" s="2">
        <v>4.8360430000000001</v>
      </c>
      <c r="E2975" s="2">
        <v>1</v>
      </c>
    </row>
    <row r="2976" spans="1:5" ht="12.95" customHeight="1" x14ac:dyDescent="0.2">
      <c r="A2976" s="7">
        <v>38400</v>
      </c>
      <c r="B2976" s="8">
        <v>7.5153429999999997</v>
      </c>
      <c r="C2976" s="2">
        <v>4.860525</v>
      </c>
      <c r="D2976" s="2">
        <v>4.860525</v>
      </c>
      <c r="E2976" s="2">
        <v>1</v>
      </c>
    </row>
    <row r="2977" spans="1:5" ht="12.95" customHeight="1" x14ac:dyDescent="0.2">
      <c r="A2977" s="7">
        <v>38401</v>
      </c>
      <c r="B2977" s="8">
        <v>7.5197079999999996</v>
      </c>
      <c r="C2977" s="2">
        <v>4.8551830000000002</v>
      </c>
      <c r="D2977" s="2">
        <v>4.8551830000000002</v>
      </c>
      <c r="E2977" s="2">
        <v>1</v>
      </c>
    </row>
    <row r="2978" spans="1:5" ht="12.95" customHeight="1" x14ac:dyDescent="0.2">
      <c r="A2978" s="7">
        <v>38402</v>
      </c>
      <c r="B2978" s="8">
        <v>7.5226160000000002</v>
      </c>
      <c r="C2978" s="2">
        <v>4.8627120000000001</v>
      </c>
      <c r="D2978" s="2">
        <v>4.8627120000000001</v>
      </c>
      <c r="E2978" s="2">
        <v>1</v>
      </c>
    </row>
    <row r="2979" spans="1:5" ht="12.95" customHeight="1" x14ac:dyDescent="0.2">
      <c r="A2979" s="7">
        <v>38403</v>
      </c>
      <c r="B2979" s="8">
        <v>7.5226160000000002</v>
      </c>
      <c r="C2979" s="2">
        <v>4.8627120000000001</v>
      </c>
      <c r="D2979" s="2">
        <v>4.8627120000000001</v>
      </c>
      <c r="E2979" s="2">
        <v>1</v>
      </c>
    </row>
    <row r="2980" spans="1:5" ht="12.95" customHeight="1" x14ac:dyDescent="0.2">
      <c r="A2980" s="7">
        <v>38404</v>
      </c>
      <c r="B2980" s="8">
        <v>7.5226160000000002</v>
      </c>
      <c r="C2980" s="2">
        <v>4.8627120000000001</v>
      </c>
      <c r="D2980" s="2">
        <v>4.8627120000000001</v>
      </c>
      <c r="E2980" s="2">
        <v>1</v>
      </c>
    </row>
    <row r="2981" spans="1:5" ht="12.95" customHeight="1" x14ac:dyDescent="0.2">
      <c r="A2981" s="7">
        <v>38405</v>
      </c>
      <c r="B2981" s="8">
        <v>7.5181959999999997</v>
      </c>
      <c r="C2981" s="2">
        <v>4.8674059999999999</v>
      </c>
      <c r="D2981" s="2">
        <v>4.8674059999999999</v>
      </c>
      <c r="E2981" s="2">
        <v>1</v>
      </c>
    </row>
    <row r="2982" spans="1:5" ht="12.95" customHeight="1" x14ac:dyDescent="0.2">
      <c r="A2982" s="7">
        <v>38406</v>
      </c>
      <c r="B2982" s="8">
        <v>7.5130530000000002</v>
      </c>
      <c r="C2982" s="2">
        <v>4.8801899999999998</v>
      </c>
      <c r="D2982" s="2">
        <v>4.8801899999999998</v>
      </c>
      <c r="E2982" s="2">
        <v>1</v>
      </c>
    </row>
    <row r="2983" spans="1:5" ht="12.95" customHeight="1" x14ac:dyDescent="0.2">
      <c r="A2983" s="7">
        <v>38407</v>
      </c>
      <c r="B2983" s="8">
        <v>7.5165059999999997</v>
      </c>
      <c r="C2983" s="2">
        <v>4.8862420000000002</v>
      </c>
      <c r="D2983" s="2">
        <v>4.8862420000000002</v>
      </c>
      <c r="E2983" s="2">
        <v>1</v>
      </c>
    </row>
    <row r="2984" spans="1:5" ht="12.95" customHeight="1" x14ac:dyDescent="0.2">
      <c r="A2984" s="7">
        <v>38408</v>
      </c>
      <c r="B2984" s="8">
        <v>7.5083450000000003</v>
      </c>
      <c r="C2984" s="2">
        <v>4.8771319999999996</v>
      </c>
      <c r="D2984" s="2">
        <v>4.8771319999999996</v>
      </c>
      <c r="E2984" s="2">
        <v>1</v>
      </c>
    </row>
    <row r="2985" spans="1:5" ht="12.95" customHeight="1" x14ac:dyDescent="0.2">
      <c r="A2985" s="7">
        <v>38409</v>
      </c>
      <c r="B2985" s="8">
        <v>7.5075130000000003</v>
      </c>
      <c r="C2985" s="2">
        <v>4.8737430000000002</v>
      </c>
      <c r="D2985" s="2">
        <v>4.8737430000000002</v>
      </c>
      <c r="E2985" s="2">
        <v>1</v>
      </c>
    </row>
    <row r="2986" spans="1:5" ht="12.95" customHeight="1" x14ac:dyDescent="0.2">
      <c r="A2986" s="7">
        <v>38410</v>
      </c>
      <c r="B2986" s="8">
        <v>7.5075130000000003</v>
      </c>
      <c r="C2986" s="2">
        <v>4.8737430000000002</v>
      </c>
      <c r="D2986" s="2">
        <v>4.8737430000000002</v>
      </c>
      <c r="E2986" s="2">
        <v>1</v>
      </c>
    </row>
    <row r="2987" spans="1:5" ht="12.95" customHeight="1" x14ac:dyDescent="0.2">
      <c r="A2987" s="7">
        <v>38411</v>
      </c>
      <c r="B2987" s="8">
        <v>7.5075130000000003</v>
      </c>
      <c r="C2987" s="2">
        <v>4.8737430000000002</v>
      </c>
      <c r="D2987" s="2">
        <v>4.8737430000000002</v>
      </c>
      <c r="E2987" s="2">
        <v>1</v>
      </c>
    </row>
    <row r="2988" spans="1:5" ht="12.95" customHeight="1" x14ac:dyDescent="0.2">
      <c r="A2988" s="7">
        <v>38412</v>
      </c>
      <c r="B2988" s="8">
        <v>7.5004460000000002</v>
      </c>
      <c r="C2988" s="2">
        <v>4.8729509999999996</v>
      </c>
      <c r="D2988" s="2">
        <v>4.8729509999999996</v>
      </c>
      <c r="E2988" s="2">
        <v>1</v>
      </c>
    </row>
    <row r="2989" spans="1:5" ht="12.95" customHeight="1" x14ac:dyDescent="0.2">
      <c r="A2989" s="7">
        <v>38413</v>
      </c>
      <c r="B2989" s="8">
        <v>7.5064120000000001</v>
      </c>
      <c r="C2989" s="2">
        <v>4.8857150000000003</v>
      </c>
      <c r="D2989" s="2">
        <v>4.8857150000000003</v>
      </c>
      <c r="E2989" s="2">
        <v>1</v>
      </c>
    </row>
    <row r="2990" spans="1:5" ht="12.95" customHeight="1" x14ac:dyDescent="0.2">
      <c r="A2990" s="7">
        <v>38414</v>
      </c>
      <c r="B2990" s="8">
        <v>7.4874580000000002</v>
      </c>
      <c r="C2990" s="2">
        <v>4.8632489999999997</v>
      </c>
      <c r="D2990" s="2">
        <v>4.8632489999999997</v>
      </c>
      <c r="E2990" s="2">
        <v>1</v>
      </c>
    </row>
    <row r="2991" spans="1:5" ht="12.95" customHeight="1" x14ac:dyDescent="0.2">
      <c r="A2991" s="7">
        <v>38415</v>
      </c>
      <c r="B2991" s="8">
        <v>7.4691840000000003</v>
      </c>
      <c r="C2991" s="2">
        <v>4.832859</v>
      </c>
      <c r="D2991" s="2">
        <v>4.832859</v>
      </c>
      <c r="E2991" s="2">
        <v>1</v>
      </c>
    </row>
    <row r="2992" spans="1:5" ht="12.95" customHeight="1" x14ac:dyDescent="0.2">
      <c r="A2992" s="7">
        <v>38416</v>
      </c>
      <c r="B2992" s="8">
        <v>7.4602579999999996</v>
      </c>
      <c r="C2992" s="2">
        <v>4.8174210000000004</v>
      </c>
      <c r="D2992" s="2">
        <v>4.8174210000000004</v>
      </c>
      <c r="E2992" s="2">
        <v>1</v>
      </c>
    </row>
    <row r="2993" spans="1:5" ht="12.95" customHeight="1" x14ac:dyDescent="0.2">
      <c r="A2993" s="7">
        <v>38417</v>
      </c>
      <c r="B2993" s="8">
        <v>7.4602579999999996</v>
      </c>
      <c r="C2993" s="2">
        <v>4.8174210000000004</v>
      </c>
      <c r="D2993" s="2">
        <v>4.8174210000000004</v>
      </c>
      <c r="E2993" s="2">
        <v>1</v>
      </c>
    </row>
    <row r="2994" spans="1:5" ht="12.95" customHeight="1" x14ac:dyDescent="0.2">
      <c r="A2994" s="7">
        <v>38418</v>
      </c>
      <c r="B2994" s="8">
        <v>7.4602579999999996</v>
      </c>
      <c r="C2994" s="2">
        <v>4.8174210000000004</v>
      </c>
      <c r="D2994" s="2">
        <v>4.8174210000000004</v>
      </c>
      <c r="E2994" s="2">
        <v>1</v>
      </c>
    </row>
    <row r="2995" spans="1:5" ht="12.95" customHeight="1" x14ac:dyDescent="0.2">
      <c r="A2995" s="7">
        <v>38419</v>
      </c>
      <c r="B2995" s="8">
        <v>7.4581869999999997</v>
      </c>
      <c r="C2995" s="2">
        <v>4.8167059999999999</v>
      </c>
      <c r="D2995" s="2">
        <v>4.8167059999999999</v>
      </c>
      <c r="E2995" s="2">
        <v>1</v>
      </c>
    </row>
    <row r="2996" spans="1:5" ht="12.95" customHeight="1" x14ac:dyDescent="0.2">
      <c r="A2996" s="7">
        <v>38420</v>
      </c>
      <c r="B2996" s="8">
        <v>7.4663279999999999</v>
      </c>
      <c r="C2996" s="2">
        <v>4.8151219999999997</v>
      </c>
      <c r="D2996" s="2">
        <v>4.8151219999999997</v>
      </c>
      <c r="E2996" s="2">
        <v>1</v>
      </c>
    </row>
    <row r="2997" spans="1:5" ht="12.95" customHeight="1" x14ac:dyDescent="0.2">
      <c r="A2997" s="7">
        <v>38421</v>
      </c>
      <c r="B2997" s="8">
        <v>7.4637580000000003</v>
      </c>
      <c r="C2997" s="2">
        <v>4.8109820000000001</v>
      </c>
      <c r="D2997" s="2">
        <v>4.8109820000000001</v>
      </c>
      <c r="E2997" s="2">
        <v>1</v>
      </c>
    </row>
    <row r="2998" spans="1:5" ht="12.95" customHeight="1" x14ac:dyDescent="0.2">
      <c r="A2998" s="7">
        <v>38422</v>
      </c>
      <c r="B2998" s="8">
        <v>7.4739110000000002</v>
      </c>
      <c r="C2998" s="2">
        <v>4.8293559999999998</v>
      </c>
      <c r="D2998" s="2">
        <v>4.8293559999999998</v>
      </c>
      <c r="E2998" s="2">
        <v>1</v>
      </c>
    </row>
    <row r="2999" spans="1:5" ht="12.95" customHeight="1" x14ac:dyDescent="0.2">
      <c r="A2999" s="7">
        <v>38423</v>
      </c>
      <c r="B2999" s="8">
        <v>7.4649929999999998</v>
      </c>
      <c r="C2999" s="2">
        <v>4.81799</v>
      </c>
      <c r="D2999" s="2">
        <v>4.81799</v>
      </c>
      <c r="E2999" s="2">
        <v>1</v>
      </c>
    </row>
    <row r="3000" spans="1:5" ht="12.95" customHeight="1" x14ac:dyDescent="0.2">
      <c r="A3000" s="7">
        <v>38424</v>
      </c>
      <c r="B3000" s="8">
        <v>7.4649929999999998</v>
      </c>
      <c r="C3000" s="2">
        <v>4.81799</v>
      </c>
      <c r="D3000" s="2">
        <v>4.81799</v>
      </c>
      <c r="E3000" s="2">
        <v>1</v>
      </c>
    </row>
    <row r="3001" spans="1:5" ht="12.95" customHeight="1" x14ac:dyDescent="0.2">
      <c r="A3001" s="7">
        <v>38425</v>
      </c>
      <c r="B3001" s="8">
        <v>7.4649929999999998</v>
      </c>
      <c r="C3001" s="2">
        <v>4.81799</v>
      </c>
      <c r="D3001" s="2">
        <v>4.81799</v>
      </c>
      <c r="E3001" s="2">
        <v>1</v>
      </c>
    </row>
    <row r="3002" spans="1:5" ht="12.95" customHeight="1" x14ac:dyDescent="0.2">
      <c r="A3002" s="7">
        <v>38426</v>
      </c>
      <c r="B3002" s="8">
        <v>7.4619869999999997</v>
      </c>
      <c r="C3002" s="2">
        <v>4.8132539999999997</v>
      </c>
      <c r="D3002" s="2">
        <v>4.8132539999999997</v>
      </c>
      <c r="E3002" s="2">
        <v>1</v>
      </c>
    </row>
    <row r="3003" spans="1:5" ht="12.95" customHeight="1" x14ac:dyDescent="0.2">
      <c r="A3003" s="7">
        <v>38427</v>
      </c>
      <c r="B3003" s="8">
        <v>7.4538130000000002</v>
      </c>
      <c r="C3003" s="2">
        <v>4.8070510000000004</v>
      </c>
      <c r="D3003" s="2">
        <v>4.8070510000000004</v>
      </c>
      <c r="E3003" s="2">
        <v>1</v>
      </c>
    </row>
    <row r="3004" spans="1:5" ht="12.95" customHeight="1" x14ac:dyDescent="0.2">
      <c r="A3004" s="7">
        <v>38428</v>
      </c>
      <c r="B3004" s="8">
        <v>7.4446789999999998</v>
      </c>
      <c r="C3004" s="2">
        <v>4.8095350000000003</v>
      </c>
      <c r="D3004" s="2">
        <v>4.8095350000000003</v>
      </c>
      <c r="E3004" s="2">
        <v>1</v>
      </c>
    </row>
    <row r="3005" spans="1:5" ht="12.95" customHeight="1" x14ac:dyDescent="0.2">
      <c r="A3005" s="7">
        <v>38429</v>
      </c>
      <c r="B3005" s="8">
        <v>7.4278659999999999</v>
      </c>
      <c r="C3005" s="2">
        <v>4.8058139999999998</v>
      </c>
      <c r="D3005" s="2">
        <v>4.8058139999999998</v>
      </c>
      <c r="E3005" s="2">
        <v>1</v>
      </c>
    </row>
    <row r="3006" spans="1:5" ht="12.95" customHeight="1" x14ac:dyDescent="0.2">
      <c r="A3006" s="7">
        <v>38430</v>
      </c>
      <c r="B3006" s="8">
        <v>7.4419519999999997</v>
      </c>
      <c r="C3006" s="2">
        <v>4.8046689999999996</v>
      </c>
      <c r="D3006" s="2">
        <v>4.8046689999999996</v>
      </c>
      <c r="E3006" s="2">
        <v>1</v>
      </c>
    </row>
    <row r="3007" spans="1:5" ht="12.95" customHeight="1" x14ac:dyDescent="0.2">
      <c r="A3007" s="7">
        <v>38431</v>
      </c>
      <c r="B3007" s="8">
        <v>7.4419519999999997</v>
      </c>
      <c r="C3007" s="2">
        <v>4.7966620000000004</v>
      </c>
      <c r="D3007" s="2">
        <v>4.7966620000000004</v>
      </c>
      <c r="E3007" s="2">
        <v>1</v>
      </c>
    </row>
    <row r="3008" spans="1:5" ht="12.95" customHeight="1" x14ac:dyDescent="0.2">
      <c r="A3008" s="7">
        <v>38432</v>
      </c>
      <c r="B3008" s="8">
        <v>7.4419519999999997</v>
      </c>
      <c r="C3008" s="2">
        <v>4.8032009999999996</v>
      </c>
      <c r="D3008" s="2">
        <v>4.8032009999999996</v>
      </c>
      <c r="E3008" s="2">
        <v>1</v>
      </c>
    </row>
    <row r="3009" spans="1:5" ht="12.95" customHeight="1" x14ac:dyDescent="0.2">
      <c r="A3009" s="7">
        <v>38433</v>
      </c>
      <c r="B3009" s="8">
        <v>7.442501</v>
      </c>
      <c r="C3009" s="2">
        <v>4.7966620000000004</v>
      </c>
      <c r="D3009" s="2">
        <v>4.7966620000000004</v>
      </c>
      <c r="E3009" s="2">
        <v>1</v>
      </c>
    </row>
    <row r="3010" spans="1:5" ht="12.95" customHeight="1" x14ac:dyDescent="0.2">
      <c r="A3010" s="7">
        <v>38434</v>
      </c>
      <c r="B3010" s="8">
        <v>7.4564890000000004</v>
      </c>
      <c r="C3010" s="2">
        <v>4.8032009999999996</v>
      </c>
      <c r="D3010" s="2">
        <v>4.8032009999999996</v>
      </c>
      <c r="E3010" s="2">
        <v>1</v>
      </c>
    </row>
    <row r="3011" spans="1:5" ht="12.95" customHeight="1" x14ac:dyDescent="0.2">
      <c r="A3011" s="7">
        <v>38435</v>
      </c>
      <c r="B3011" s="8">
        <v>7.4762279999999999</v>
      </c>
      <c r="C3011" s="2">
        <v>4.8066269999999998</v>
      </c>
      <c r="D3011" s="2">
        <v>4.8066269999999998</v>
      </c>
      <c r="E3011" s="2">
        <v>1</v>
      </c>
    </row>
    <row r="3012" spans="1:5" ht="12.95" customHeight="1" x14ac:dyDescent="0.2">
      <c r="A3012" s="7">
        <v>38436</v>
      </c>
      <c r="B3012" s="8">
        <v>7.4632500000000004</v>
      </c>
      <c r="C3012" s="2">
        <v>4.8072460000000001</v>
      </c>
      <c r="D3012" s="2">
        <v>4.8072460000000001</v>
      </c>
      <c r="E3012" s="2">
        <v>1</v>
      </c>
    </row>
    <row r="3013" spans="1:5" ht="12.95" customHeight="1" x14ac:dyDescent="0.2">
      <c r="A3013" s="7">
        <v>38437</v>
      </c>
      <c r="B3013" s="8">
        <v>7.4527080000000003</v>
      </c>
      <c r="C3013" s="2">
        <v>4.7948969999999997</v>
      </c>
      <c r="D3013" s="2">
        <v>4.7948969999999997</v>
      </c>
      <c r="E3013" s="2">
        <v>1</v>
      </c>
    </row>
    <row r="3014" spans="1:5" ht="12.95" customHeight="1" x14ac:dyDescent="0.2">
      <c r="A3014" s="7">
        <v>38438</v>
      </c>
      <c r="B3014" s="8">
        <v>7.4527080000000003</v>
      </c>
      <c r="C3014" s="2">
        <v>4.7948969999999997</v>
      </c>
      <c r="D3014" s="2">
        <v>4.7948969999999997</v>
      </c>
      <c r="E3014" s="2">
        <v>1</v>
      </c>
    </row>
    <row r="3015" spans="1:5" ht="12.95" customHeight="1" x14ac:dyDescent="0.2">
      <c r="A3015" s="7">
        <v>38439</v>
      </c>
      <c r="B3015" s="8">
        <v>7.4527080000000003</v>
      </c>
      <c r="C3015" s="2">
        <v>4.7948969999999997</v>
      </c>
      <c r="D3015" s="2">
        <v>4.7948969999999997</v>
      </c>
      <c r="E3015" s="2">
        <v>1</v>
      </c>
    </row>
    <row r="3016" spans="1:5" ht="12.95" customHeight="1" x14ac:dyDescent="0.2">
      <c r="A3016" s="7">
        <v>38440</v>
      </c>
      <c r="B3016" s="8">
        <v>7.4527080000000003</v>
      </c>
      <c r="C3016" s="2">
        <v>4.7948969999999997</v>
      </c>
      <c r="D3016" s="2">
        <v>4.7948969999999997</v>
      </c>
      <c r="E3016" s="2">
        <v>1</v>
      </c>
    </row>
    <row r="3017" spans="1:5" ht="12.95" customHeight="1" x14ac:dyDescent="0.2">
      <c r="A3017" s="7">
        <v>38441</v>
      </c>
      <c r="B3017" s="8">
        <v>7.4381909999999998</v>
      </c>
      <c r="C3017" s="2">
        <v>4.7923400000000003</v>
      </c>
      <c r="D3017" s="2">
        <v>4.7923400000000003</v>
      </c>
      <c r="E3017" s="2">
        <v>1</v>
      </c>
    </row>
    <row r="3018" spans="1:5" ht="12.95" customHeight="1" x14ac:dyDescent="0.2">
      <c r="A3018" s="7">
        <v>38442</v>
      </c>
      <c r="B3018" s="8">
        <v>7.4417559999999998</v>
      </c>
      <c r="C3018" s="2">
        <v>4.7940189999999996</v>
      </c>
      <c r="D3018" s="2">
        <v>4.7940189999999996</v>
      </c>
      <c r="E3018" s="2">
        <v>1</v>
      </c>
    </row>
    <row r="3019" spans="1:5" ht="12.95" customHeight="1" x14ac:dyDescent="0.2">
      <c r="A3019" s="7">
        <v>38443</v>
      </c>
      <c r="B3019" s="8">
        <v>7.432779</v>
      </c>
      <c r="C3019" s="2">
        <v>4.798127</v>
      </c>
      <c r="D3019" s="2">
        <v>4.798127</v>
      </c>
      <c r="E3019" s="2">
        <v>1</v>
      </c>
    </row>
    <row r="3020" spans="1:5" ht="12.95" customHeight="1" x14ac:dyDescent="0.2">
      <c r="A3020" s="7">
        <v>38444</v>
      </c>
      <c r="B3020" s="8">
        <v>7.4325559999999999</v>
      </c>
      <c r="C3020" s="2">
        <v>4.7911789999999996</v>
      </c>
      <c r="D3020" s="2">
        <v>4.7911789999999996</v>
      </c>
      <c r="E3020" s="2">
        <v>1</v>
      </c>
    </row>
    <row r="3021" spans="1:5" ht="12.95" customHeight="1" x14ac:dyDescent="0.2">
      <c r="A3021" s="7">
        <v>38445</v>
      </c>
      <c r="B3021" s="8">
        <v>7.4325559999999999</v>
      </c>
      <c r="C3021" s="2">
        <v>4.7911789999999996</v>
      </c>
      <c r="D3021" s="2">
        <v>4.7911789999999996</v>
      </c>
      <c r="E3021" s="2">
        <v>1</v>
      </c>
    </row>
    <row r="3022" spans="1:5" ht="12.95" customHeight="1" x14ac:dyDescent="0.2">
      <c r="A3022" s="7">
        <v>38446</v>
      </c>
      <c r="B3022" s="8">
        <v>7.4325559999999999</v>
      </c>
      <c r="C3022" s="2">
        <v>4.7911789999999996</v>
      </c>
      <c r="D3022" s="2">
        <v>4.7911789999999996</v>
      </c>
      <c r="E3022" s="2">
        <v>1</v>
      </c>
    </row>
    <row r="3023" spans="1:5" ht="12.95" customHeight="1" x14ac:dyDescent="0.2">
      <c r="A3023" s="7">
        <v>38447</v>
      </c>
      <c r="B3023" s="8">
        <v>7.4185509999999999</v>
      </c>
      <c r="C3023" s="2">
        <v>4.7769159999999999</v>
      </c>
      <c r="D3023" s="2">
        <v>4.7769159999999999</v>
      </c>
      <c r="E3023" s="2">
        <v>1</v>
      </c>
    </row>
    <row r="3024" spans="1:5" ht="12.95" customHeight="1" x14ac:dyDescent="0.2">
      <c r="A3024" s="7">
        <v>38448</v>
      </c>
      <c r="B3024" s="8">
        <v>7.4172159999999998</v>
      </c>
      <c r="C3024" s="2">
        <v>4.772983</v>
      </c>
      <c r="D3024" s="2">
        <v>4.772983</v>
      </c>
      <c r="E3024" s="2">
        <v>1</v>
      </c>
    </row>
    <row r="3025" spans="1:5" ht="12.95" customHeight="1" x14ac:dyDescent="0.2">
      <c r="A3025" s="7">
        <v>38449</v>
      </c>
      <c r="B3025" s="8">
        <v>7.4171769999999997</v>
      </c>
      <c r="C3025" s="2">
        <v>4.7831149999999996</v>
      </c>
      <c r="D3025" s="2">
        <v>4.7831149999999996</v>
      </c>
      <c r="E3025" s="2">
        <v>1</v>
      </c>
    </row>
    <row r="3026" spans="1:5" ht="12.95" customHeight="1" x14ac:dyDescent="0.2">
      <c r="A3026" s="7">
        <v>38450</v>
      </c>
      <c r="B3026" s="8">
        <v>7.4127299999999998</v>
      </c>
      <c r="C3026" s="2">
        <v>4.7830240000000002</v>
      </c>
      <c r="D3026" s="2">
        <v>4.7830240000000002</v>
      </c>
      <c r="E3026" s="2">
        <v>1</v>
      </c>
    </row>
    <row r="3027" spans="1:5" ht="12.95" customHeight="1" x14ac:dyDescent="0.2">
      <c r="A3027" s="7">
        <v>38451</v>
      </c>
      <c r="B3027" s="8">
        <v>7.411931</v>
      </c>
      <c r="C3027" s="2">
        <v>4.7834339999999997</v>
      </c>
      <c r="D3027" s="2">
        <v>4.7834339999999997</v>
      </c>
      <c r="E3027" s="2">
        <v>1</v>
      </c>
    </row>
    <row r="3028" spans="1:5" ht="12.95" customHeight="1" x14ac:dyDescent="0.2">
      <c r="A3028" s="7">
        <v>38452</v>
      </c>
      <c r="B3028" s="8">
        <v>7.411931</v>
      </c>
      <c r="C3028" s="2">
        <v>4.7834339999999997</v>
      </c>
      <c r="D3028" s="2">
        <v>4.7834339999999997</v>
      </c>
      <c r="E3028" s="2">
        <v>1</v>
      </c>
    </row>
    <row r="3029" spans="1:5" ht="12.95" customHeight="1" x14ac:dyDescent="0.2">
      <c r="A3029" s="7">
        <v>38453</v>
      </c>
      <c r="B3029" s="8">
        <v>7.411931</v>
      </c>
      <c r="C3029" s="2">
        <v>4.7834339999999997</v>
      </c>
      <c r="D3029" s="2">
        <v>4.7834339999999997</v>
      </c>
      <c r="E3029" s="2">
        <v>1</v>
      </c>
    </row>
    <row r="3030" spans="1:5" ht="12.95" customHeight="1" x14ac:dyDescent="0.2">
      <c r="A3030" s="7">
        <v>38454</v>
      </c>
      <c r="B3030" s="8">
        <v>7.4049310000000004</v>
      </c>
      <c r="C3030" s="2">
        <v>4.7829290000000002</v>
      </c>
      <c r="D3030" s="2">
        <v>4.7829290000000002</v>
      </c>
      <c r="E3030" s="2">
        <v>1</v>
      </c>
    </row>
    <row r="3031" spans="1:5" ht="12.95" customHeight="1" x14ac:dyDescent="0.2">
      <c r="A3031" s="7">
        <v>38455</v>
      </c>
      <c r="B3031" s="8">
        <v>7.4078710000000001</v>
      </c>
      <c r="C3031" s="2">
        <v>4.7845190000000004</v>
      </c>
      <c r="D3031" s="2">
        <v>4.7845190000000004</v>
      </c>
      <c r="E3031" s="2">
        <v>1</v>
      </c>
    </row>
    <row r="3032" spans="1:5" ht="12.95" customHeight="1" x14ac:dyDescent="0.2">
      <c r="A3032" s="7">
        <v>38456</v>
      </c>
      <c r="B3032" s="8">
        <v>7.3924700000000003</v>
      </c>
      <c r="C3032" s="2">
        <v>4.774572</v>
      </c>
      <c r="D3032" s="2">
        <v>4.774572</v>
      </c>
      <c r="E3032" s="2">
        <v>1</v>
      </c>
    </row>
    <row r="3033" spans="1:5" ht="12.95" customHeight="1" x14ac:dyDescent="0.2">
      <c r="A3033" s="7">
        <v>38457</v>
      </c>
      <c r="B3033" s="8">
        <v>7.389812</v>
      </c>
      <c r="C3033" s="2">
        <v>4.7577980000000002</v>
      </c>
      <c r="D3033" s="2">
        <v>4.7577980000000002</v>
      </c>
      <c r="E3033" s="2">
        <v>1</v>
      </c>
    </row>
    <row r="3034" spans="1:5" ht="12.95" customHeight="1" x14ac:dyDescent="0.2">
      <c r="A3034" s="7">
        <v>38458</v>
      </c>
      <c r="B3034" s="8">
        <v>7.378145</v>
      </c>
      <c r="C3034" s="2">
        <v>4.7515099999999997</v>
      </c>
      <c r="D3034" s="2">
        <v>4.7515099999999997</v>
      </c>
      <c r="E3034" s="2">
        <v>1</v>
      </c>
    </row>
    <row r="3035" spans="1:5" ht="12.95" customHeight="1" x14ac:dyDescent="0.2">
      <c r="A3035" s="7">
        <v>38459</v>
      </c>
      <c r="B3035" s="8">
        <v>7.378145</v>
      </c>
      <c r="C3035" s="2">
        <v>4.7515099999999997</v>
      </c>
      <c r="D3035" s="2">
        <v>4.7515099999999997</v>
      </c>
      <c r="E3035" s="2">
        <v>1</v>
      </c>
    </row>
    <row r="3036" spans="1:5" ht="12.95" customHeight="1" x14ac:dyDescent="0.2">
      <c r="A3036" s="7">
        <v>38460</v>
      </c>
      <c r="B3036" s="8">
        <v>7.378145</v>
      </c>
      <c r="C3036" s="2">
        <v>4.7515099999999997</v>
      </c>
      <c r="D3036" s="2">
        <v>4.7515099999999997</v>
      </c>
      <c r="E3036" s="2">
        <v>1</v>
      </c>
    </row>
    <row r="3037" spans="1:5" ht="12.95" customHeight="1" x14ac:dyDescent="0.2">
      <c r="A3037" s="7">
        <v>38461</v>
      </c>
      <c r="B3037" s="8">
        <v>7.3776219999999997</v>
      </c>
      <c r="C3037" s="2">
        <v>4.7689859999999999</v>
      </c>
      <c r="D3037" s="2">
        <v>4.7689859999999999</v>
      </c>
      <c r="E3037" s="2">
        <v>1</v>
      </c>
    </row>
    <row r="3038" spans="1:5" ht="12.95" customHeight="1" x14ac:dyDescent="0.2">
      <c r="A3038" s="7">
        <v>38462</v>
      </c>
      <c r="B3038" s="8">
        <v>7.383095</v>
      </c>
      <c r="C3038" s="2">
        <v>4.7799399999999999</v>
      </c>
      <c r="D3038" s="2">
        <v>4.7799399999999999</v>
      </c>
      <c r="E3038" s="2">
        <v>1</v>
      </c>
    </row>
    <row r="3039" spans="1:5" ht="12.95" customHeight="1" x14ac:dyDescent="0.2">
      <c r="A3039" s="7">
        <v>38463</v>
      </c>
      <c r="B3039" s="8">
        <v>7.3658299999999999</v>
      </c>
      <c r="C3039" s="2">
        <v>4.7696889999999996</v>
      </c>
      <c r="D3039" s="2">
        <v>4.7696889999999996</v>
      </c>
      <c r="E3039" s="2">
        <v>1</v>
      </c>
    </row>
    <row r="3040" spans="1:5" ht="12.95" customHeight="1" x14ac:dyDescent="0.2">
      <c r="A3040" s="7">
        <v>38464</v>
      </c>
      <c r="B3040" s="8">
        <v>7.3731140000000002</v>
      </c>
      <c r="C3040" s="2">
        <v>4.7787369999999996</v>
      </c>
      <c r="D3040" s="2">
        <v>4.7787369999999996</v>
      </c>
      <c r="E3040" s="2">
        <v>1</v>
      </c>
    </row>
    <row r="3041" spans="1:5" ht="12.95" customHeight="1" x14ac:dyDescent="0.2">
      <c r="A3041" s="7">
        <v>38465</v>
      </c>
      <c r="B3041" s="8">
        <v>7.3760690000000002</v>
      </c>
      <c r="C3041" s="2">
        <v>4.777247</v>
      </c>
      <c r="D3041" s="2">
        <v>4.777247</v>
      </c>
      <c r="E3041" s="2">
        <v>1</v>
      </c>
    </row>
    <row r="3042" spans="1:5" ht="12.95" customHeight="1" x14ac:dyDescent="0.2">
      <c r="A3042" s="7">
        <v>38466</v>
      </c>
      <c r="B3042" s="8">
        <v>7.3760690000000002</v>
      </c>
      <c r="C3042" s="2">
        <v>4.777247</v>
      </c>
      <c r="D3042" s="2">
        <v>4.777247</v>
      </c>
      <c r="E3042" s="2">
        <v>1</v>
      </c>
    </row>
    <row r="3043" spans="1:5" ht="12.95" customHeight="1" x14ac:dyDescent="0.2">
      <c r="A3043" s="7">
        <v>38467</v>
      </c>
      <c r="B3043" s="8">
        <v>7.3760690000000002</v>
      </c>
      <c r="C3043" s="2">
        <v>4.777247</v>
      </c>
      <c r="D3043" s="2">
        <v>4.777247</v>
      </c>
      <c r="E3043" s="2">
        <v>1</v>
      </c>
    </row>
    <row r="3044" spans="1:5" ht="12.95" customHeight="1" x14ac:dyDescent="0.2">
      <c r="A3044" s="7">
        <v>38468</v>
      </c>
      <c r="B3044" s="8">
        <v>7.3768269999999996</v>
      </c>
      <c r="C3044" s="2">
        <v>4.7799050000000003</v>
      </c>
      <c r="D3044" s="2">
        <v>4.7799050000000003</v>
      </c>
      <c r="E3044" s="2">
        <v>1</v>
      </c>
    </row>
    <row r="3045" spans="1:5" ht="12.95" customHeight="1" x14ac:dyDescent="0.2">
      <c r="A3045" s="7">
        <v>38469</v>
      </c>
      <c r="B3045" s="8">
        <v>7.3759990000000002</v>
      </c>
      <c r="C3045" s="2">
        <v>4.7806069999999998</v>
      </c>
      <c r="D3045" s="2">
        <v>4.7806069999999998</v>
      </c>
      <c r="E3045" s="2">
        <v>1</v>
      </c>
    </row>
    <row r="3046" spans="1:5" ht="12.95" customHeight="1" x14ac:dyDescent="0.2">
      <c r="A3046" s="7">
        <v>38470</v>
      </c>
      <c r="B3046" s="8">
        <v>7.3781610000000004</v>
      </c>
      <c r="C3046" s="2">
        <v>4.7820090000000004</v>
      </c>
      <c r="D3046" s="2">
        <v>4.7820090000000004</v>
      </c>
      <c r="E3046" s="2">
        <v>1</v>
      </c>
    </row>
    <row r="3047" spans="1:5" ht="12.95" customHeight="1" x14ac:dyDescent="0.2">
      <c r="A3047" s="7">
        <v>38471</v>
      </c>
      <c r="B3047" s="8">
        <v>7.3735400000000002</v>
      </c>
      <c r="C3047" s="2">
        <v>4.7861479999999998</v>
      </c>
      <c r="D3047" s="2">
        <v>4.7861479999999998</v>
      </c>
      <c r="E3047" s="2">
        <v>1</v>
      </c>
    </row>
    <row r="3048" spans="1:5" ht="12.95" customHeight="1" x14ac:dyDescent="0.2">
      <c r="A3048" s="7">
        <v>38472</v>
      </c>
      <c r="B3048" s="8">
        <v>7.3644379999999998</v>
      </c>
      <c r="C3048" s="2">
        <v>4.7920600000000002</v>
      </c>
      <c r="D3048" s="2">
        <v>4.7920600000000002</v>
      </c>
      <c r="E3048" s="2">
        <v>1</v>
      </c>
    </row>
    <row r="3049" spans="1:5" ht="12.95" customHeight="1" x14ac:dyDescent="0.2">
      <c r="A3049" s="7">
        <v>38473</v>
      </c>
      <c r="B3049" s="8">
        <v>7.3644379999999998</v>
      </c>
      <c r="C3049" s="2">
        <v>4.7920600000000002</v>
      </c>
      <c r="D3049" s="2">
        <v>4.7920600000000002</v>
      </c>
      <c r="E3049" s="2">
        <v>1</v>
      </c>
    </row>
    <row r="3050" spans="1:5" ht="12.95" customHeight="1" x14ac:dyDescent="0.2">
      <c r="A3050" s="7">
        <v>38474</v>
      </c>
      <c r="B3050" s="8">
        <v>7.3644379999999998</v>
      </c>
      <c r="C3050" s="2">
        <v>4.7920600000000002</v>
      </c>
      <c r="D3050" s="2">
        <v>4.7920600000000002</v>
      </c>
      <c r="E3050" s="2">
        <v>1</v>
      </c>
    </row>
    <row r="3051" spans="1:5" ht="12.95" customHeight="1" x14ac:dyDescent="0.2">
      <c r="A3051" s="7">
        <v>38475</v>
      </c>
      <c r="B3051" s="8">
        <v>7.3639060000000001</v>
      </c>
      <c r="C3051" s="2">
        <v>4.7836210000000001</v>
      </c>
      <c r="D3051" s="2">
        <v>4.7836210000000001</v>
      </c>
      <c r="E3051" s="2">
        <v>1</v>
      </c>
    </row>
    <row r="3052" spans="1:5" ht="12.95" customHeight="1" x14ac:dyDescent="0.2">
      <c r="A3052" s="7">
        <v>38476</v>
      </c>
      <c r="B3052" s="8">
        <v>7.3495220000000003</v>
      </c>
      <c r="C3052" s="2">
        <v>4.7640640000000003</v>
      </c>
      <c r="D3052" s="2">
        <v>4.7640640000000003</v>
      </c>
      <c r="E3052" s="2">
        <v>1</v>
      </c>
    </row>
    <row r="3053" spans="1:5" ht="12.95" customHeight="1" x14ac:dyDescent="0.2">
      <c r="A3053" s="7">
        <v>38477</v>
      </c>
      <c r="B3053" s="8">
        <v>7.3457319999999999</v>
      </c>
      <c r="C3053" s="2">
        <v>4.7634600000000002</v>
      </c>
      <c r="D3053" s="2">
        <v>4.7634600000000002</v>
      </c>
      <c r="E3053" s="2">
        <v>1</v>
      </c>
    </row>
    <row r="3054" spans="1:5" ht="12.95" customHeight="1" x14ac:dyDescent="0.2">
      <c r="A3054" s="7">
        <v>38478</v>
      </c>
      <c r="B3054" s="8">
        <v>7.3514059999999999</v>
      </c>
      <c r="C3054" s="2">
        <v>4.7572679999999998</v>
      </c>
      <c r="D3054" s="2">
        <v>4.7572679999999998</v>
      </c>
      <c r="E3054" s="2">
        <v>1</v>
      </c>
    </row>
    <row r="3055" spans="1:5" ht="12.95" customHeight="1" x14ac:dyDescent="0.2">
      <c r="A3055" s="7">
        <v>38479</v>
      </c>
      <c r="B3055" s="8">
        <v>7.3418260000000002</v>
      </c>
      <c r="C3055" s="2">
        <v>4.7455410000000002</v>
      </c>
      <c r="D3055" s="2">
        <v>4.7455410000000002</v>
      </c>
      <c r="E3055" s="2">
        <v>1</v>
      </c>
    </row>
    <row r="3056" spans="1:5" ht="12.95" customHeight="1" x14ac:dyDescent="0.2">
      <c r="A3056" s="7">
        <v>38480</v>
      </c>
      <c r="B3056" s="8">
        <v>7.3418260000000002</v>
      </c>
      <c r="C3056" s="2">
        <v>4.7455410000000002</v>
      </c>
      <c r="D3056" s="2">
        <v>4.7455410000000002</v>
      </c>
      <c r="E3056" s="2">
        <v>1</v>
      </c>
    </row>
    <row r="3057" spans="1:5" ht="12.95" customHeight="1" x14ac:dyDescent="0.2">
      <c r="A3057" s="7">
        <v>38481</v>
      </c>
      <c r="B3057" s="8">
        <v>7.3418260000000002</v>
      </c>
      <c r="C3057" s="2">
        <v>4.7455410000000002</v>
      </c>
      <c r="D3057" s="2">
        <v>4.7455410000000002</v>
      </c>
      <c r="E3057" s="2">
        <v>1</v>
      </c>
    </row>
    <row r="3058" spans="1:5" ht="12.95" customHeight="1" x14ac:dyDescent="0.2">
      <c r="A3058" s="7">
        <v>38482</v>
      </c>
      <c r="B3058" s="8">
        <v>7.3412730000000002</v>
      </c>
      <c r="C3058" s="2">
        <v>4.7421179999999996</v>
      </c>
      <c r="D3058" s="2">
        <v>4.7421179999999996</v>
      </c>
      <c r="E3058" s="2">
        <v>1</v>
      </c>
    </row>
    <row r="3059" spans="1:5" ht="12.95" customHeight="1" x14ac:dyDescent="0.2">
      <c r="A3059" s="7">
        <v>38483</v>
      </c>
      <c r="B3059" s="8">
        <v>7.336392</v>
      </c>
      <c r="C3059" s="2">
        <v>4.7457089999999997</v>
      </c>
      <c r="D3059" s="2">
        <v>4.7457089999999997</v>
      </c>
      <c r="E3059" s="2">
        <v>1</v>
      </c>
    </row>
    <row r="3060" spans="1:5" ht="12.95" customHeight="1" x14ac:dyDescent="0.2">
      <c r="A3060" s="7">
        <v>38484</v>
      </c>
      <c r="B3060" s="8">
        <v>7.3321399999999999</v>
      </c>
      <c r="C3060" s="2">
        <v>4.7481799999999996</v>
      </c>
      <c r="D3060" s="2">
        <v>4.7481799999999996</v>
      </c>
      <c r="E3060" s="2">
        <v>1</v>
      </c>
    </row>
    <row r="3061" spans="1:5" ht="12.95" customHeight="1" x14ac:dyDescent="0.2">
      <c r="A3061" s="7">
        <v>38485</v>
      </c>
      <c r="B3061" s="8">
        <v>7.3253510000000004</v>
      </c>
      <c r="C3061" s="2">
        <v>4.7434770000000004</v>
      </c>
      <c r="D3061" s="2">
        <v>4.7434770000000004</v>
      </c>
      <c r="E3061" s="2">
        <v>1</v>
      </c>
    </row>
    <row r="3062" spans="1:5" ht="12.95" customHeight="1" x14ac:dyDescent="0.2">
      <c r="A3062" s="7">
        <v>38486</v>
      </c>
      <c r="B3062" s="8">
        <v>7.3238690000000002</v>
      </c>
      <c r="C3062" s="2">
        <v>4.7406750000000004</v>
      </c>
      <c r="D3062" s="2">
        <v>4.7406750000000004</v>
      </c>
      <c r="E3062" s="2">
        <v>1</v>
      </c>
    </row>
    <row r="3063" spans="1:5" ht="12.95" customHeight="1" x14ac:dyDescent="0.2">
      <c r="A3063" s="7">
        <v>38487</v>
      </c>
      <c r="B3063" s="8">
        <v>7.3238690000000002</v>
      </c>
      <c r="C3063" s="2">
        <v>4.7406750000000004</v>
      </c>
      <c r="D3063" s="2">
        <v>4.7406750000000004</v>
      </c>
      <c r="E3063" s="2">
        <v>1</v>
      </c>
    </row>
    <row r="3064" spans="1:5" ht="12.95" customHeight="1" x14ac:dyDescent="0.2">
      <c r="A3064" s="7">
        <v>38488</v>
      </c>
      <c r="B3064" s="8">
        <v>7.3238690000000002</v>
      </c>
      <c r="C3064" s="2">
        <v>4.7406750000000004</v>
      </c>
      <c r="D3064" s="2">
        <v>4.7406750000000004</v>
      </c>
      <c r="E3064" s="2">
        <v>1</v>
      </c>
    </row>
    <row r="3065" spans="1:5" ht="12.95" customHeight="1" x14ac:dyDescent="0.2">
      <c r="A3065" s="7">
        <v>38489</v>
      </c>
      <c r="B3065" s="8">
        <v>7.3137639999999999</v>
      </c>
      <c r="C3065" s="2">
        <v>4.7347469999999996</v>
      </c>
      <c r="D3065" s="2">
        <v>4.7347469999999996</v>
      </c>
      <c r="E3065" s="2">
        <v>1</v>
      </c>
    </row>
    <row r="3066" spans="1:5" ht="12.95" customHeight="1" x14ac:dyDescent="0.2">
      <c r="A3066" s="7">
        <v>38490</v>
      </c>
      <c r="B3066" s="8">
        <v>7.2981999999999996</v>
      </c>
      <c r="C3066" s="2">
        <v>4.7274260000000004</v>
      </c>
      <c r="D3066" s="2">
        <v>4.7274260000000004</v>
      </c>
      <c r="E3066" s="2">
        <v>1</v>
      </c>
    </row>
    <row r="3067" spans="1:5" ht="12.95" customHeight="1" x14ac:dyDescent="0.2">
      <c r="A3067" s="7">
        <v>38491</v>
      </c>
      <c r="B3067" s="8">
        <v>7.3127959999999996</v>
      </c>
      <c r="C3067" s="2">
        <v>4.7427169999999998</v>
      </c>
      <c r="D3067" s="2">
        <v>4.7427169999999998</v>
      </c>
      <c r="E3067" s="2">
        <v>1</v>
      </c>
    </row>
    <row r="3068" spans="1:5" ht="12.95" customHeight="1" x14ac:dyDescent="0.2">
      <c r="A3068" s="7">
        <v>38492</v>
      </c>
      <c r="B3068" s="8">
        <v>7.3160860000000003</v>
      </c>
      <c r="C3068" s="2">
        <v>4.7426979999999999</v>
      </c>
      <c r="D3068" s="2">
        <v>4.7426979999999999</v>
      </c>
      <c r="E3068" s="2">
        <v>1</v>
      </c>
    </row>
    <row r="3069" spans="1:5" ht="12.95" customHeight="1" x14ac:dyDescent="0.2">
      <c r="A3069" s="7">
        <v>38493</v>
      </c>
      <c r="B3069" s="8">
        <v>7.3124820000000001</v>
      </c>
      <c r="C3069" s="2">
        <v>4.730855</v>
      </c>
      <c r="D3069" s="2">
        <v>4.730855</v>
      </c>
      <c r="E3069" s="2">
        <v>1</v>
      </c>
    </row>
    <row r="3070" spans="1:5" ht="12.95" customHeight="1" x14ac:dyDescent="0.2">
      <c r="A3070" s="7">
        <v>38494</v>
      </c>
      <c r="B3070" s="8">
        <v>7.3124820000000001</v>
      </c>
      <c r="C3070" s="2">
        <v>4.730855</v>
      </c>
      <c r="D3070" s="2">
        <v>4.730855</v>
      </c>
      <c r="E3070" s="2">
        <v>1</v>
      </c>
    </row>
    <row r="3071" spans="1:5" ht="12.95" customHeight="1" x14ac:dyDescent="0.2">
      <c r="A3071" s="7">
        <v>38495</v>
      </c>
      <c r="B3071" s="8">
        <v>7.3124820000000001</v>
      </c>
      <c r="C3071" s="2">
        <v>4.730855</v>
      </c>
      <c r="D3071" s="2">
        <v>4.730855</v>
      </c>
      <c r="E3071" s="2">
        <v>1</v>
      </c>
    </row>
    <row r="3072" spans="1:5" ht="12.95" customHeight="1" x14ac:dyDescent="0.2">
      <c r="A3072" s="7">
        <v>38496</v>
      </c>
      <c r="B3072" s="8">
        <v>7.3144580000000001</v>
      </c>
      <c r="C3072" s="2">
        <v>4.7296849999999999</v>
      </c>
      <c r="D3072" s="2">
        <v>4.7296849999999999</v>
      </c>
      <c r="E3072" s="2">
        <v>1</v>
      </c>
    </row>
    <row r="3073" spans="1:5" ht="12.95" customHeight="1" x14ac:dyDescent="0.2">
      <c r="A3073" s="7">
        <v>38497</v>
      </c>
      <c r="B3073" s="8">
        <v>7.3139440000000002</v>
      </c>
      <c r="C3073" s="2">
        <v>4.7290469999999996</v>
      </c>
      <c r="D3073" s="2">
        <v>4.7290469999999996</v>
      </c>
      <c r="E3073" s="2">
        <v>1</v>
      </c>
    </row>
    <row r="3074" spans="1:5" ht="12.95" customHeight="1" x14ac:dyDescent="0.2">
      <c r="A3074" s="7">
        <v>38498</v>
      </c>
      <c r="B3074" s="8">
        <v>7.3088139999999999</v>
      </c>
      <c r="C3074" s="2">
        <v>4.7287879999999998</v>
      </c>
      <c r="D3074" s="2">
        <v>4.7287879999999998</v>
      </c>
      <c r="E3074" s="2">
        <v>1</v>
      </c>
    </row>
    <row r="3075" spans="1:5" ht="12.95" customHeight="1" x14ac:dyDescent="0.2">
      <c r="A3075" s="7">
        <v>38499</v>
      </c>
      <c r="B3075" s="8">
        <v>7.3088139999999999</v>
      </c>
      <c r="C3075" s="2">
        <v>4.7287879999999998</v>
      </c>
      <c r="D3075" s="2">
        <v>4.7287879999999998</v>
      </c>
      <c r="E3075" s="2">
        <v>1</v>
      </c>
    </row>
    <row r="3076" spans="1:5" ht="12.95" customHeight="1" x14ac:dyDescent="0.2">
      <c r="A3076" s="7">
        <v>38500</v>
      </c>
      <c r="B3076" s="8">
        <v>7.3125119999999999</v>
      </c>
      <c r="C3076" s="2">
        <v>4.7272040000000004</v>
      </c>
      <c r="D3076" s="2">
        <v>4.7272040000000004</v>
      </c>
      <c r="E3076" s="2">
        <v>1</v>
      </c>
    </row>
    <row r="3077" spans="1:5" ht="12.95" customHeight="1" x14ac:dyDescent="0.2">
      <c r="A3077" s="7">
        <v>38501</v>
      </c>
      <c r="B3077" s="8">
        <v>7.3125119999999999</v>
      </c>
      <c r="C3077" s="2">
        <v>4.7272040000000004</v>
      </c>
      <c r="D3077" s="2">
        <v>4.7272040000000004</v>
      </c>
      <c r="E3077" s="2">
        <v>1</v>
      </c>
    </row>
    <row r="3078" spans="1:5" ht="12.95" customHeight="1" x14ac:dyDescent="0.2">
      <c r="A3078" s="7">
        <v>38502</v>
      </c>
      <c r="B3078" s="8">
        <v>7.3125119999999999</v>
      </c>
      <c r="C3078" s="2">
        <v>4.7272040000000004</v>
      </c>
      <c r="D3078" s="2">
        <v>4.7272040000000004</v>
      </c>
      <c r="E3078" s="2">
        <v>1</v>
      </c>
    </row>
    <row r="3079" spans="1:5" ht="12.95" customHeight="1" x14ac:dyDescent="0.2">
      <c r="A3079" s="7">
        <v>38503</v>
      </c>
      <c r="B3079" s="8">
        <v>7.30722</v>
      </c>
      <c r="C3079" s="2">
        <v>4.72898</v>
      </c>
      <c r="D3079" s="2">
        <v>4.72898</v>
      </c>
      <c r="E3079" s="2">
        <v>1</v>
      </c>
    </row>
    <row r="3080" spans="1:5" ht="12.95" customHeight="1" x14ac:dyDescent="0.2">
      <c r="A3080" s="7">
        <v>38504</v>
      </c>
      <c r="B3080" s="8">
        <v>7.3151650000000004</v>
      </c>
      <c r="C3080" s="2">
        <v>4.7467170000000003</v>
      </c>
      <c r="D3080" s="2">
        <v>4.7467170000000003</v>
      </c>
      <c r="E3080" s="2">
        <v>1</v>
      </c>
    </row>
    <row r="3081" spans="1:5" ht="12.95" customHeight="1" x14ac:dyDescent="0.2">
      <c r="A3081" s="7">
        <v>38505</v>
      </c>
      <c r="B3081" s="8">
        <v>7.3074329999999996</v>
      </c>
      <c r="C3081" s="2">
        <v>4.7726689999999996</v>
      </c>
      <c r="D3081" s="2">
        <v>4.7726689999999996</v>
      </c>
      <c r="E3081" s="2">
        <v>1</v>
      </c>
    </row>
    <row r="3082" spans="1:5" ht="12.95" customHeight="1" x14ac:dyDescent="0.2">
      <c r="A3082" s="7">
        <v>38506</v>
      </c>
      <c r="B3082" s="8">
        <v>7.3162380000000002</v>
      </c>
      <c r="C3082" s="2">
        <v>4.7684530000000001</v>
      </c>
      <c r="D3082" s="2">
        <v>4.7684530000000001</v>
      </c>
      <c r="E3082" s="2">
        <v>1</v>
      </c>
    </row>
    <row r="3083" spans="1:5" ht="12.95" customHeight="1" x14ac:dyDescent="0.2">
      <c r="A3083" s="7">
        <v>38507</v>
      </c>
      <c r="B3083" s="8">
        <v>7.323251</v>
      </c>
      <c r="C3083" s="2">
        <v>4.7752030000000003</v>
      </c>
      <c r="D3083" s="2">
        <v>4.7752030000000003</v>
      </c>
      <c r="E3083" s="2">
        <v>1</v>
      </c>
    </row>
    <row r="3084" spans="1:5" ht="12.95" customHeight="1" x14ac:dyDescent="0.2">
      <c r="A3084" s="7">
        <v>38508</v>
      </c>
      <c r="B3084" s="8">
        <v>7.323251</v>
      </c>
      <c r="C3084" s="2">
        <v>4.7752030000000003</v>
      </c>
      <c r="D3084" s="2">
        <v>4.7752030000000003</v>
      </c>
      <c r="E3084" s="2">
        <v>1</v>
      </c>
    </row>
    <row r="3085" spans="1:5" ht="12.95" customHeight="1" x14ac:dyDescent="0.2">
      <c r="A3085" s="7">
        <v>38509</v>
      </c>
      <c r="B3085" s="8">
        <v>7.323251</v>
      </c>
      <c r="C3085" s="2">
        <v>4.7752030000000003</v>
      </c>
      <c r="D3085" s="2">
        <v>4.7752030000000003</v>
      </c>
      <c r="E3085" s="2">
        <v>1</v>
      </c>
    </row>
    <row r="3086" spans="1:5" ht="12.95" customHeight="1" x14ac:dyDescent="0.2">
      <c r="A3086" s="7">
        <v>38510</v>
      </c>
      <c r="B3086" s="8">
        <v>7.3155679999999998</v>
      </c>
      <c r="C3086" s="2">
        <v>4.7776699999999996</v>
      </c>
      <c r="D3086" s="2">
        <v>4.7776699999999996</v>
      </c>
      <c r="E3086" s="2">
        <v>1</v>
      </c>
    </row>
    <row r="3087" spans="1:5" ht="12.95" customHeight="1" x14ac:dyDescent="0.2">
      <c r="A3087" s="7">
        <v>38511</v>
      </c>
      <c r="B3087" s="8">
        <v>7.3259879999999997</v>
      </c>
      <c r="C3087" s="2">
        <v>4.7869760000000001</v>
      </c>
      <c r="D3087" s="2">
        <v>4.7869760000000001</v>
      </c>
      <c r="E3087" s="2">
        <v>1</v>
      </c>
    </row>
    <row r="3088" spans="1:5" ht="12.95" customHeight="1" x14ac:dyDescent="0.2">
      <c r="A3088" s="7">
        <v>38512</v>
      </c>
      <c r="B3088" s="8">
        <v>7.3270780000000002</v>
      </c>
      <c r="C3088" s="2">
        <v>4.7789450000000002</v>
      </c>
      <c r="D3088" s="2">
        <v>4.7789450000000002</v>
      </c>
      <c r="E3088" s="2">
        <v>1</v>
      </c>
    </row>
    <row r="3089" spans="1:5" ht="12.95" customHeight="1" x14ac:dyDescent="0.2">
      <c r="A3089" s="7">
        <v>38513</v>
      </c>
      <c r="B3089" s="8">
        <v>7.3215190000000003</v>
      </c>
      <c r="C3089" s="2">
        <v>4.7756299999999996</v>
      </c>
      <c r="D3089" s="2">
        <v>4.7756299999999996</v>
      </c>
      <c r="E3089" s="2">
        <v>1</v>
      </c>
    </row>
    <row r="3090" spans="1:5" ht="12.95" customHeight="1" x14ac:dyDescent="0.2">
      <c r="A3090" s="7">
        <v>38514</v>
      </c>
      <c r="B3090" s="8">
        <v>7.3163369999999999</v>
      </c>
      <c r="C3090" s="2">
        <v>4.7738069999999997</v>
      </c>
      <c r="D3090" s="2">
        <v>4.7738069999999997</v>
      </c>
      <c r="E3090" s="2">
        <v>1</v>
      </c>
    </row>
    <row r="3091" spans="1:5" ht="12.95" customHeight="1" x14ac:dyDescent="0.2">
      <c r="A3091" s="7">
        <v>38515</v>
      </c>
      <c r="B3091" s="8">
        <v>7.3163369999999999</v>
      </c>
      <c r="C3091" s="2">
        <v>4.7738069999999997</v>
      </c>
      <c r="D3091" s="2">
        <v>4.7738069999999997</v>
      </c>
      <c r="E3091" s="2">
        <v>1</v>
      </c>
    </row>
    <row r="3092" spans="1:5" ht="12.95" customHeight="1" x14ac:dyDescent="0.2">
      <c r="A3092" s="7">
        <v>38516</v>
      </c>
      <c r="B3092" s="8">
        <v>7.3163369999999999</v>
      </c>
      <c r="C3092" s="2">
        <v>4.7738069999999997</v>
      </c>
      <c r="D3092" s="2">
        <v>4.7738069999999997</v>
      </c>
      <c r="E3092" s="2">
        <v>1</v>
      </c>
    </row>
    <row r="3093" spans="1:5" ht="12.95" customHeight="1" x14ac:dyDescent="0.2">
      <c r="A3093" s="7">
        <v>38517</v>
      </c>
      <c r="B3093" s="8">
        <v>7.3037640000000001</v>
      </c>
      <c r="C3093" s="2">
        <v>4.7494889999999996</v>
      </c>
      <c r="D3093" s="2">
        <v>4.7494889999999996</v>
      </c>
      <c r="E3093" s="2">
        <v>1</v>
      </c>
    </row>
    <row r="3094" spans="1:5" ht="12.95" customHeight="1" x14ac:dyDescent="0.2">
      <c r="A3094" s="7">
        <v>38518</v>
      </c>
      <c r="B3094" s="8">
        <v>7.2938530000000004</v>
      </c>
      <c r="C3094" s="2">
        <v>4.7381140000000004</v>
      </c>
      <c r="D3094" s="2">
        <v>4.7381140000000004</v>
      </c>
      <c r="E3094" s="2">
        <v>1</v>
      </c>
    </row>
    <row r="3095" spans="1:5" ht="12.95" customHeight="1" x14ac:dyDescent="0.2">
      <c r="A3095" s="7">
        <v>38519</v>
      </c>
      <c r="B3095" s="8">
        <v>7.3077059999999996</v>
      </c>
      <c r="C3095" s="2">
        <v>4.7514339999999997</v>
      </c>
      <c r="D3095" s="2">
        <v>4.7514339999999997</v>
      </c>
      <c r="E3095" s="2">
        <v>1</v>
      </c>
    </row>
    <row r="3096" spans="1:5" ht="12.95" customHeight="1" x14ac:dyDescent="0.2">
      <c r="A3096" s="7">
        <v>38520</v>
      </c>
      <c r="B3096" s="8">
        <v>7.2972010000000003</v>
      </c>
      <c r="C3096" s="2">
        <v>4.7409049999999997</v>
      </c>
      <c r="D3096" s="2">
        <v>4.7409049999999997</v>
      </c>
      <c r="E3096" s="2">
        <v>1</v>
      </c>
    </row>
    <row r="3097" spans="1:5" ht="12.95" customHeight="1" x14ac:dyDescent="0.2">
      <c r="A3097" s="7">
        <v>38521</v>
      </c>
      <c r="B3097" s="8">
        <v>7.3000550000000004</v>
      </c>
      <c r="C3097" s="2">
        <v>4.7310790000000003</v>
      </c>
      <c r="D3097" s="2">
        <v>4.7310790000000003</v>
      </c>
      <c r="E3097" s="2">
        <v>1</v>
      </c>
    </row>
    <row r="3098" spans="1:5" ht="12.95" customHeight="1" x14ac:dyDescent="0.2">
      <c r="A3098" s="7">
        <v>38522</v>
      </c>
      <c r="B3098" s="8">
        <v>7.3000550000000004</v>
      </c>
      <c r="C3098" s="2">
        <v>4.7310790000000003</v>
      </c>
      <c r="D3098" s="2">
        <v>4.7310790000000003</v>
      </c>
      <c r="E3098" s="2">
        <v>1</v>
      </c>
    </row>
    <row r="3099" spans="1:5" ht="12.95" customHeight="1" x14ac:dyDescent="0.2">
      <c r="A3099" s="7">
        <v>38523</v>
      </c>
      <c r="B3099" s="8">
        <v>7.3000550000000004</v>
      </c>
      <c r="C3099" s="2">
        <v>4.7310790000000003</v>
      </c>
      <c r="D3099" s="2">
        <v>4.7310790000000003</v>
      </c>
      <c r="E3099" s="2">
        <v>1</v>
      </c>
    </row>
    <row r="3100" spans="1:5" ht="12.95" customHeight="1" x14ac:dyDescent="0.2">
      <c r="A3100" s="7">
        <v>38524</v>
      </c>
      <c r="B3100" s="8">
        <v>7.3076319999999999</v>
      </c>
      <c r="C3100" s="2">
        <v>4.7320029999999997</v>
      </c>
      <c r="D3100" s="2">
        <v>4.7320029999999997</v>
      </c>
      <c r="E3100" s="2">
        <v>1</v>
      </c>
    </row>
    <row r="3101" spans="1:5" ht="12.95" customHeight="1" x14ac:dyDescent="0.2">
      <c r="A3101" s="7">
        <v>38525</v>
      </c>
      <c r="B3101" s="8">
        <v>7.3076319999999999</v>
      </c>
      <c r="C3101" s="2">
        <v>4.7320029999999997</v>
      </c>
      <c r="D3101" s="2">
        <v>4.7320029999999997</v>
      </c>
      <c r="E3101" s="2">
        <v>1</v>
      </c>
    </row>
    <row r="3102" spans="1:5" ht="12.95" customHeight="1" x14ac:dyDescent="0.2">
      <c r="A3102" s="7">
        <v>38526</v>
      </c>
      <c r="B3102" s="8">
        <v>7.3076319999999999</v>
      </c>
      <c r="C3102" s="2">
        <v>4.7320029999999997</v>
      </c>
      <c r="D3102" s="2">
        <v>4.7320029999999997</v>
      </c>
      <c r="E3102" s="2">
        <v>1</v>
      </c>
    </row>
    <row r="3103" spans="1:5" ht="12.95" customHeight="1" x14ac:dyDescent="0.2">
      <c r="A3103" s="7">
        <v>38527</v>
      </c>
      <c r="B3103" s="8">
        <v>7.3088550000000003</v>
      </c>
      <c r="C3103" s="2">
        <v>4.745393</v>
      </c>
      <c r="D3103" s="2">
        <v>4.745393</v>
      </c>
      <c r="E3103" s="2">
        <v>1</v>
      </c>
    </row>
    <row r="3104" spans="1:5" ht="12.95" customHeight="1" x14ac:dyDescent="0.2">
      <c r="A3104" s="7">
        <v>38528</v>
      </c>
      <c r="B3104" s="8">
        <v>7.3150789999999999</v>
      </c>
      <c r="C3104" s="2">
        <v>4.7515939999999999</v>
      </c>
      <c r="D3104" s="2">
        <v>4.7515939999999999</v>
      </c>
      <c r="E3104" s="2">
        <v>1</v>
      </c>
    </row>
    <row r="3105" spans="1:5" ht="12.95" customHeight="1" x14ac:dyDescent="0.2">
      <c r="A3105" s="7">
        <v>38529</v>
      </c>
      <c r="B3105" s="8">
        <v>7.3150789999999999</v>
      </c>
      <c r="C3105" s="2">
        <v>4.7515939999999999</v>
      </c>
      <c r="D3105" s="2">
        <v>4.7515939999999999</v>
      </c>
      <c r="E3105" s="2">
        <v>1</v>
      </c>
    </row>
    <row r="3106" spans="1:5" ht="12.95" customHeight="1" x14ac:dyDescent="0.2">
      <c r="A3106" s="7">
        <v>38530</v>
      </c>
      <c r="B3106" s="8">
        <v>7.3150789999999999</v>
      </c>
      <c r="C3106" s="2">
        <v>4.7515939999999999</v>
      </c>
      <c r="D3106" s="2">
        <v>4.7515939999999999</v>
      </c>
      <c r="E3106" s="2">
        <v>1</v>
      </c>
    </row>
    <row r="3107" spans="1:5" ht="12.95" customHeight="1" x14ac:dyDescent="0.2">
      <c r="A3107" s="7">
        <v>38531</v>
      </c>
      <c r="B3107" s="8">
        <v>7.3153699999999997</v>
      </c>
      <c r="C3107" s="2">
        <v>4.7428489999999996</v>
      </c>
      <c r="D3107" s="2">
        <v>4.7428489999999996</v>
      </c>
      <c r="E3107" s="2">
        <v>1</v>
      </c>
    </row>
    <row r="3108" spans="1:5" ht="12.95" customHeight="1" x14ac:dyDescent="0.2">
      <c r="A3108" s="7">
        <v>38532</v>
      </c>
      <c r="B3108" s="8">
        <v>7.3175949999999998</v>
      </c>
      <c r="C3108" s="2">
        <v>4.7384539999999999</v>
      </c>
      <c r="D3108" s="2">
        <v>4.7384539999999999</v>
      </c>
      <c r="E3108" s="2">
        <v>1</v>
      </c>
    </row>
    <row r="3109" spans="1:5" ht="12.95" customHeight="1" x14ac:dyDescent="0.2">
      <c r="A3109" s="7">
        <v>38533</v>
      </c>
      <c r="B3109" s="8">
        <v>7.3105029999999998</v>
      </c>
      <c r="C3109" s="2">
        <v>4.7280449999999998</v>
      </c>
      <c r="D3109" s="2">
        <v>4.7280449999999998</v>
      </c>
      <c r="E3109" s="2">
        <v>1</v>
      </c>
    </row>
    <row r="3110" spans="1:5" ht="12.95" customHeight="1" x14ac:dyDescent="0.2">
      <c r="A3110" s="7">
        <v>38534</v>
      </c>
      <c r="B3110" s="8">
        <v>7.3079080000000003</v>
      </c>
      <c r="C3110" s="2">
        <v>4.7181280000000001</v>
      </c>
      <c r="D3110" s="2">
        <v>4.7181280000000001</v>
      </c>
      <c r="E3110" s="2">
        <v>1</v>
      </c>
    </row>
    <row r="3111" spans="1:5" ht="12.95" customHeight="1" x14ac:dyDescent="0.2">
      <c r="A3111" s="7">
        <v>38535</v>
      </c>
      <c r="B3111" s="8">
        <v>7.3086640000000003</v>
      </c>
      <c r="C3111" s="2">
        <v>4.7113160000000001</v>
      </c>
      <c r="D3111" s="2">
        <v>4.7113160000000001</v>
      </c>
      <c r="E3111" s="2">
        <v>1</v>
      </c>
    </row>
    <row r="3112" spans="1:5" ht="12.95" customHeight="1" x14ac:dyDescent="0.2">
      <c r="A3112" s="7">
        <v>38536</v>
      </c>
      <c r="B3112" s="8">
        <v>7.3086640000000003</v>
      </c>
      <c r="C3112" s="2">
        <v>4.7113160000000001</v>
      </c>
      <c r="D3112" s="2">
        <v>4.7113160000000001</v>
      </c>
      <c r="E3112" s="2">
        <v>1</v>
      </c>
    </row>
    <row r="3113" spans="1:5" ht="12.95" customHeight="1" x14ac:dyDescent="0.2">
      <c r="A3113" s="7">
        <v>38537</v>
      </c>
      <c r="B3113" s="8">
        <v>7.3086640000000003</v>
      </c>
      <c r="C3113" s="2">
        <v>4.7113160000000001</v>
      </c>
      <c r="D3113" s="2">
        <v>4.7113160000000001</v>
      </c>
      <c r="E3113" s="2">
        <v>1</v>
      </c>
    </row>
    <row r="3114" spans="1:5" ht="12.95" customHeight="1" x14ac:dyDescent="0.2">
      <c r="A3114" s="7">
        <v>38538</v>
      </c>
      <c r="B3114" s="8">
        <v>7.3006349999999998</v>
      </c>
      <c r="C3114" s="2">
        <v>4.7158680000000004</v>
      </c>
      <c r="D3114" s="2">
        <v>4.7158680000000004</v>
      </c>
      <c r="E3114" s="2">
        <v>1</v>
      </c>
    </row>
    <row r="3115" spans="1:5" ht="12.95" customHeight="1" x14ac:dyDescent="0.2">
      <c r="A3115" s="7">
        <v>38539</v>
      </c>
      <c r="B3115" s="8">
        <v>7.3102049999999998</v>
      </c>
      <c r="C3115" s="2">
        <v>4.7104869999999996</v>
      </c>
      <c r="D3115" s="2">
        <v>4.7104869999999996</v>
      </c>
      <c r="E3115" s="2">
        <v>1</v>
      </c>
    </row>
    <row r="3116" spans="1:5" ht="12.95" customHeight="1" x14ac:dyDescent="0.2">
      <c r="A3116" s="7">
        <v>38540</v>
      </c>
      <c r="B3116" s="8">
        <v>7.3173300000000001</v>
      </c>
      <c r="C3116" s="2">
        <v>4.7081010000000001</v>
      </c>
      <c r="D3116" s="2">
        <v>4.7081010000000001</v>
      </c>
      <c r="E3116" s="2">
        <v>1</v>
      </c>
    </row>
    <row r="3117" spans="1:5" ht="12.95" customHeight="1" x14ac:dyDescent="0.2">
      <c r="A3117" s="7">
        <v>38541</v>
      </c>
      <c r="B3117" s="8">
        <v>7.317285</v>
      </c>
      <c r="C3117" s="2">
        <v>4.7247919999999999</v>
      </c>
      <c r="D3117" s="2">
        <v>4.7247919999999999</v>
      </c>
      <c r="E3117" s="2">
        <v>1</v>
      </c>
    </row>
    <row r="3118" spans="1:5" ht="12.95" customHeight="1" x14ac:dyDescent="0.2">
      <c r="A3118" s="7">
        <v>38542</v>
      </c>
      <c r="B3118" s="8">
        <v>7.322381</v>
      </c>
      <c r="C3118" s="2">
        <v>4.7146869999999996</v>
      </c>
      <c r="D3118" s="2">
        <v>4.7146869999999996</v>
      </c>
      <c r="E3118" s="2">
        <v>1</v>
      </c>
    </row>
    <row r="3119" spans="1:5" ht="12.95" customHeight="1" x14ac:dyDescent="0.2">
      <c r="A3119" s="7">
        <v>38543</v>
      </c>
      <c r="B3119" s="8">
        <v>7.322381</v>
      </c>
      <c r="C3119" s="2">
        <v>4.7146869999999996</v>
      </c>
      <c r="D3119" s="2">
        <v>4.7146869999999996</v>
      </c>
      <c r="E3119" s="2">
        <v>1</v>
      </c>
    </row>
    <row r="3120" spans="1:5" ht="12.95" customHeight="1" x14ac:dyDescent="0.2">
      <c r="A3120" s="7">
        <v>38544</v>
      </c>
      <c r="B3120" s="8">
        <v>7.322381</v>
      </c>
      <c r="C3120" s="2">
        <v>4.7146869999999996</v>
      </c>
      <c r="D3120" s="2">
        <v>4.7146869999999996</v>
      </c>
      <c r="E3120" s="2">
        <v>1</v>
      </c>
    </row>
    <row r="3121" spans="1:5" ht="12.95" customHeight="1" x14ac:dyDescent="0.2">
      <c r="A3121" s="7">
        <v>38545</v>
      </c>
      <c r="B3121" s="8">
        <v>7.3174469999999996</v>
      </c>
      <c r="C3121" s="2">
        <v>4.7039390000000001</v>
      </c>
      <c r="D3121" s="2">
        <v>4.7039390000000001</v>
      </c>
      <c r="E3121" s="2">
        <v>1</v>
      </c>
    </row>
    <row r="3122" spans="1:5" ht="12.95" customHeight="1" x14ac:dyDescent="0.2">
      <c r="A3122" s="7">
        <v>38546</v>
      </c>
      <c r="B3122" s="8">
        <v>7.3085459999999998</v>
      </c>
      <c r="C3122" s="2">
        <v>4.6948970000000001</v>
      </c>
      <c r="D3122" s="2">
        <v>4.6948970000000001</v>
      </c>
      <c r="E3122" s="2">
        <v>1</v>
      </c>
    </row>
    <row r="3123" spans="1:5" ht="12.95" customHeight="1" x14ac:dyDescent="0.2">
      <c r="A3123" s="7">
        <v>38547</v>
      </c>
      <c r="B3123" s="8">
        <v>7.315385</v>
      </c>
      <c r="C3123" s="2">
        <v>4.6947660000000004</v>
      </c>
      <c r="D3123" s="2">
        <v>4.6947660000000004</v>
      </c>
      <c r="E3123" s="2">
        <v>1</v>
      </c>
    </row>
    <row r="3124" spans="1:5" ht="12.95" customHeight="1" x14ac:dyDescent="0.2">
      <c r="A3124" s="7">
        <v>38548</v>
      </c>
      <c r="B3124" s="8">
        <v>7.3031629999999996</v>
      </c>
      <c r="C3124" s="2">
        <v>4.6920419999999998</v>
      </c>
      <c r="D3124" s="2">
        <v>4.6920419999999998</v>
      </c>
      <c r="E3124" s="2">
        <v>1</v>
      </c>
    </row>
    <row r="3125" spans="1:5" ht="12.95" customHeight="1" x14ac:dyDescent="0.2">
      <c r="A3125" s="7">
        <v>38549</v>
      </c>
      <c r="B3125" s="8">
        <v>7.3030280000000003</v>
      </c>
      <c r="C3125" s="2">
        <v>4.6823290000000002</v>
      </c>
      <c r="D3125" s="2">
        <v>4.6823290000000002</v>
      </c>
      <c r="E3125" s="2">
        <v>1</v>
      </c>
    </row>
    <row r="3126" spans="1:5" ht="12.95" customHeight="1" x14ac:dyDescent="0.2">
      <c r="A3126" s="7">
        <v>38550</v>
      </c>
      <c r="B3126" s="8">
        <v>7.3030280000000003</v>
      </c>
      <c r="C3126" s="2">
        <v>4.6823290000000002</v>
      </c>
      <c r="D3126" s="2">
        <v>4.6823290000000002</v>
      </c>
      <c r="E3126" s="2">
        <v>1</v>
      </c>
    </row>
    <row r="3127" spans="1:5" ht="12.95" customHeight="1" x14ac:dyDescent="0.2">
      <c r="A3127" s="7">
        <v>38551</v>
      </c>
      <c r="B3127" s="8">
        <v>7.3030280000000003</v>
      </c>
      <c r="C3127" s="2">
        <v>4.6823290000000002</v>
      </c>
      <c r="D3127" s="2">
        <v>4.6823290000000002</v>
      </c>
      <c r="E3127" s="2">
        <v>1</v>
      </c>
    </row>
    <row r="3128" spans="1:5" ht="12.95" customHeight="1" x14ac:dyDescent="0.2">
      <c r="A3128" s="7">
        <v>38552</v>
      </c>
      <c r="B3128" s="8">
        <v>7.2996270000000001</v>
      </c>
      <c r="C3128" s="2">
        <v>4.6789480000000001</v>
      </c>
      <c r="D3128" s="2">
        <v>4.6789480000000001</v>
      </c>
      <c r="E3128" s="2">
        <v>1</v>
      </c>
    </row>
    <row r="3129" spans="1:5" ht="12.95" customHeight="1" x14ac:dyDescent="0.2">
      <c r="A3129" s="7">
        <v>38553</v>
      </c>
      <c r="B3129" s="8">
        <v>7.3038569999999998</v>
      </c>
      <c r="C3129" s="2">
        <v>4.6732719999999999</v>
      </c>
      <c r="D3129" s="2">
        <v>4.6732719999999999</v>
      </c>
      <c r="E3129" s="2">
        <v>1</v>
      </c>
    </row>
    <row r="3130" spans="1:5" ht="12.95" customHeight="1" x14ac:dyDescent="0.2">
      <c r="A3130" s="7">
        <v>38554</v>
      </c>
      <c r="B3130" s="8">
        <v>7.2929300000000001</v>
      </c>
      <c r="C3130" s="2">
        <v>4.6656839999999997</v>
      </c>
      <c r="D3130" s="2">
        <v>4.6656839999999997</v>
      </c>
      <c r="E3130" s="2">
        <v>1</v>
      </c>
    </row>
    <row r="3131" spans="1:5" ht="12.95" customHeight="1" x14ac:dyDescent="0.2">
      <c r="A3131" s="7">
        <v>38555</v>
      </c>
      <c r="B3131" s="8">
        <v>7.2988499999999998</v>
      </c>
      <c r="C3131" s="2">
        <v>4.672161</v>
      </c>
      <c r="D3131" s="2">
        <v>4.672161</v>
      </c>
      <c r="E3131" s="2">
        <v>1</v>
      </c>
    </row>
    <row r="3132" spans="1:5" ht="12.95" customHeight="1" x14ac:dyDescent="0.2">
      <c r="A3132" s="7">
        <v>38556</v>
      </c>
      <c r="B3132" s="8">
        <v>7.2967919999999999</v>
      </c>
      <c r="C3132" s="2">
        <v>4.6696479999999996</v>
      </c>
      <c r="D3132" s="2">
        <v>4.6696479999999996</v>
      </c>
      <c r="E3132" s="2">
        <v>1</v>
      </c>
    </row>
    <row r="3133" spans="1:5" ht="12.95" customHeight="1" x14ac:dyDescent="0.2">
      <c r="A3133" s="7">
        <v>38557</v>
      </c>
      <c r="B3133" s="8">
        <v>7.2967919999999999</v>
      </c>
      <c r="C3133" s="2">
        <v>4.6696479999999996</v>
      </c>
      <c r="D3133" s="2">
        <v>4.6696479999999996</v>
      </c>
      <c r="E3133" s="2">
        <v>1</v>
      </c>
    </row>
    <row r="3134" spans="1:5" ht="12.95" customHeight="1" x14ac:dyDescent="0.2">
      <c r="A3134" s="7">
        <v>38558</v>
      </c>
      <c r="B3134" s="8">
        <v>7.2967919999999999</v>
      </c>
      <c r="C3134" s="2">
        <v>4.6696479999999996</v>
      </c>
      <c r="D3134" s="2">
        <v>4.6696479999999996</v>
      </c>
      <c r="E3134" s="2">
        <v>1</v>
      </c>
    </row>
    <row r="3135" spans="1:5" ht="12.95" customHeight="1" x14ac:dyDescent="0.2">
      <c r="A3135" s="7">
        <v>38559</v>
      </c>
      <c r="B3135" s="8">
        <v>7.2962949999999998</v>
      </c>
      <c r="C3135" s="2">
        <v>4.6681350000000004</v>
      </c>
      <c r="D3135" s="2">
        <v>4.6681350000000004</v>
      </c>
      <c r="E3135" s="2">
        <v>1</v>
      </c>
    </row>
    <row r="3136" spans="1:5" ht="12.95" customHeight="1" x14ac:dyDescent="0.2">
      <c r="A3136" s="7">
        <v>38560</v>
      </c>
      <c r="B3136" s="8">
        <v>7.2907219999999997</v>
      </c>
      <c r="C3136" s="2">
        <v>4.6687510000000003</v>
      </c>
      <c r="D3136" s="2">
        <v>4.6687510000000003</v>
      </c>
      <c r="E3136" s="2">
        <v>1</v>
      </c>
    </row>
    <row r="3137" spans="1:5" ht="12.95" customHeight="1" x14ac:dyDescent="0.2">
      <c r="A3137" s="7">
        <v>38561</v>
      </c>
      <c r="B3137" s="8">
        <v>7.2906870000000001</v>
      </c>
      <c r="C3137" s="2">
        <v>4.6681309999999998</v>
      </c>
      <c r="D3137" s="2">
        <v>4.6681309999999998</v>
      </c>
      <c r="E3137" s="2">
        <v>1</v>
      </c>
    </row>
    <row r="3138" spans="1:5" ht="12.95" customHeight="1" x14ac:dyDescent="0.2">
      <c r="A3138" s="7">
        <v>38562</v>
      </c>
      <c r="B3138" s="8">
        <v>7.294041</v>
      </c>
      <c r="C3138" s="2">
        <v>4.6631130000000001</v>
      </c>
      <c r="D3138" s="2">
        <v>4.6631130000000001</v>
      </c>
      <c r="E3138" s="2">
        <v>1</v>
      </c>
    </row>
    <row r="3139" spans="1:5" ht="12.95" customHeight="1" x14ac:dyDescent="0.2">
      <c r="A3139" s="7">
        <v>38563</v>
      </c>
      <c r="B3139" s="8">
        <v>7.2967469999999999</v>
      </c>
      <c r="C3139" s="2">
        <v>4.6792020000000001</v>
      </c>
      <c r="D3139" s="2">
        <v>4.6792020000000001</v>
      </c>
      <c r="E3139" s="2">
        <v>1</v>
      </c>
    </row>
    <row r="3140" spans="1:5" ht="12.95" customHeight="1" x14ac:dyDescent="0.2">
      <c r="A3140" s="7">
        <v>38564</v>
      </c>
      <c r="B3140" s="8">
        <v>7.2967469999999999</v>
      </c>
      <c r="C3140" s="2">
        <v>4.6792020000000001</v>
      </c>
      <c r="D3140" s="2">
        <v>4.6792020000000001</v>
      </c>
      <c r="E3140" s="2">
        <v>1</v>
      </c>
    </row>
    <row r="3141" spans="1:5" ht="12.95" customHeight="1" x14ac:dyDescent="0.2">
      <c r="A3141" s="7">
        <v>38565</v>
      </c>
      <c r="B3141" s="8">
        <v>7.2967469999999999</v>
      </c>
      <c r="C3141" s="2">
        <v>4.6792020000000001</v>
      </c>
      <c r="D3141" s="2">
        <v>4.6792020000000001</v>
      </c>
      <c r="E3141" s="2">
        <v>1</v>
      </c>
    </row>
    <row r="3142" spans="1:5" ht="12.95" customHeight="1" x14ac:dyDescent="0.2">
      <c r="A3142" s="7">
        <v>38566</v>
      </c>
      <c r="B3142" s="8">
        <v>7.294181</v>
      </c>
      <c r="C3142" s="2">
        <v>4.6748580000000004</v>
      </c>
      <c r="D3142" s="2">
        <v>4.6748580000000004</v>
      </c>
      <c r="E3142" s="2">
        <v>1</v>
      </c>
    </row>
    <row r="3143" spans="1:5" ht="12.95" customHeight="1" x14ac:dyDescent="0.2">
      <c r="A3143" s="7">
        <v>38567</v>
      </c>
      <c r="B3143" s="8">
        <v>7.2988499999999998</v>
      </c>
      <c r="C3143" s="2">
        <v>4.6907779999999999</v>
      </c>
      <c r="D3143" s="2">
        <v>4.6907779999999999</v>
      </c>
      <c r="E3143" s="2">
        <v>1</v>
      </c>
    </row>
    <row r="3144" spans="1:5" ht="12.95" customHeight="1" x14ac:dyDescent="0.2">
      <c r="A3144" s="7">
        <v>38568</v>
      </c>
      <c r="B3144" s="8">
        <v>7.2978889999999996</v>
      </c>
      <c r="C3144" s="2">
        <v>4.6826369999999997</v>
      </c>
      <c r="D3144" s="2">
        <v>4.6826369999999997</v>
      </c>
      <c r="E3144" s="2">
        <v>1</v>
      </c>
    </row>
    <row r="3145" spans="1:5" ht="12.95" customHeight="1" x14ac:dyDescent="0.2">
      <c r="A3145" s="7">
        <v>38569</v>
      </c>
      <c r="B3145" s="8">
        <v>7.3134600000000001</v>
      </c>
      <c r="C3145" s="2">
        <v>4.6977520000000004</v>
      </c>
      <c r="D3145" s="2">
        <v>4.6977520000000004</v>
      </c>
      <c r="E3145" s="2">
        <v>1</v>
      </c>
    </row>
    <row r="3146" spans="1:5" ht="12.95" customHeight="1" x14ac:dyDescent="0.2">
      <c r="A3146" s="7">
        <v>38570</v>
      </c>
      <c r="B3146" s="8">
        <v>7.3134600000000001</v>
      </c>
      <c r="C3146" s="2">
        <v>4.6977520000000004</v>
      </c>
      <c r="D3146" s="2">
        <v>4.6977520000000004</v>
      </c>
      <c r="E3146" s="2">
        <v>1</v>
      </c>
    </row>
    <row r="3147" spans="1:5" ht="12.95" customHeight="1" x14ac:dyDescent="0.2">
      <c r="A3147" s="7">
        <v>38571</v>
      </c>
      <c r="B3147" s="8">
        <v>7.3134600000000001</v>
      </c>
      <c r="C3147" s="2">
        <v>4.6977520000000004</v>
      </c>
      <c r="D3147" s="2">
        <v>4.6977520000000004</v>
      </c>
      <c r="E3147" s="2">
        <v>1</v>
      </c>
    </row>
    <row r="3148" spans="1:5" ht="12.95" customHeight="1" x14ac:dyDescent="0.2">
      <c r="A3148" s="7">
        <v>38572</v>
      </c>
      <c r="B3148" s="8">
        <v>7.3134600000000001</v>
      </c>
      <c r="C3148" s="2">
        <v>4.6977520000000004</v>
      </c>
      <c r="D3148" s="2">
        <v>4.6977520000000004</v>
      </c>
      <c r="E3148" s="2">
        <v>1</v>
      </c>
    </row>
    <row r="3149" spans="1:5" ht="12.95" customHeight="1" x14ac:dyDescent="0.2">
      <c r="A3149" s="7">
        <v>38573</v>
      </c>
      <c r="B3149" s="8">
        <v>7.3319700000000001</v>
      </c>
      <c r="C3149" s="2">
        <v>4.7002819999999996</v>
      </c>
      <c r="D3149" s="2">
        <v>4.7002819999999996</v>
      </c>
      <c r="E3149" s="2">
        <v>1</v>
      </c>
    </row>
    <row r="3150" spans="1:5" ht="12.95" customHeight="1" x14ac:dyDescent="0.2">
      <c r="A3150" s="7">
        <v>38574</v>
      </c>
      <c r="B3150" s="8">
        <v>7.332973</v>
      </c>
      <c r="C3150" s="2">
        <v>4.7130099999999997</v>
      </c>
      <c r="D3150" s="2">
        <v>4.7130099999999997</v>
      </c>
      <c r="E3150" s="2">
        <v>1</v>
      </c>
    </row>
    <row r="3151" spans="1:5" ht="12.95" customHeight="1" x14ac:dyDescent="0.2">
      <c r="A3151" s="7">
        <v>38575</v>
      </c>
      <c r="B3151" s="8">
        <v>7.3593089999999997</v>
      </c>
      <c r="C3151" s="2">
        <v>4.7314579999999999</v>
      </c>
      <c r="D3151" s="2">
        <v>4.7314579999999999</v>
      </c>
      <c r="E3151" s="2">
        <v>1</v>
      </c>
    </row>
    <row r="3152" spans="1:5" ht="12.95" customHeight="1" x14ac:dyDescent="0.2">
      <c r="A3152" s="7">
        <v>38576</v>
      </c>
      <c r="B3152" s="8">
        <v>7.3616359999999998</v>
      </c>
      <c r="C3152" s="2">
        <v>4.7378270000000002</v>
      </c>
      <c r="D3152" s="2">
        <v>4.7378270000000002</v>
      </c>
      <c r="E3152" s="2">
        <v>1</v>
      </c>
    </row>
    <row r="3153" spans="1:5" ht="12.95" customHeight="1" x14ac:dyDescent="0.2">
      <c r="A3153" s="7">
        <v>38577</v>
      </c>
      <c r="B3153" s="8">
        <v>7.3578720000000004</v>
      </c>
      <c r="C3153" s="2">
        <v>4.7366239999999999</v>
      </c>
      <c r="D3153" s="2">
        <v>4.7366239999999999</v>
      </c>
      <c r="E3153" s="2">
        <v>1</v>
      </c>
    </row>
    <row r="3154" spans="1:5" ht="12.95" customHeight="1" x14ac:dyDescent="0.2">
      <c r="A3154" s="7">
        <v>38578</v>
      </c>
      <c r="B3154" s="8">
        <v>7.3578720000000004</v>
      </c>
      <c r="C3154" s="2">
        <v>4.7366239999999999</v>
      </c>
      <c r="D3154" s="2">
        <v>4.7366239999999999</v>
      </c>
      <c r="E3154" s="2">
        <v>1</v>
      </c>
    </row>
    <row r="3155" spans="1:5" ht="12.95" customHeight="1" x14ac:dyDescent="0.2">
      <c r="A3155" s="7">
        <v>38579</v>
      </c>
      <c r="B3155" s="8">
        <v>7.3578720000000004</v>
      </c>
      <c r="C3155" s="2">
        <v>4.7366239999999999</v>
      </c>
      <c r="D3155" s="2">
        <v>4.7366239999999999</v>
      </c>
      <c r="E3155" s="2">
        <v>1</v>
      </c>
    </row>
    <row r="3156" spans="1:5" ht="12.95" customHeight="1" x14ac:dyDescent="0.2">
      <c r="A3156" s="7">
        <v>38580</v>
      </c>
      <c r="B3156" s="8">
        <v>7.3578720000000004</v>
      </c>
      <c r="C3156" s="2">
        <v>4.7366239999999999</v>
      </c>
      <c r="D3156" s="2">
        <v>4.7366239999999999</v>
      </c>
      <c r="E3156" s="2">
        <v>1</v>
      </c>
    </row>
    <row r="3157" spans="1:5" ht="12.95" customHeight="1" x14ac:dyDescent="0.2">
      <c r="A3157" s="7">
        <v>38581</v>
      </c>
      <c r="B3157" s="8">
        <v>7.3540859999999997</v>
      </c>
      <c r="C3157" s="2">
        <v>4.7415130000000003</v>
      </c>
      <c r="D3157" s="2">
        <v>4.7415130000000003</v>
      </c>
      <c r="E3157" s="2">
        <v>1</v>
      </c>
    </row>
    <row r="3158" spans="1:5" ht="12.95" customHeight="1" x14ac:dyDescent="0.2">
      <c r="A3158" s="7">
        <v>38582</v>
      </c>
      <c r="B3158" s="8">
        <v>7.3428740000000001</v>
      </c>
      <c r="C3158" s="2">
        <v>4.7394780000000001</v>
      </c>
      <c r="D3158" s="2">
        <v>4.7394780000000001</v>
      </c>
      <c r="E3158" s="2">
        <v>1</v>
      </c>
    </row>
    <row r="3159" spans="1:5" ht="12.95" customHeight="1" x14ac:dyDescent="0.2">
      <c r="A3159" s="7">
        <v>38583</v>
      </c>
      <c r="B3159" s="8">
        <v>7.3511819999999997</v>
      </c>
      <c r="C3159" s="2">
        <v>4.756507</v>
      </c>
      <c r="D3159" s="2">
        <v>4.756507</v>
      </c>
      <c r="E3159" s="2">
        <v>1</v>
      </c>
    </row>
    <row r="3160" spans="1:5" ht="12.95" customHeight="1" x14ac:dyDescent="0.2">
      <c r="A3160" s="7">
        <v>38584</v>
      </c>
      <c r="B3160" s="8">
        <v>7.3592909999999998</v>
      </c>
      <c r="C3160" s="2">
        <v>4.7537570000000002</v>
      </c>
      <c r="D3160" s="2">
        <v>4.7537570000000002</v>
      </c>
      <c r="E3160" s="2">
        <v>1</v>
      </c>
    </row>
    <row r="3161" spans="1:5" ht="12.95" customHeight="1" x14ac:dyDescent="0.2">
      <c r="A3161" s="7">
        <v>38585</v>
      </c>
      <c r="B3161" s="8">
        <v>7.3592909999999998</v>
      </c>
      <c r="C3161" s="2">
        <v>4.7537570000000002</v>
      </c>
      <c r="D3161" s="2">
        <v>4.7537570000000002</v>
      </c>
      <c r="E3161" s="2">
        <v>1</v>
      </c>
    </row>
    <row r="3162" spans="1:5" ht="12.95" customHeight="1" x14ac:dyDescent="0.2">
      <c r="A3162" s="7">
        <v>38586</v>
      </c>
      <c r="B3162" s="8">
        <v>7.3592909999999998</v>
      </c>
      <c r="C3162" s="2">
        <v>4.7537570000000002</v>
      </c>
      <c r="D3162" s="2">
        <v>4.7537570000000002</v>
      </c>
      <c r="E3162" s="2">
        <v>1</v>
      </c>
    </row>
    <row r="3163" spans="1:5" ht="12.95" customHeight="1" x14ac:dyDescent="0.2">
      <c r="A3163" s="7">
        <v>38587</v>
      </c>
      <c r="B3163" s="8">
        <v>7.3691230000000001</v>
      </c>
      <c r="C3163" s="2">
        <v>4.7457000000000003</v>
      </c>
      <c r="D3163" s="2">
        <v>4.7457000000000003</v>
      </c>
      <c r="E3163" s="2">
        <v>1</v>
      </c>
    </row>
    <row r="3164" spans="1:5" ht="12.95" customHeight="1" x14ac:dyDescent="0.2">
      <c r="A3164" s="7">
        <v>38588</v>
      </c>
      <c r="B3164" s="8">
        <v>7.3730700000000002</v>
      </c>
      <c r="C3164" s="2">
        <v>4.7445750000000002</v>
      </c>
      <c r="D3164" s="2">
        <v>4.7445750000000002</v>
      </c>
      <c r="E3164" s="2">
        <v>1</v>
      </c>
    </row>
    <row r="3165" spans="1:5" ht="12.95" customHeight="1" x14ac:dyDescent="0.2">
      <c r="A3165" s="7">
        <v>38589</v>
      </c>
      <c r="B3165" s="8">
        <v>7.3751959999999999</v>
      </c>
      <c r="C3165" s="2">
        <v>4.7422810000000002</v>
      </c>
      <c r="D3165" s="2">
        <v>4.7422810000000002</v>
      </c>
      <c r="E3165" s="2">
        <v>1</v>
      </c>
    </row>
    <row r="3166" spans="1:5" ht="12.95" customHeight="1" x14ac:dyDescent="0.2">
      <c r="A3166" s="7">
        <v>38590</v>
      </c>
      <c r="B3166" s="8">
        <v>7.3752680000000002</v>
      </c>
      <c r="C3166" s="2">
        <v>4.7634619999999996</v>
      </c>
      <c r="D3166" s="2">
        <v>4.7634619999999996</v>
      </c>
      <c r="E3166" s="2">
        <v>1</v>
      </c>
    </row>
    <row r="3167" spans="1:5" ht="12.95" customHeight="1" x14ac:dyDescent="0.2">
      <c r="A3167" s="7">
        <v>38591</v>
      </c>
      <c r="B3167" s="8">
        <v>7.3773</v>
      </c>
      <c r="C3167" s="2">
        <v>4.770937</v>
      </c>
      <c r="D3167" s="2">
        <v>4.770937</v>
      </c>
      <c r="E3167" s="2">
        <v>1</v>
      </c>
    </row>
    <row r="3168" spans="1:5" ht="12.95" customHeight="1" x14ac:dyDescent="0.2">
      <c r="A3168" s="7">
        <v>38592</v>
      </c>
      <c r="B3168" s="8">
        <v>7.3773</v>
      </c>
      <c r="C3168" s="2">
        <v>4.770937</v>
      </c>
      <c r="D3168" s="2">
        <v>4.770937</v>
      </c>
      <c r="E3168" s="2">
        <v>1</v>
      </c>
    </row>
    <row r="3169" spans="1:5" ht="12.95" customHeight="1" x14ac:dyDescent="0.2">
      <c r="A3169" s="7">
        <v>38593</v>
      </c>
      <c r="B3169" s="8">
        <v>7.3773</v>
      </c>
      <c r="C3169" s="2">
        <v>4.770937</v>
      </c>
      <c r="D3169" s="2">
        <v>4.770937</v>
      </c>
      <c r="E3169" s="2">
        <v>1</v>
      </c>
    </row>
    <row r="3170" spans="1:5" ht="12.95" customHeight="1" x14ac:dyDescent="0.2">
      <c r="A3170" s="7">
        <v>38594</v>
      </c>
      <c r="B3170" s="8">
        <v>7.3810760000000002</v>
      </c>
      <c r="C3170" s="2">
        <v>4.7764680000000004</v>
      </c>
      <c r="D3170" s="2">
        <v>4.7764680000000004</v>
      </c>
      <c r="E3170" s="2">
        <v>1</v>
      </c>
    </row>
    <row r="3171" spans="1:5" ht="12.95" customHeight="1" x14ac:dyDescent="0.2">
      <c r="A3171" s="7">
        <v>38595</v>
      </c>
      <c r="B3171" s="8">
        <v>7.378355</v>
      </c>
      <c r="C3171" s="2">
        <v>4.7623800000000003</v>
      </c>
      <c r="D3171" s="2">
        <v>4.7623800000000003</v>
      </c>
      <c r="E3171" s="2">
        <v>1</v>
      </c>
    </row>
    <row r="3172" spans="1:5" ht="12.95" customHeight="1" x14ac:dyDescent="0.2">
      <c r="A3172" s="7">
        <v>38596</v>
      </c>
      <c r="B3172" s="8">
        <v>7.3965670000000001</v>
      </c>
      <c r="C3172" s="2">
        <v>4.7812330000000003</v>
      </c>
      <c r="D3172" s="2">
        <v>4.7812330000000003</v>
      </c>
      <c r="E3172" s="2">
        <v>1</v>
      </c>
    </row>
    <row r="3173" spans="1:5" ht="12.95" customHeight="1" x14ac:dyDescent="0.2">
      <c r="A3173" s="7">
        <v>38597</v>
      </c>
      <c r="B3173" s="8">
        <v>7.419028</v>
      </c>
      <c r="C3173" s="2">
        <v>4.7948219999999999</v>
      </c>
      <c r="D3173" s="2">
        <v>4.7948219999999999</v>
      </c>
      <c r="E3173" s="2">
        <v>1</v>
      </c>
    </row>
    <row r="3174" spans="1:5" ht="12.95" customHeight="1" x14ac:dyDescent="0.2">
      <c r="A3174" s="7">
        <v>38598</v>
      </c>
      <c r="B3174" s="8">
        <v>7.4386429999999999</v>
      </c>
      <c r="C3174" s="2">
        <v>4.821834</v>
      </c>
      <c r="D3174" s="2">
        <v>4.821834</v>
      </c>
      <c r="E3174" s="2">
        <v>1</v>
      </c>
    </row>
    <row r="3175" spans="1:5" ht="12.95" customHeight="1" x14ac:dyDescent="0.2">
      <c r="A3175" s="7">
        <v>38599</v>
      </c>
      <c r="B3175" s="8">
        <v>7.4386429999999999</v>
      </c>
      <c r="C3175" s="2">
        <v>4.821834</v>
      </c>
      <c r="D3175" s="2">
        <v>4.821834</v>
      </c>
      <c r="E3175" s="2">
        <v>1</v>
      </c>
    </row>
    <row r="3176" spans="1:5" ht="12.95" customHeight="1" x14ac:dyDescent="0.2">
      <c r="A3176" s="7">
        <v>38600</v>
      </c>
      <c r="B3176" s="8">
        <v>7.4386429999999999</v>
      </c>
      <c r="C3176" s="2">
        <v>4.821834</v>
      </c>
      <c r="D3176" s="2">
        <v>4.821834</v>
      </c>
      <c r="E3176" s="2">
        <v>1</v>
      </c>
    </row>
    <row r="3177" spans="1:5" ht="12.95" customHeight="1" x14ac:dyDescent="0.2">
      <c r="A3177" s="7">
        <v>38601</v>
      </c>
      <c r="B3177" s="8">
        <v>7.4336029999999997</v>
      </c>
      <c r="C3177" s="2">
        <v>4.8185669999999998</v>
      </c>
      <c r="D3177" s="2">
        <v>4.8185669999999998</v>
      </c>
      <c r="E3177" s="2">
        <v>1</v>
      </c>
    </row>
    <row r="3178" spans="1:5" ht="12.95" customHeight="1" x14ac:dyDescent="0.2">
      <c r="A3178" s="7">
        <v>38602</v>
      </c>
      <c r="B3178" s="8">
        <v>7.437074</v>
      </c>
      <c r="C3178" s="2">
        <v>4.8170700000000002</v>
      </c>
      <c r="D3178" s="2">
        <v>4.8170700000000002</v>
      </c>
      <c r="E3178" s="2">
        <v>1</v>
      </c>
    </row>
    <row r="3179" spans="1:5" ht="12.95" customHeight="1" x14ac:dyDescent="0.2">
      <c r="A3179" s="7">
        <v>38603</v>
      </c>
      <c r="B3179" s="8">
        <v>7.4444670000000004</v>
      </c>
      <c r="C3179" s="2">
        <v>4.8215459999999997</v>
      </c>
      <c r="D3179" s="2">
        <v>4.8215459999999997</v>
      </c>
      <c r="E3179" s="2">
        <v>1</v>
      </c>
    </row>
    <row r="3180" spans="1:5" ht="12.95" customHeight="1" x14ac:dyDescent="0.2">
      <c r="A3180" s="7">
        <v>38604</v>
      </c>
      <c r="B3180" s="8">
        <v>7.440887</v>
      </c>
      <c r="C3180" s="2">
        <v>4.823601</v>
      </c>
      <c r="D3180" s="2">
        <v>4.823601</v>
      </c>
      <c r="E3180" s="2">
        <v>1</v>
      </c>
    </row>
    <row r="3181" spans="1:5" ht="12.95" customHeight="1" x14ac:dyDescent="0.2">
      <c r="A3181" s="7">
        <v>38605</v>
      </c>
      <c r="B3181" s="8">
        <v>7.4394770000000001</v>
      </c>
      <c r="C3181" s="2">
        <v>4.8214370000000004</v>
      </c>
      <c r="D3181" s="2">
        <v>4.8214370000000004</v>
      </c>
      <c r="E3181" s="2">
        <v>1</v>
      </c>
    </row>
    <row r="3182" spans="1:5" ht="12.95" customHeight="1" x14ac:dyDescent="0.2">
      <c r="A3182" s="7">
        <v>38606</v>
      </c>
      <c r="B3182" s="8">
        <v>7.4394770000000001</v>
      </c>
      <c r="C3182" s="2">
        <v>4.8214370000000004</v>
      </c>
      <c r="D3182" s="2">
        <v>4.8214370000000004</v>
      </c>
      <c r="E3182" s="2">
        <v>1</v>
      </c>
    </row>
    <row r="3183" spans="1:5" ht="12.95" customHeight="1" x14ac:dyDescent="0.2">
      <c r="A3183" s="7">
        <v>38607</v>
      </c>
      <c r="B3183" s="8">
        <v>7.4394770000000001</v>
      </c>
      <c r="C3183" s="2">
        <v>4.8214370000000004</v>
      </c>
      <c r="D3183" s="2">
        <v>4.8214370000000004</v>
      </c>
      <c r="E3183" s="2">
        <v>1</v>
      </c>
    </row>
    <row r="3184" spans="1:5" ht="12.95" customHeight="1" x14ac:dyDescent="0.2">
      <c r="A3184" s="7">
        <v>38608</v>
      </c>
      <c r="B3184" s="8">
        <v>7.4334009999999999</v>
      </c>
      <c r="C3184" s="2">
        <v>4.815315</v>
      </c>
      <c r="D3184" s="2">
        <v>4.815315</v>
      </c>
      <c r="E3184" s="2">
        <v>1</v>
      </c>
    </row>
    <row r="3185" spans="1:5" ht="12.95" customHeight="1" x14ac:dyDescent="0.2">
      <c r="A3185" s="7">
        <v>38609</v>
      </c>
      <c r="B3185" s="8">
        <v>7.4207289999999997</v>
      </c>
      <c r="C3185" s="2">
        <v>4.7965410000000004</v>
      </c>
      <c r="D3185" s="2">
        <v>4.7965410000000004</v>
      </c>
      <c r="E3185" s="2">
        <v>1</v>
      </c>
    </row>
    <row r="3186" spans="1:5" ht="12.95" customHeight="1" x14ac:dyDescent="0.2">
      <c r="A3186" s="7">
        <v>38610</v>
      </c>
      <c r="B3186" s="8">
        <v>7.4262499999999996</v>
      </c>
      <c r="C3186" s="2">
        <v>4.8004199999999999</v>
      </c>
      <c r="D3186" s="2">
        <v>4.8004199999999999</v>
      </c>
      <c r="E3186" s="2">
        <v>1</v>
      </c>
    </row>
    <row r="3187" spans="1:5" ht="12.95" customHeight="1" x14ac:dyDescent="0.2">
      <c r="A3187" s="7">
        <v>38611</v>
      </c>
      <c r="B3187" s="8">
        <v>7.4149029999999998</v>
      </c>
      <c r="C3187" s="2">
        <v>4.7980479999999996</v>
      </c>
      <c r="D3187" s="2">
        <v>4.7980479999999996</v>
      </c>
      <c r="E3187" s="2">
        <v>1</v>
      </c>
    </row>
    <row r="3188" spans="1:5" ht="12.95" customHeight="1" x14ac:dyDescent="0.2">
      <c r="A3188" s="7">
        <v>38612</v>
      </c>
      <c r="B3188" s="8">
        <v>7.4177419999999996</v>
      </c>
      <c r="C3188" s="2">
        <v>4.7831710000000003</v>
      </c>
      <c r="D3188" s="2">
        <v>4.7831710000000003</v>
      </c>
      <c r="E3188" s="2">
        <v>1</v>
      </c>
    </row>
    <row r="3189" spans="1:5" ht="12.95" customHeight="1" x14ac:dyDescent="0.2">
      <c r="A3189" s="7">
        <v>38613</v>
      </c>
      <c r="B3189" s="8">
        <v>7.4177419999999996</v>
      </c>
      <c r="C3189" s="2">
        <v>4.7831710000000003</v>
      </c>
      <c r="D3189" s="2">
        <v>4.7831710000000003</v>
      </c>
      <c r="E3189" s="2">
        <v>1</v>
      </c>
    </row>
    <row r="3190" spans="1:5" ht="12.95" customHeight="1" x14ac:dyDescent="0.2">
      <c r="A3190" s="7">
        <v>38614</v>
      </c>
      <c r="B3190" s="8">
        <v>7.4177419999999996</v>
      </c>
      <c r="C3190" s="2">
        <v>4.7831710000000003</v>
      </c>
      <c r="D3190" s="2">
        <v>4.7831710000000003</v>
      </c>
      <c r="E3190" s="2">
        <v>1</v>
      </c>
    </row>
    <row r="3191" spans="1:5" ht="12.95" customHeight="1" x14ac:dyDescent="0.2">
      <c r="A3191" s="7">
        <v>38615</v>
      </c>
      <c r="B3191" s="8">
        <v>7.4259399999999998</v>
      </c>
      <c r="C3191" s="2">
        <v>4.7900020000000003</v>
      </c>
      <c r="D3191" s="2">
        <v>4.7900020000000003</v>
      </c>
      <c r="E3191" s="2">
        <v>1</v>
      </c>
    </row>
    <row r="3192" spans="1:5" ht="12.95" customHeight="1" x14ac:dyDescent="0.2">
      <c r="A3192" s="7">
        <v>38616</v>
      </c>
      <c r="B3192" s="8">
        <v>7.417198</v>
      </c>
      <c r="C3192" s="2">
        <v>4.7791220000000001</v>
      </c>
      <c r="D3192" s="2">
        <v>4.7791220000000001</v>
      </c>
      <c r="E3192" s="2">
        <v>1</v>
      </c>
    </row>
    <row r="3193" spans="1:5" ht="12.95" customHeight="1" x14ac:dyDescent="0.2">
      <c r="A3193" s="7">
        <v>38617</v>
      </c>
      <c r="B3193" s="8">
        <v>7.4307559999999997</v>
      </c>
      <c r="C3193" s="2">
        <v>4.7903269999999996</v>
      </c>
      <c r="D3193" s="2">
        <v>4.7903269999999996</v>
      </c>
      <c r="E3193" s="2">
        <v>1</v>
      </c>
    </row>
    <row r="3194" spans="1:5" ht="12.95" customHeight="1" x14ac:dyDescent="0.2">
      <c r="A3194" s="7">
        <v>38618</v>
      </c>
      <c r="B3194" s="8">
        <v>7.4363929999999998</v>
      </c>
      <c r="C3194" s="2">
        <v>4.7921079999999998</v>
      </c>
      <c r="D3194" s="2">
        <v>4.7921079999999998</v>
      </c>
      <c r="E3194" s="2">
        <v>1</v>
      </c>
    </row>
    <row r="3195" spans="1:5" ht="12.95" customHeight="1" x14ac:dyDescent="0.2">
      <c r="A3195" s="7">
        <v>38619</v>
      </c>
      <c r="B3195" s="8">
        <v>7.4425999999999997</v>
      </c>
      <c r="C3195" s="2">
        <v>4.7853149999999998</v>
      </c>
      <c r="D3195" s="2">
        <v>4.7853149999999998</v>
      </c>
      <c r="E3195" s="2">
        <v>1</v>
      </c>
    </row>
    <row r="3196" spans="1:5" ht="12.95" customHeight="1" x14ac:dyDescent="0.2">
      <c r="A3196" s="7">
        <v>38620</v>
      </c>
      <c r="B3196" s="8">
        <v>7.4425999999999997</v>
      </c>
      <c r="C3196" s="2">
        <v>4.7853149999999998</v>
      </c>
      <c r="D3196" s="2">
        <v>4.7853149999999998</v>
      </c>
      <c r="E3196" s="2">
        <v>1</v>
      </c>
    </row>
    <row r="3197" spans="1:5" ht="12.95" customHeight="1" x14ac:dyDescent="0.2">
      <c r="A3197" s="7">
        <v>38621</v>
      </c>
      <c r="B3197" s="8">
        <v>7.4425999999999997</v>
      </c>
      <c r="C3197" s="2">
        <v>4.7853149999999998</v>
      </c>
      <c r="D3197" s="2">
        <v>4.7853149999999998</v>
      </c>
      <c r="E3197" s="2">
        <v>1</v>
      </c>
    </row>
    <row r="3198" spans="1:5" ht="12.95" customHeight="1" x14ac:dyDescent="0.2">
      <c r="A3198" s="7">
        <v>38622</v>
      </c>
      <c r="B3198" s="8">
        <v>7.4365610000000002</v>
      </c>
      <c r="C3198" s="2">
        <v>4.7798949999999998</v>
      </c>
      <c r="D3198" s="2">
        <v>4.7798949999999998</v>
      </c>
      <c r="E3198" s="2">
        <v>1</v>
      </c>
    </row>
    <row r="3199" spans="1:5" ht="12.95" customHeight="1" x14ac:dyDescent="0.2">
      <c r="A3199" s="7">
        <v>38623</v>
      </c>
      <c r="B3199" s="8">
        <v>7.437284</v>
      </c>
      <c r="C3199" s="2">
        <v>4.7766760000000001</v>
      </c>
      <c r="D3199" s="2">
        <v>4.7766760000000001</v>
      </c>
      <c r="E3199" s="2">
        <v>1</v>
      </c>
    </row>
    <row r="3200" spans="1:5" ht="12.95" customHeight="1" x14ac:dyDescent="0.2">
      <c r="A3200" s="7">
        <v>38624</v>
      </c>
      <c r="B3200" s="8">
        <v>7.4433040000000004</v>
      </c>
      <c r="C3200" s="2">
        <v>4.7873060000000001</v>
      </c>
      <c r="D3200" s="2">
        <v>4.7873060000000001</v>
      </c>
      <c r="E3200" s="2">
        <v>1</v>
      </c>
    </row>
    <row r="3201" spans="1:5" ht="12.95" customHeight="1" x14ac:dyDescent="0.2">
      <c r="A3201" s="7">
        <v>38625</v>
      </c>
      <c r="B3201" s="8">
        <v>7.4386960000000002</v>
      </c>
      <c r="C3201" s="2">
        <v>4.7732910000000004</v>
      </c>
      <c r="D3201" s="2">
        <v>4.7732910000000004</v>
      </c>
      <c r="E3201" s="2">
        <v>1</v>
      </c>
    </row>
    <row r="3202" spans="1:5" ht="12.95" customHeight="1" x14ac:dyDescent="0.2">
      <c r="A3202" s="7">
        <v>38626</v>
      </c>
      <c r="B3202" s="8">
        <v>7.4345850000000002</v>
      </c>
      <c r="C3202" s="2">
        <v>4.7792399999999997</v>
      </c>
      <c r="D3202" s="2">
        <v>4.7792399999999997</v>
      </c>
      <c r="E3202" s="2">
        <v>1</v>
      </c>
    </row>
    <row r="3203" spans="1:5" ht="12.95" customHeight="1" x14ac:dyDescent="0.2">
      <c r="A3203" s="7">
        <v>38627</v>
      </c>
      <c r="B3203" s="8">
        <v>7.4345850000000002</v>
      </c>
      <c r="C3203" s="2">
        <v>4.7792399999999997</v>
      </c>
      <c r="D3203" s="2">
        <v>4.7792399999999997</v>
      </c>
      <c r="E3203" s="2">
        <v>1</v>
      </c>
    </row>
    <row r="3204" spans="1:5" ht="12.95" customHeight="1" x14ac:dyDescent="0.2">
      <c r="A3204" s="7">
        <v>38628</v>
      </c>
      <c r="B3204" s="8">
        <v>7.4345850000000002</v>
      </c>
      <c r="C3204" s="2">
        <v>4.7792399999999997</v>
      </c>
      <c r="D3204" s="2">
        <v>4.7792399999999997</v>
      </c>
      <c r="E3204" s="2">
        <v>1</v>
      </c>
    </row>
    <row r="3205" spans="1:5" ht="12.95" customHeight="1" x14ac:dyDescent="0.2">
      <c r="A3205" s="7">
        <v>38629</v>
      </c>
      <c r="B3205" s="8">
        <v>7.4342730000000001</v>
      </c>
      <c r="C3205" s="2">
        <v>4.7833439999999996</v>
      </c>
      <c r="D3205" s="2">
        <v>4.7833439999999996</v>
      </c>
      <c r="E3205" s="2">
        <v>1</v>
      </c>
    </row>
    <row r="3206" spans="1:5" ht="12.95" customHeight="1" x14ac:dyDescent="0.2">
      <c r="A3206" s="7">
        <v>38630</v>
      </c>
      <c r="B3206" s="8">
        <v>7.4211600000000004</v>
      </c>
      <c r="C3206" s="2">
        <v>4.7853750000000002</v>
      </c>
      <c r="D3206" s="2">
        <v>4.7853750000000002</v>
      </c>
      <c r="E3206" s="2">
        <v>1</v>
      </c>
    </row>
    <row r="3207" spans="1:5" ht="12.95" customHeight="1" x14ac:dyDescent="0.2">
      <c r="A3207" s="7">
        <v>38631</v>
      </c>
      <c r="B3207" s="8">
        <v>7.404166</v>
      </c>
      <c r="C3207" s="2">
        <v>4.7750329999999996</v>
      </c>
      <c r="D3207" s="2">
        <v>4.7750329999999996</v>
      </c>
      <c r="E3207" s="2">
        <v>1</v>
      </c>
    </row>
    <row r="3208" spans="1:5" ht="12.95" customHeight="1" x14ac:dyDescent="0.2">
      <c r="A3208" s="7">
        <v>38632</v>
      </c>
      <c r="B3208" s="8">
        <v>7.399197</v>
      </c>
      <c r="C3208" s="2">
        <v>4.784789</v>
      </c>
      <c r="D3208" s="2">
        <v>4.784789</v>
      </c>
      <c r="E3208" s="2">
        <v>1</v>
      </c>
    </row>
    <row r="3209" spans="1:5" ht="12.95" customHeight="1" x14ac:dyDescent="0.2">
      <c r="A3209" s="7">
        <v>38633</v>
      </c>
      <c r="B3209" s="8">
        <v>7.3904030000000001</v>
      </c>
      <c r="C3209" s="2">
        <v>4.7729290000000004</v>
      </c>
      <c r="D3209" s="2">
        <v>4.7729290000000004</v>
      </c>
      <c r="E3209" s="2">
        <v>1</v>
      </c>
    </row>
    <row r="3210" spans="1:5" ht="12.95" customHeight="1" x14ac:dyDescent="0.2">
      <c r="A3210" s="7">
        <v>38634</v>
      </c>
      <c r="B3210" s="8">
        <v>7.3904030000000001</v>
      </c>
      <c r="C3210" s="2">
        <v>4.7729290000000004</v>
      </c>
      <c r="D3210" s="2">
        <v>4.7729290000000004</v>
      </c>
      <c r="E3210" s="2">
        <v>1</v>
      </c>
    </row>
    <row r="3211" spans="1:5" ht="12.95" customHeight="1" x14ac:dyDescent="0.2">
      <c r="A3211" s="7">
        <v>38635</v>
      </c>
      <c r="B3211" s="8">
        <v>7.3904030000000001</v>
      </c>
      <c r="C3211" s="2">
        <v>4.7729290000000004</v>
      </c>
      <c r="D3211" s="2">
        <v>4.7729290000000004</v>
      </c>
      <c r="E3211" s="2">
        <v>1</v>
      </c>
    </row>
    <row r="3212" spans="1:5" ht="12.95" customHeight="1" x14ac:dyDescent="0.2">
      <c r="A3212" s="7">
        <v>38636</v>
      </c>
      <c r="B3212" s="8">
        <v>7.4039679999999999</v>
      </c>
      <c r="C3212" s="2">
        <v>4.7795290000000001</v>
      </c>
      <c r="D3212" s="2">
        <v>4.7795290000000001</v>
      </c>
      <c r="E3212" s="2">
        <v>1</v>
      </c>
    </row>
    <row r="3213" spans="1:5" ht="12.95" customHeight="1" x14ac:dyDescent="0.2">
      <c r="A3213" s="7">
        <v>38637</v>
      </c>
      <c r="B3213" s="8">
        <v>7.4003500000000004</v>
      </c>
      <c r="C3213" s="2">
        <v>4.7802790000000002</v>
      </c>
      <c r="D3213" s="2">
        <v>4.7802790000000002</v>
      </c>
      <c r="E3213" s="2">
        <v>1</v>
      </c>
    </row>
    <row r="3214" spans="1:5" ht="12.95" customHeight="1" x14ac:dyDescent="0.2">
      <c r="A3214" s="7">
        <v>38638</v>
      </c>
      <c r="B3214" s="8">
        <v>7.3928500000000001</v>
      </c>
      <c r="C3214" s="2">
        <v>4.7779030000000002</v>
      </c>
      <c r="D3214" s="2">
        <v>4.7779030000000002</v>
      </c>
      <c r="E3214" s="2">
        <v>1</v>
      </c>
    </row>
    <row r="3215" spans="1:5" ht="12.95" customHeight="1" x14ac:dyDescent="0.2">
      <c r="A3215" s="7">
        <v>38639</v>
      </c>
      <c r="B3215" s="8">
        <v>7.3805449999999997</v>
      </c>
      <c r="C3215" s="2">
        <v>4.756119</v>
      </c>
      <c r="D3215" s="2">
        <v>4.756119</v>
      </c>
      <c r="E3215" s="2">
        <v>1</v>
      </c>
    </row>
    <row r="3216" spans="1:5" ht="12.95" customHeight="1" x14ac:dyDescent="0.2">
      <c r="A3216" s="7">
        <v>38640</v>
      </c>
      <c r="B3216" s="8">
        <v>7.3707900000000004</v>
      </c>
      <c r="C3216" s="2">
        <v>4.7547350000000002</v>
      </c>
      <c r="D3216" s="2">
        <v>4.7547350000000002</v>
      </c>
      <c r="E3216" s="2">
        <v>1</v>
      </c>
    </row>
    <row r="3217" spans="1:5" ht="12.95" customHeight="1" x14ac:dyDescent="0.2">
      <c r="A3217" s="7">
        <v>38641</v>
      </c>
      <c r="B3217" s="8">
        <v>7.3707900000000004</v>
      </c>
      <c r="C3217" s="2">
        <v>4.7547350000000002</v>
      </c>
      <c r="D3217" s="2">
        <v>4.7547350000000002</v>
      </c>
      <c r="E3217" s="2">
        <v>1</v>
      </c>
    </row>
    <row r="3218" spans="1:5" ht="12.95" customHeight="1" x14ac:dyDescent="0.2">
      <c r="A3218" s="7">
        <v>38642</v>
      </c>
      <c r="B3218" s="8">
        <v>7.3707900000000004</v>
      </c>
      <c r="C3218" s="2">
        <v>4.7547350000000002</v>
      </c>
      <c r="D3218" s="2">
        <v>4.7547350000000002</v>
      </c>
      <c r="E3218" s="2">
        <v>1</v>
      </c>
    </row>
    <row r="3219" spans="1:5" ht="12.95" customHeight="1" x14ac:dyDescent="0.2">
      <c r="A3219" s="7">
        <v>38643</v>
      </c>
      <c r="B3219" s="8">
        <v>7.3709360000000004</v>
      </c>
      <c r="C3219" s="2">
        <v>4.7462559999999998</v>
      </c>
      <c r="D3219" s="2">
        <v>4.7462559999999998</v>
      </c>
      <c r="E3219" s="2">
        <v>1</v>
      </c>
    </row>
    <row r="3220" spans="1:5" ht="12.95" customHeight="1" x14ac:dyDescent="0.2">
      <c r="A3220" s="7">
        <v>38644</v>
      </c>
      <c r="B3220" s="8">
        <v>7.3634760000000004</v>
      </c>
      <c r="C3220" s="2">
        <v>4.7374869999999998</v>
      </c>
      <c r="D3220" s="2">
        <v>4.7374869999999998</v>
      </c>
      <c r="E3220" s="2">
        <v>1</v>
      </c>
    </row>
    <row r="3221" spans="1:5" ht="12.95" customHeight="1" x14ac:dyDescent="0.2">
      <c r="A3221" s="7">
        <v>38645</v>
      </c>
      <c r="B3221" s="8">
        <v>7.359839</v>
      </c>
      <c r="C3221" s="2">
        <v>4.7430810000000001</v>
      </c>
      <c r="D3221" s="2">
        <v>4.7430810000000001</v>
      </c>
      <c r="E3221" s="2">
        <v>1</v>
      </c>
    </row>
    <row r="3222" spans="1:5" ht="12.95" customHeight="1" x14ac:dyDescent="0.2">
      <c r="A3222" s="7">
        <v>38646</v>
      </c>
      <c r="B3222" s="8">
        <v>7.3617889999999999</v>
      </c>
      <c r="C3222" s="2">
        <v>4.7455610000000004</v>
      </c>
      <c r="D3222" s="2">
        <v>4.7455610000000004</v>
      </c>
      <c r="E3222" s="2">
        <v>1</v>
      </c>
    </row>
    <row r="3223" spans="1:5" ht="12.95" customHeight="1" x14ac:dyDescent="0.2">
      <c r="A3223" s="7">
        <v>38647</v>
      </c>
      <c r="B3223" s="8">
        <v>7.360322</v>
      </c>
      <c r="C3223" s="2">
        <v>4.7593420000000002</v>
      </c>
      <c r="D3223" s="2">
        <v>4.7593420000000002</v>
      </c>
      <c r="E3223" s="2">
        <v>1</v>
      </c>
    </row>
    <row r="3224" spans="1:5" ht="12.95" customHeight="1" x14ac:dyDescent="0.2">
      <c r="A3224" s="7">
        <v>38648</v>
      </c>
      <c r="B3224" s="8">
        <v>7.360322</v>
      </c>
      <c r="C3224" s="2">
        <v>4.7593420000000002</v>
      </c>
      <c r="D3224" s="2">
        <v>4.7593420000000002</v>
      </c>
      <c r="E3224" s="2">
        <v>1</v>
      </c>
    </row>
    <row r="3225" spans="1:5" ht="12.95" customHeight="1" x14ac:dyDescent="0.2">
      <c r="A3225" s="7">
        <v>38649</v>
      </c>
      <c r="B3225" s="8">
        <v>7.360322</v>
      </c>
      <c r="C3225" s="2">
        <v>4.7593420000000002</v>
      </c>
      <c r="D3225" s="2">
        <v>4.7593420000000002</v>
      </c>
      <c r="E3225" s="2">
        <v>1</v>
      </c>
    </row>
    <row r="3226" spans="1:5" ht="12.95" customHeight="1" x14ac:dyDescent="0.2">
      <c r="A3226" s="7">
        <v>38650</v>
      </c>
      <c r="B3226" s="8">
        <v>7.3620900000000002</v>
      </c>
      <c r="C3226" s="2">
        <v>4.7641819999999999</v>
      </c>
      <c r="D3226" s="2">
        <v>4.7641819999999999</v>
      </c>
      <c r="E3226" s="2">
        <v>1</v>
      </c>
    </row>
    <row r="3227" spans="1:5" ht="12.95" customHeight="1" x14ac:dyDescent="0.2">
      <c r="A3227" s="7">
        <v>38651</v>
      </c>
      <c r="B3227" s="8">
        <v>7.3603069999999997</v>
      </c>
      <c r="C3227" s="2">
        <v>4.7654949999999996</v>
      </c>
      <c r="D3227" s="2">
        <v>4.7654949999999996</v>
      </c>
      <c r="E3227" s="2">
        <v>1</v>
      </c>
    </row>
    <row r="3228" spans="1:5" ht="12.95" customHeight="1" x14ac:dyDescent="0.2">
      <c r="A3228" s="7">
        <v>38652</v>
      </c>
      <c r="B3228" s="8">
        <v>7.3720869999999996</v>
      </c>
      <c r="C3228" s="2">
        <v>4.7675660000000004</v>
      </c>
      <c r="D3228" s="2">
        <v>4.7675660000000004</v>
      </c>
      <c r="E3228" s="2">
        <v>1</v>
      </c>
    </row>
    <row r="3229" spans="1:5" ht="12.95" customHeight="1" x14ac:dyDescent="0.2">
      <c r="A3229" s="7">
        <v>38653</v>
      </c>
      <c r="B3229" s="8">
        <v>7.3747299999999996</v>
      </c>
      <c r="C3229" s="2">
        <v>4.7649609999999996</v>
      </c>
      <c r="D3229" s="2">
        <v>4.7649609999999996</v>
      </c>
      <c r="E3229" s="2">
        <v>1</v>
      </c>
    </row>
    <row r="3230" spans="1:5" ht="12.95" customHeight="1" x14ac:dyDescent="0.2">
      <c r="A3230" s="7">
        <v>38654</v>
      </c>
      <c r="B3230" s="8">
        <v>7.3812069999999999</v>
      </c>
      <c r="C3230" s="2">
        <v>4.7737720000000001</v>
      </c>
      <c r="D3230" s="2">
        <v>4.7737720000000001</v>
      </c>
      <c r="E3230" s="2">
        <v>1</v>
      </c>
    </row>
    <row r="3231" spans="1:5" ht="12.95" customHeight="1" x14ac:dyDescent="0.2">
      <c r="A3231" s="7">
        <v>38655</v>
      </c>
      <c r="B3231" s="8">
        <v>7.3812069999999999</v>
      </c>
      <c r="C3231" s="2">
        <v>4.7737720000000001</v>
      </c>
      <c r="D3231" s="2">
        <v>4.7737720000000001</v>
      </c>
      <c r="E3231" s="2">
        <v>1</v>
      </c>
    </row>
    <row r="3232" spans="1:5" ht="12.95" customHeight="1" x14ac:dyDescent="0.2">
      <c r="A3232" s="7">
        <v>38656</v>
      </c>
      <c r="B3232" s="8">
        <v>7.3812069999999999</v>
      </c>
      <c r="C3232" s="2">
        <v>4.7737720000000001</v>
      </c>
      <c r="D3232" s="2">
        <v>4.7737720000000001</v>
      </c>
      <c r="E3232" s="2">
        <v>1</v>
      </c>
    </row>
    <row r="3233" spans="1:5" ht="12.95" customHeight="1" x14ac:dyDescent="0.2">
      <c r="A3233" s="7">
        <v>38657</v>
      </c>
      <c r="B3233" s="8">
        <v>7.3764459999999996</v>
      </c>
      <c r="C3233" s="2">
        <v>4.7731630000000003</v>
      </c>
      <c r="D3233" s="2">
        <v>4.7731630000000003</v>
      </c>
      <c r="E3233" s="2">
        <v>1</v>
      </c>
    </row>
    <row r="3234" spans="1:5" ht="12.95" customHeight="1" x14ac:dyDescent="0.2">
      <c r="A3234" s="7">
        <v>38658</v>
      </c>
      <c r="B3234" s="8">
        <v>7.3764459999999996</v>
      </c>
      <c r="C3234" s="2">
        <v>4.7731630000000003</v>
      </c>
      <c r="D3234" s="2">
        <v>4.7731630000000003</v>
      </c>
      <c r="E3234" s="2">
        <v>1</v>
      </c>
    </row>
    <row r="3235" spans="1:5" ht="12.95" customHeight="1" x14ac:dyDescent="0.2">
      <c r="A3235" s="7">
        <v>38659</v>
      </c>
      <c r="B3235" s="8">
        <v>7.3798430000000002</v>
      </c>
      <c r="C3235" s="2">
        <v>4.7787629999999996</v>
      </c>
      <c r="D3235" s="2">
        <v>4.7787629999999996</v>
      </c>
      <c r="E3235" s="2">
        <v>1</v>
      </c>
    </row>
    <row r="3236" spans="1:5" ht="12.95" customHeight="1" x14ac:dyDescent="0.2">
      <c r="A3236" s="7">
        <v>38660</v>
      </c>
      <c r="B3236" s="8">
        <v>7.3833120000000001</v>
      </c>
      <c r="C3236" s="2">
        <v>4.7813179999999997</v>
      </c>
      <c r="D3236" s="2">
        <v>4.7813179999999997</v>
      </c>
      <c r="E3236" s="2">
        <v>1</v>
      </c>
    </row>
    <row r="3237" spans="1:5" ht="12.95" customHeight="1" x14ac:dyDescent="0.2">
      <c r="A3237" s="7">
        <v>38661</v>
      </c>
      <c r="B3237" s="8">
        <v>7.3959039999999998</v>
      </c>
      <c r="C3237" s="2">
        <v>4.7913350000000001</v>
      </c>
      <c r="D3237" s="2">
        <v>4.7913350000000001</v>
      </c>
      <c r="E3237" s="2">
        <v>1</v>
      </c>
    </row>
    <row r="3238" spans="1:5" ht="12.95" customHeight="1" x14ac:dyDescent="0.2">
      <c r="A3238" s="7">
        <v>38662</v>
      </c>
      <c r="B3238" s="8">
        <v>7.3959039999999998</v>
      </c>
      <c r="C3238" s="2">
        <v>4.7913350000000001</v>
      </c>
      <c r="D3238" s="2">
        <v>4.7913350000000001</v>
      </c>
      <c r="E3238" s="2">
        <v>1</v>
      </c>
    </row>
    <row r="3239" spans="1:5" ht="12.95" customHeight="1" x14ac:dyDescent="0.2">
      <c r="A3239" s="7">
        <v>38663</v>
      </c>
      <c r="B3239" s="8">
        <v>7.3959039999999998</v>
      </c>
      <c r="C3239" s="2">
        <v>4.7913350000000001</v>
      </c>
      <c r="D3239" s="2">
        <v>4.7913350000000001</v>
      </c>
      <c r="E3239" s="2">
        <v>1</v>
      </c>
    </row>
    <row r="3240" spans="1:5" ht="12.95" customHeight="1" x14ac:dyDescent="0.2">
      <c r="A3240" s="7">
        <v>38664</v>
      </c>
      <c r="B3240" s="8">
        <v>7.3834900000000001</v>
      </c>
      <c r="C3240" s="2">
        <v>4.7857729999999998</v>
      </c>
      <c r="D3240" s="2">
        <v>4.7857729999999998</v>
      </c>
      <c r="E3240" s="2">
        <v>1</v>
      </c>
    </row>
    <row r="3241" spans="1:5" ht="12.95" customHeight="1" x14ac:dyDescent="0.2">
      <c r="A3241" s="7">
        <v>38665</v>
      </c>
      <c r="B3241" s="8">
        <v>7.372986</v>
      </c>
      <c r="C3241" s="2">
        <v>4.7805140000000002</v>
      </c>
      <c r="D3241" s="2">
        <v>4.7805140000000002</v>
      </c>
      <c r="E3241" s="2">
        <v>1</v>
      </c>
    </row>
    <row r="3242" spans="1:5" ht="12.95" customHeight="1" x14ac:dyDescent="0.2">
      <c r="A3242" s="7">
        <v>38666</v>
      </c>
      <c r="B3242" s="8">
        <v>7.3656030000000001</v>
      </c>
      <c r="C3242" s="2">
        <v>4.775417</v>
      </c>
      <c r="D3242" s="2">
        <v>4.775417</v>
      </c>
      <c r="E3242" s="2">
        <v>1</v>
      </c>
    </row>
    <row r="3243" spans="1:5" ht="12.95" customHeight="1" x14ac:dyDescent="0.2">
      <c r="A3243" s="7">
        <v>38667</v>
      </c>
      <c r="B3243" s="8">
        <v>7.3609020000000003</v>
      </c>
      <c r="C3243" s="2">
        <v>4.7804270000000004</v>
      </c>
      <c r="D3243" s="2">
        <v>4.7804270000000004</v>
      </c>
      <c r="E3243" s="2">
        <v>1</v>
      </c>
    </row>
    <row r="3244" spans="1:5" ht="12.95" customHeight="1" x14ac:dyDescent="0.2">
      <c r="A3244" s="7">
        <v>38668</v>
      </c>
      <c r="B3244" s="8">
        <v>7.3644210000000001</v>
      </c>
      <c r="C3244" s="2">
        <v>4.7911140000000003</v>
      </c>
      <c r="D3244" s="2">
        <v>4.7911140000000003</v>
      </c>
      <c r="E3244" s="2">
        <v>1</v>
      </c>
    </row>
    <row r="3245" spans="1:5" ht="12.95" customHeight="1" x14ac:dyDescent="0.2">
      <c r="A3245" s="7">
        <v>38669</v>
      </c>
      <c r="B3245" s="8">
        <v>7.3644210000000001</v>
      </c>
      <c r="C3245" s="2">
        <v>4.7911140000000003</v>
      </c>
      <c r="D3245" s="2">
        <v>4.7911140000000003</v>
      </c>
      <c r="E3245" s="2">
        <v>1</v>
      </c>
    </row>
    <row r="3246" spans="1:5" ht="12.95" customHeight="1" x14ac:dyDescent="0.2">
      <c r="A3246" s="7">
        <v>38670</v>
      </c>
      <c r="B3246" s="8">
        <v>7.3644210000000001</v>
      </c>
      <c r="C3246" s="2">
        <v>4.7911140000000003</v>
      </c>
      <c r="D3246" s="2">
        <v>4.7911140000000003</v>
      </c>
      <c r="E3246" s="2">
        <v>1</v>
      </c>
    </row>
    <row r="3247" spans="1:5" ht="12.95" customHeight="1" x14ac:dyDescent="0.2">
      <c r="A3247" s="7">
        <v>38671</v>
      </c>
      <c r="B3247" s="8">
        <v>7.358441</v>
      </c>
      <c r="C3247" s="2">
        <v>4.7813129999999999</v>
      </c>
      <c r="D3247" s="2">
        <v>4.7813129999999999</v>
      </c>
      <c r="E3247" s="2">
        <v>1</v>
      </c>
    </row>
    <row r="3248" spans="1:5" ht="12.95" customHeight="1" x14ac:dyDescent="0.2">
      <c r="A3248" s="7">
        <v>38672</v>
      </c>
      <c r="B3248" s="8">
        <v>7.3548369999999998</v>
      </c>
      <c r="C3248" s="2">
        <v>4.7743180000000001</v>
      </c>
      <c r="D3248" s="2">
        <v>4.7743180000000001</v>
      </c>
      <c r="E3248" s="2">
        <v>1</v>
      </c>
    </row>
    <row r="3249" spans="1:5" ht="12.95" customHeight="1" x14ac:dyDescent="0.2">
      <c r="A3249" s="7">
        <v>38673</v>
      </c>
      <c r="B3249" s="8">
        <v>7.3536530000000004</v>
      </c>
      <c r="C3249" s="2">
        <v>4.7571830000000004</v>
      </c>
      <c r="D3249" s="2">
        <v>4.7571830000000004</v>
      </c>
      <c r="E3249" s="2">
        <v>1</v>
      </c>
    </row>
    <row r="3250" spans="1:5" ht="12.95" customHeight="1" x14ac:dyDescent="0.2">
      <c r="A3250" s="7">
        <v>38674</v>
      </c>
      <c r="B3250" s="8">
        <v>7.3560059999999998</v>
      </c>
      <c r="C3250" s="2">
        <v>4.758705</v>
      </c>
      <c r="D3250" s="2">
        <v>4.758705</v>
      </c>
      <c r="E3250" s="2">
        <v>1</v>
      </c>
    </row>
    <row r="3251" spans="1:5" ht="12.95" customHeight="1" x14ac:dyDescent="0.2">
      <c r="A3251" s="7">
        <v>38675</v>
      </c>
      <c r="B3251" s="8">
        <v>7.3508839999999998</v>
      </c>
      <c r="C3251" s="2">
        <v>4.7510880000000002</v>
      </c>
      <c r="D3251" s="2">
        <v>4.7510880000000002</v>
      </c>
      <c r="E3251" s="2">
        <v>1</v>
      </c>
    </row>
    <row r="3252" spans="1:5" ht="12.95" customHeight="1" x14ac:dyDescent="0.2">
      <c r="A3252" s="7">
        <v>38676</v>
      </c>
      <c r="B3252" s="8">
        <v>7.3508839999999998</v>
      </c>
      <c r="C3252" s="2">
        <v>4.7510880000000002</v>
      </c>
      <c r="D3252" s="2">
        <v>4.7510880000000002</v>
      </c>
      <c r="E3252" s="2">
        <v>1</v>
      </c>
    </row>
    <row r="3253" spans="1:5" ht="12.95" customHeight="1" x14ac:dyDescent="0.2">
      <c r="A3253" s="7">
        <v>38677</v>
      </c>
      <c r="B3253" s="8">
        <v>7.3508839999999998</v>
      </c>
      <c r="C3253" s="2">
        <v>4.7510880000000002</v>
      </c>
      <c r="D3253" s="2">
        <v>4.7510880000000002</v>
      </c>
      <c r="E3253" s="2">
        <v>1</v>
      </c>
    </row>
    <row r="3254" spans="1:5" ht="12.95" customHeight="1" x14ac:dyDescent="0.2">
      <c r="A3254" s="7">
        <v>38678</v>
      </c>
      <c r="B3254" s="8">
        <v>7.3604690000000002</v>
      </c>
      <c r="C3254" s="2">
        <v>4.7520619999999996</v>
      </c>
      <c r="D3254" s="2">
        <v>4.7520619999999996</v>
      </c>
      <c r="E3254" s="2">
        <v>1</v>
      </c>
    </row>
    <row r="3255" spans="1:5" ht="12.95" customHeight="1" x14ac:dyDescent="0.2">
      <c r="A3255" s="7">
        <v>38679</v>
      </c>
      <c r="B3255" s="8">
        <v>7.3904690000000004</v>
      </c>
      <c r="C3255" s="2">
        <v>4.7782169999999997</v>
      </c>
      <c r="D3255" s="2">
        <v>4.7782169999999997</v>
      </c>
      <c r="E3255" s="2">
        <v>1</v>
      </c>
    </row>
    <row r="3256" spans="1:5" ht="12.95" customHeight="1" x14ac:dyDescent="0.2">
      <c r="A3256" s="7">
        <v>38680</v>
      </c>
      <c r="B3256" s="8">
        <v>7.3915540000000002</v>
      </c>
      <c r="C3256" s="2">
        <v>4.7724390000000003</v>
      </c>
      <c r="D3256" s="2">
        <v>4.7724390000000003</v>
      </c>
      <c r="E3256" s="2">
        <v>1</v>
      </c>
    </row>
    <row r="3257" spans="1:5" ht="12.95" customHeight="1" x14ac:dyDescent="0.2">
      <c r="A3257" s="7">
        <v>38681</v>
      </c>
      <c r="B3257" s="8">
        <v>7.4006090000000002</v>
      </c>
      <c r="C3257" s="2">
        <v>4.7724310000000001</v>
      </c>
      <c r="D3257" s="2">
        <v>4.7724310000000001</v>
      </c>
      <c r="E3257" s="2">
        <v>1</v>
      </c>
    </row>
    <row r="3258" spans="1:5" ht="12.95" customHeight="1" x14ac:dyDescent="0.2">
      <c r="A3258" s="7">
        <v>38682</v>
      </c>
      <c r="B3258" s="8">
        <v>7.3864999999999998</v>
      </c>
      <c r="C3258" s="2">
        <v>4.7725660000000003</v>
      </c>
      <c r="D3258" s="2">
        <v>4.7725660000000003</v>
      </c>
      <c r="E3258" s="2">
        <v>1</v>
      </c>
    </row>
    <row r="3259" spans="1:5" ht="12.95" customHeight="1" x14ac:dyDescent="0.2">
      <c r="A3259" s="7">
        <v>38683</v>
      </c>
      <c r="B3259" s="8">
        <v>7.3864999999999998</v>
      </c>
      <c r="C3259" s="2">
        <v>4.7725660000000003</v>
      </c>
      <c r="D3259" s="2">
        <v>4.7725660000000003</v>
      </c>
      <c r="E3259" s="2">
        <v>1</v>
      </c>
    </row>
    <row r="3260" spans="1:5" ht="12.95" customHeight="1" x14ac:dyDescent="0.2">
      <c r="A3260" s="7">
        <v>38684</v>
      </c>
      <c r="B3260" s="8">
        <v>7.3864999999999998</v>
      </c>
      <c r="C3260" s="2">
        <v>4.7725660000000003</v>
      </c>
      <c r="D3260" s="2">
        <v>4.7725660000000003</v>
      </c>
      <c r="E3260" s="2">
        <v>1</v>
      </c>
    </row>
    <row r="3261" spans="1:5" ht="12.95" customHeight="1" x14ac:dyDescent="0.2">
      <c r="A3261" s="7">
        <v>38685</v>
      </c>
      <c r="B3261" s="8">
        <v>7.3907689999999997</v>
      </c>
      <c r="C3261" s="2">
        <v>4.7784110000000002</v>
      </c>
      <c r="D3261" s="2">
        <v>4.7784110000000002</v>
      </c>
      <c r="E3261" s="2">
        <v>1</v>
      </c>
    </row>
    <row r="3262" spans="1:5" ht="12.95" customHeight="1" x14ac:dyDescent="0.2">
      <c r="A3262" s="7">
        <v>38686</v>
      </c>
      <c r="B3262" s="8">
        <v>7.4001900000000003</v>
      </c>
      <c r="C3262" s="2">
        <v>4.7835749999999999</v>
      </c>
      <c r="D3262" s="2">
        <v>4.7835749999999999</v>
      </c>
      <c r="E3262" s="2">
        <v>1</v>
      </c>
    </row>
    <row r="3263" spans="1:5" ht="12.95" customHeight="1" x14ac:dyDescent="0.2">
      <c r="A3263" s="7">
        <v>38687</v>
      </c>
      <c r="B3263" s="8">
        <v>7.3959169999999999</v>
      </c>
      <c r="C3263" s="2">
        <v>4.7746399999999998</v>
      </c>
      <c r="D3263" s="2">
        <v>4.7746399999999998</v>
      </c>
      <c r="E3263" s="2">
        <v>1</v>
      </c>
    </row>
    <row r="3264" spans="1:5" ht="12.95" customHeight="1" x14ac:dyDescent="0.2">
      <c r="A3264" s="7">
        <v>38688</v>
      </c>
      <c r="B3264" s="8">
        <v>7.3966370000000001</v>
      </c>
      <c r="C3264" s="2">
        <v>4.7784979999999999</v>
      </c>
      <c r="D3264" s="2">
        <v>4.7784979999999999</v>
      </c>
      <c r="E3264" s="2">
        <v>1</v>
      </c>
    </row>
    <row r="3265" spans="1:5" ht="12.95" customHeight="1" x14ac:dyDescent="0.2">
      <c r="A3265" s="7">
        <v>38689</v>
      </c>
      <c r="B3265" s="8">
        <v>7.3859510000000004</v>
      </c>
      <c r="C3265" s="2">
        <v>4.785507</v>
      </c>
      <c r="D3265" s="2">
        <v>4.785507</v>
      </c>
      <c r="E3265" s="2">
        <v>1</v>
      </c>
    </row>
    <row r="3266" spans="1:5" ht="12.95" customHeight="1" x14ac:dyDescent="0.2">
      <c r="A3266" s="7">
        <v>38690</v>
      </c>
      <c r="B3266" s="8">
        <v>7.3859510000000004</v>
      </c>
      <c r="C3266" s="2">
        <v>4.785507</v>
      </c>
      <c r="D3266" s="2">
        <v>4.785507</v>
      </c>
      <c r="E3266" s="2">
        <v>1</v>
      </c>
    </row>
    <row r="3267" spans="1:5" ht="12.95" customHeight="1" x14ac:dyDescent="0.2">
      <c r="A3267" s="7">
        <v>38691</v>
      </c>
      <c r="B3267" s="8">
        <v>7.3859510000000004</v>
      </c>
      <c r="C3267" s="2">
        <v>4.785507</v>
      </c>
      <c r="D3267" s="2">
        <v>4.785507</v>
      </c>
      <c r="E3267" s="2">
        <v>1</v>
      </c>
    </row>
    <row r="3268" spans="1:5" ht="12.95" customHeight="1" x14ac:dyDescent="0.2">
      <c r="A3268" s="7">
        <v>38692</v>
      </c>
      <c r="B3268" s="8">
        <v>7.3702189999999996</v>
      </c>
      <c r="C3268" s="2">
        <v>4.7725309999999999</v>
      </c>
      <c r="D3268" s="2">
        <v>4.7725309999999999</v>
      </c>
      <c r="E3268" s="2">
        <v>1</v>
      </c>
    </row>
    <row r="3269" spans="1:5" ht="12.95" customHeight="1" x14ac:dyDescent="0.2">
      <c r="A3269" s="7">
        <v>38693</v>
      </c>
      <c r="B3269" s="8">
        <v>7.3670609999999996</v>
      </c>
      <c r="C3269" s="2">
        <v>4.7797710000000002</v>
      </c>
      <c r="D3269" s="2">
        <v>4.7797710000000002</v>
      </c>
      <c r="E3269" s="2">
        <v>1</v>
      </c>
    </row>
    <row r="3270" spans="1:5" ht="12.95" customHeight="1" x14ac:dyDescent="0.2">
      <c r="A3270" s="7">
        <v>38694</v>
      </c>
      <c r="B3270" s="8">
        <v>7.3843519999999998</v>
      </c>
      <c r="C3270" s="2">
        <v>4.7965910000000003</v>
      </c>
      <c r="D3270" s="2">
        <v>4.7965910000000003</v>
      </c>
      <c r="E3270" s="2">
        <v>1</v>
      </c>
    </row>
    <row r="3271" spans="1:5" ht="12.95" customHeight="1" x14ac:dyDescent="0.2">
      <c r="A3271" s="7">
        <v>38695</v>
      </c>
      <c r="B3271" s="8">
        <v>7.3814200000000003</v>
      </c>
      <c r="C3271" s="2">
        <v>4.7974909999999999</v>
      </c>
      <c r="D3271" s="2">
        <v>4.7974909999999999</v>
      </c>
      <c r="E3271" s="2">
        <v>1</v>
      </c>
    </row>
    <row r="3272" spans="1:5" ht="12.95" customHeight="1" x14ac:dyDescent="0.2">
      <c r="A3272" s="7">
        <v>38696</v>
      </c>
      <c r="B3272" s="8">
        <v>7.381602</v>
      </c>
      <c r="C3272" s="2">
        <v>4.7954280000000002</v>
      </c>
      <c r="D3272" s="2">
        <v>4.7954280000000002</v>
      </c>
      <c r="E3272" s="2">
        <v>1</v>
      </c>
    </row>
    <row r="3273" spans="1:5" ht="12.95" customHeight="1" x14ac:dyDescent="0.2">
      <c r="A3273" s="7">
        <v>38697</v>
      </c>
      <c r="B3273" s="8">
        <v>7.381602</v>
      </c>
      <c r="C3273" s="2">
        <v>4.7954280000000002</v>
      </c>
      <c r="D3273" s="2">
        <v>4.7954280000000002</v>
      </c>
      <c r="E3273" s="2">
        <v>1</v>
      </c>
    </row>
    <row r="3274" spans="1:5" ht="12.95" customHeight="1" x14ac:dyDescent="0.2">
      <c r="A3274" s="7">
        <v>38698</v>
      </c>
      <c r="B3274" s="8">
        <v>7.381602</v>
      </c>
      <c r="C3274" s="2">
        <v>4.7954280000000002</v>
      </c>
      <c r="D3274" s="2">
        <v>4.7954280000000002</v>
      </c>
      <c r="E3274" s="2">
        <v>1</v>
      </c>
    </row>
    <row r="3275" spans="1:5" ht="12.95" customHeight="1" x14ac:dyDescent="0.2">
      <c r="A3275" s="7">
        <v>38699</v>
      </c>
      <c r="B3275" s="8">
        <v>7.3950370000000003</v>
      </c>
      <c r="C3275" s="2">
        <v>4.8025960000000003</v>
      </c>
      <c r="D3275" s="2">
        <v>4.8025960000000003</v>
      </c>
      <c r="E3275" s="2">
        <v>1</v>
      </c>
    </row>
    <row r="3276" spans="1:5" ht="12.95" customHeight="1" x14ac:dyDescent="0.2">
      <c r="A3276" s="7">
        <v>38700</v>
      </c>
      <c r="B3276" s="8">
        <v>7.3973659999999999</v>
      </c>
      <c r="C3276" s="2">
        <v>4.7919710000000002</v>
      </c>
      <c r="D3276" s="2">
        <v>4.7919710000000002</v>
      </c>
      <c r="E3276" s="2">
        <v>1</v>
      </c>
    </row>
    <row r="3277" spans="1:5" ht="12.95" customHeight="1" x14ac:dyDescent="0.2">
      <c r="A3277" s="7">
        <v>38701</v>
      </c>
      <c r="B3277" s="8">
        <v>7.4023690000000002</v>
      </c>
      <c r="C3277" s="2">
        <v>4.7970769999999998</v>
      </c>
      <c r="D3277" s="2">
        <v>4.7970769999999998</v>
      </c>
      <c r="E3277" s="2">
        <v>1</v>
      </c>
    </row>
    <row r="3278" spans="1:5" ht="12.95" customHeight="1" x14ac:dyDescent="0.2">
      <c r="A3278" s="7">
        <v>38702</v>
      </c>
      <c r="B3278" s="8">
        <v>7.3964629999999998</v>
      </c>
      <c r="C3278" s="2">
        <v>4.7972910000000004</v>
      </c>
      <c r="D3278" s="2">
        <v>4.7972910000000004</v>
      </c>
      <c r="E3278" s="2">
        <v>1</v>
      </c>
    </row>
    <row r="3279" spans="1:5" ht="12.95" customHeight="1" x14ac:dyDescent="0.2">
      <c r="A3279" s="7">
        <v>38703</v>
      </c>
      <c r="B3279" s="8">
        <v>7.3851329999999997</v>
      </c>
      <c r="C3279" s="2">
        <v>4.7784750000000003</v>
      </c>
      <c r="D3279" s="2">
        <v>4.7784750000000003</v>
      </c>
      <c r="E3279" s="2">
        <v>1</v>
      </c>
    </row>
    <row r="3280" spans="1:5" ht="12.95" customHeight="1" x14ac:dyDescent="0.2">
      <c r="A3280" s="7">
        <v>38704</v>
      </c>
      <c r="B3280" s="8">
        <v>7.3851329999999997</v>
      </c>
      <c r="C3280" s="2">
        <v>4.7784750000000003</v>
      </c>
      <c r="D3280" s="2">
        <v>4.7784750000000003</v>
      </c>
      <c r="E3280" s="2">
        <v>1</v>
      </c>
    </row>
    <row r="3281" spans="1:5" ht="12.95" customHeight="1" x14ac:dyDescent="0.2">
      <c r="A3281" s="7">
        <v>38705</v>
      </c>
      <c r="B3281" s="8">
        <v>7.3851329999999997</v>
      </c>
      <c r="C3281" s="2">
        <v>4.7784750000000003</v>
      </c>
      <c r="D3281" s="2">
        <v>4.7784750000000003</v>
      </c>
      <c r="E3281" s="2">
        <v>1</v>
      </c>
    </row>
    <row r="3282" spans="1:5" ht="12.95" customHeight="1" x14ac:dyDescent="0.2">
      <c r="A3282" s="7">
        <v>38706</v>
      </c>
      <c r="B3282" s="8">
        <v>7.3867539999999998</v>
      </c>
      <c r="C3282" s="2">
        <v>4.7656479999999997</v>
      </c>
      <c r="D3282" s="2">
        <v>4.7656479999999997</v>
      </c>
      <c r="E3282" s="2">
        <v>1</v>
      </c>
    </row>
    <row r="3283" spans="1:5" ht="12.95" customHeight="1" x14ac:dyDescent="0.2">
      <c r="A3283" s="7">
        <v>38707</v>
      </c>
      <c r="B3283" s="8">
        <v>7.3951320000000003</v>
      </c>
      <c r="C3283" s="2">
        <v>4.7639839999999998</v>
      </c>
      <c r="D3283" s="2">
        <v>4.7639839999999998</v>
      </c>
      <c r="E3283" s="2">
        <v>1</v>
      </c>
    </row>
    <row r="3284" spans="1:5" ht="12.95" customHeight="1" x14ac:dyDescent="0.2">
      <c r="A3284" s="7">
        <v>38708</v>
      </c>
      <c r="B3284" s="8">
        <v>7.4068639999999997</v>
      </c>
      <c r="C3284" s="2">
        <v>4.7654019999999999</v>
      </c>
      <c r="D3284" s="2">
        <v>4.7654019999999999</v>
      </c>
      <c r="E3284" s="2">
        <v>1</v>
      </c>
    </row>
    <row r="3285" spans="1:5" ht="12.95" customHeight="1" x14ac:dyDescent="0.2">
      <c r="A3285" s="7">
        <v>38709</v>
      </c>
      <c r="B3285" s="8">
        <v>7.4073919999999998</v>
      </c>
      <c r="C3285" s="2">
        <v>4.7666620000000002</v>
      </c>
      <c r="D3285" s="2">
        <v>4.7666620000000002</v>
      </c>
      <c r="E3285" s="2">
        <v>1</v>
      </c>
    </row>
    <row r="3286" spans="1:5" ht="12.95" customHeight="1" x14ac:dyDescent="0.2">
      <c r="A3286" s="7">
        <v>38710</v>
      </c>
      <c r="B3286" s="8">
        <v>7.3949509999999998</v>
      </c>
      <c r="C3286" s="2">
        <v>4.7531499999999998</v>
      </c>
      <c r="D3286" s="2">
        <v>4.7531499999999998</v>
      </c>
      <c r="E3286" s="2">
        <v>1</v>
      </c>
    </row>
    <row r="3287" spans="1:5" ht="12.95" customHeight="1" x14ac:dyDescent="0.2">
      <c r="A3287" s="7">
        <v>38711</v>
      </c>
      <c r="B3287" s="8">
        <v>7.3949509999999998</v>
      </c>
      <c r="C3287" s="2">
        <v>4.7531499999999998</v>
      </c>
      <c r="D3287" s="2">
        <v>4.7531499999999998</v>
      </c>
      <c r="E3287" s="2">
        <v>1</v>
      </c>
    </row>
    <row r="3288" spans="1:5" ht="12.95" customHeight="1" x14ac:dyDescent="0.2">
      <c r="A3288" s="7">
        <v>38712</v>
      </c>
      <c r="B3288" s="8">
        <v>7.3949509999999998</v>
      </c>
      <c r="C3288" s="2">
        <v>4.7531499999999998</v>
      </c>
      <c r="D3288" s="2">
        <v>4.7531499999999998</v>
      </c>
      <c r="E3288" s="2">
        <v>1</v>
      </c>
    </row>
    <row r="3289" spans="1:5" ht="12.95" customHeight="1" x14ac:dyDescent="0.2">
      <c r="A3289" s="7">
        <v>38713</v>
      </c>
      <c r="B3289" s="8">
        <v>7.3949509999999998</v>
      </c>
      <c r="C3289" s="2">
        <v>4.7531499999999998</v>
      </c>
      <c r="D3289" s="2">
        <v>4.7531499999999998</v>
      </c>
      <c r="E3289" s="2">
        <v>1</v>
      </c>
    </row>
    <row r="3290" spans="1:5" ht="12.95" customHeight="1" x14ac:dyDescent="0.2">
      <c r="A3290" s="7">
        <v>38714</v>
      </c>
      <c r="B3290" s="8">
        <v>7.3897389999999996</v>
      </c>
      <c r="C3290" s="2">
        <v>4.7452249999999996</v>
      </c>
      <c r="D3290" s="2">
        <v>4.7452249999999996</v>
      </c>
      <c r="E3290" s="2">
        <v>1</v>
      </c>
    </row>
    <row r="3291" spans="1:5" ht="12.95" customHeight="1" x14ac:dyDescent="0.2">
      <c r="A3291" s="7">
        <v>38715</v>
      </c>
      <c r="B3291" s="8">
        <v>7.3870389999999997</v>
      </c>
      <c r="C3291" s="2">
        <v>4.7434909999999997</v>
      </c>
      <c r="D3291" s="2">
        <v>4.7434909999999997</v>
      </c>
      <c r="E3291" s="2">
        <v>1</v>
      </c>
    </row>
    <row r="3292" spans="1:5" ht="12.95" customHeight="1" x14ac:dyDescent="0.2">
      <c r="A3292" s="7">
        <v>38716</v>
      </c>
      <c r="B3292" s="8">
        <v>7.3845590000000003</v>
      </c>
      <c r="C3292" s="2">
        <v>4.7382479999999996</v>
      </c>
      <c r="D3292" s="2">
        <v>4.7382479999999996</v>
      </c>
      <c r="E3292" s="2">
        <v>1</v>
      </c>
    </row>
    <row r="3293" spans="1:5" ht="12.95" customHeight="1" x14ac:dyDescent="0.2">
      <c r="A3293" s="7">
        <v>38717</v>
      </c>
      <c r="B3293" s="8">
        <v>7.3756259999999996</v>
      </c>
      <c r="C3293" s="2">
        <v>4.7443879999999998</v>
      </c>
      <c r="D3293" s="2">
        <v>4.7443879999999998</v>
      </c>
      <c r="E3293" s="2">
        <v>1</v>
      </c>
    </row>
    <row r="3294" spans="1:5" ht="12.95" customHeight="1" x14ac:dyDescent="0.2">
      <c r="A3294" s="7">
        <v>38718</v>
      </c>
      <c r="B3294" s="8">
        <v>7.3756259999999996</v>
      </c>
      <c r="C3294" s="2">
        <v>4.7443879999999998</v>
      </c>
      <c r="D3294" s="2">
        <v>4.7443879999999998</v>
      </c>
      <c r="E3294" s="2">
        <v>1</v>
      </c>
    </row>
    <row r="3295" spans="1:5" ht="12.95" customHeight="1" x14ac:dyDescent="0.2">
      <c r="A3295" s="7">
        <v>38719</v>
      </c>
      <c r="B3295" s="8">
        <v>7.3756259999999996</v>
      </c>
      <c r="C3295" s="2">
        <v>4.7443879999999998</v>
      </c>
      <c r="D3295" s="2">
        <v>4.7443879999999998</v>
      </c>
      <c r="E3295" s="2">
        <v>1</v>
      </c>
    </row>
    <row r="3296" spans="1:5" ht="12.95" customHeight="1" x14ac:dyDescent="0.2">
      <c r="A3296" s="7">
        <v>38720</v>
      </c>
      <c r="B3296" s="8">
        <v>7.3697169999999996</v>
      </c>
      <c r="C3296" s="2">
        <v>4.7427229999999998</v>
      </c>
      <c r="D3296" s="2">
        <v>4.7427229999999998</v>
      </c>
      <c r="E3296" s="2">
        <v>1</v>
      </c>
    </row>
    <row r="3297" spans="1:5" ht="12.95" customHeight="1" x14ac:dyDescent="0.2">
      <c r="A3297" s="7">
        <v>38721</v>
      </c>
      <c r="B3297" s="8">
        <v>7.3761720000000004</v>
      </c>
      <c r="C3297" s="2">
        <v>4.7499339999999997</v>
      </c>
      <c r="D3297" s="2">
        <v>4.7499339999999997</v>
      </c>
      <c r="E3297" s="2">
        <v>1</v>
      </c>
    </row>
    <row r="3298" spans="1:5" ht="12.95" customHeight="1" x14ac:dyDescent="0.2">
      <c r="A3298" s="7">
        <v>38722</v>
      </c>
      <c r="B3298" s="8">
        <v>7.3821690000000002</v>
      </c>
      <c r="C3298" s="2">
        <v>4.7571649999999996</v>
      </c>
      <c r="D3298" s="2">
        <v>4.7571649999999996</v>
      </c>
      <c r="E3298" s="2">
        <v>1</v>
      </c>
    </row>
    <row r="3299" spans="1:5" ht="12.95" customHeight="1" x14ac:dyDescent="0.2">
      <c r="A3299" s="7">
        <v>38723</v>
      </c>
      <c r="B3299" s="8">
        <v>7.3825190000000003</v>
      </c>
      <c r="C3299" s="2">
        <v>4.7681449999999996</v>
      </c>
      <c r="D3299" s="2">
        <v>4.7681449999999996</v>
      </c>
      <c r="E3299" s="2">
        <v>1</v>
      </c>
    </row>
    <row r="3300" spans="1:5" ht="12.95" customHeight="1" x14ac:dyDescent="0.2">
      <c r="A3300" s="7">
        <v>38724</v>
      </c>
      <c r="B3300" s="8">
        <v>7.3825190000000003</v>
      </c>
      <c r="C3300" s="2">
        <v>4.7681449999999996</v>
      </c>
      <c r="D3300" s="2">
        <v>4.7681449999999996</v>
      </c>
      <c r="E3300" s="2">
        <v>1</v>
      </c>
    </row>
    <row r="3301" spans="1:5" ht="12.95" customHeight="1" x14ac:dyDescent="0.2">
      <c r="A3301" s="7">
        <v>38725</v>
      </c>
      <c r="B3301" s="8">
        <v>7.3825190000000003</v>
      </c>
      <c r="C3301" s="2">
        <v>4.7681449999999996</v>
      </c>
      <c r="D3301" s="2">
        <v>4.7681449999999996</v>
      </c>
      <c r="E3301" s="2">
        <v>1</v>
      </c>
    </row>
    <row r="3302" spans="1:5" ht="12.95" customHeight="1" x14ac:dyDescent="0.2">
      <c r="A3302" s="7">
        <v>38726</v>
      </c>
      <c r="B3302" s="8">
        <v>7.3825190000000003</v>
      </c>
      <c r="C3302" s="2">
        <v>4.7681449999999996</v>
      </c>
      <c r="D3302" s="2">
        <v>4.7681449999999996</v>
      </c>
      <c r="E3302" s="2">
        <v>1</v>
      </c>
    </row>
    <row r="3303" spans="1:5" ht="12.95" customHeight="1" x14ac:dyDescent="0.2">
      <c r="A3303" s="7">
        <v>38727</v>
      </c>
      <c r="B3303" s="8">
        <v>7.388884</v>
      </c>
      <c r="C3303" s="2">
        <v>4.7911320000000002</v>
      </c>
      <c r="D3303" s="2">
        <v>4.7911320000000002</v>
      </c>
      <c r="E3303" s="2">
        <v>1</v>
      </c>
    </row>
    <row r="3304" spans="1:5" ht="12.95" customHeight="1" x14ac:dyDescent="0.2">
      <c r="A3304" s="7">
        <v>38728</v>
      </c>
      <c r="B3304" s="8">
        <v>7.3814679999999999</v>
      </c>
      <c r="C3304" s="2">
        <v>4.7832220000000003</v>
      </c>
      <c r="D3304" s="2">
        <v>4.7832220000000003</v>
      </c>
      <c r="E3304" s="2">
        <v>1</v>
      </c>
    </row>
    <row r="3305" spans="1:5" ht="12.95" customHeight="1" x14ac:dyDescent="0.2">
      <c r="A3305" s="7">
        <v>38729</v>
      </c>
      <c r="B3305" s="8">
        <v>7.3845770000000002</v>
      </c>
      <c r="C3305" s="2">
        <v>4.7722480000000003</v>
      </c>
      <c r="D3305" s="2">
        <v>4.7722480000000003</v>
      </c>
      <c r="E3305" s="2">
        <v>1</v>
      </c>
    </row>
    <row r="3306" spans="1:5" ht="12.95" customHeight="1" x14ac:dyDescent="0.2">
      <c r="A3306" s="7">
        <v>38730</v>
      </c>
      <c r="B3306" s="8">
        <v>7.3831340000000001</v>
      </c>
      <c r="C3306" s="2">
        <v>4.7673110000000003</v>
      </c>
      <c r="D3306" s="2">
        <v>4.7673110000000003</v>
      </c>
      <c r="E3306" s="2">
        <v>1</v>
      </c>
    </row>
    <row r="3307" spans="1:5" ht="12.95" customHeight="1" x14ac:dyDescent="0.2">
      <c r="A3307" s="7">
        <v>38731</v>
      </c>
      <c r="B3307" s="8">
        <v>7.3864330000000002</v>
      </c>
      <c r="C3307" s="2">
        <v>4.772831</v>
      </c>
      <c r="D3307" s="2">
        <v>4.772831</v>
      </c>
      <c r="E3307" s="2">
        <v>1</v>
      </c>
    </row>
    <row r="3308" spans="1:5" ht="12.95" customHeight="1" x14ac:dyDescent="0.2">
      <c r="A3308" s="7">
        <v>38732</v>
      </c>
      <c r="B3308" s="8">
        <v>7.3864330000000002</v>
      </c>
      <c r="C3308" s="2">
        <v>4.772831</v>
      </c>
      <c r="D3308" s="2">
        <v>4.772831</v>
      </c>
      <c r="E3308" s="2">
        <v>1</v>
      </c>
    </row>
    <row r="3309" spans="1:5" ht="12.95" customHeight="1" x14ac:dyDescent="0.2">
      <c r="A3309" s="7">
        <v>38733</v>
      </c>
      <c r="B3309" s="8">
        <v>7.3864330000000002</v>
      </c>
      <c r="C3309" s="2">
        <v>4.772831</v>
      </c>
      <c r="D3309" s="2">
        <v>4.772831</v>
      </c>
      <c r="E3309" s="2">
        <v>1</v>
      </c>
    </row>
    <row r="3310" spans="1:5" ht="12.95" customHeight="1" x14ac:dyDescent="0.2">
      <c r="A3310" s="7">
        <v>38734</v>
      </c>
      <c r="B3310" s="8">
        <v>7.3709670000000003</v>
      </c>
      <c r="C3310" s="2">
        <v>4.7585329999999999</v>
      </c>
      <c r="D3310" s="2">
        <v>4.7585329999999999</v>
      </c>
      <c r="E3310" s="2">
        <v>1</v>
      </c>
    </row>
    <row r="3311" spans="1:5" ht="12.95" customHeight="1" x14ac:dyDescent="0.2">
      <c r="A3311" s="7">
        <v>38735</v>
      </c>
      <c r="B3311" s="8">
        <v>7.3803799999999997</v>
      </c>
      <c r="C3311" s="2">
        <v>4.7630720000000002</v>
      </c>
      <c r="D3311" s="2">
        <v>4.7630720000000002</v>
      </c>
      <c r="E3311" s="2">
        <v>1</v>
      </c>
    </row>
    <row r="3312" spans="1:5" ht="12.95" customHeight="1" x14ac:dyDescent="0.2">
      <c r="A3312" s="7">
        <v>38736</v>
      </c>
      <c r="B3312" s="8">
        <v>7.3811499999999999</v>
      </c>
      <c r="C3312" s="2">
        <v>4.7728099999999998</v>
      </c>
      <c r="D3312" s="2">
        <v>4.7728099999999998</v>
      </c>
      <c r="E3312" s="2">
        <v>1</v>
      </c>
    </row>
    <row r="3313" spans="1:5" ht="12.95" customHeight="1" x14ac:dyDescent="0.2">
      <c r="A3313" s="7">
        <v>38737</v>
      </c>
      <c r="B3313" s="8">
        <v>7.3796840000000001</v>
      </c>
      <c r="C3313" s="2">
        <v>4.7540319999999996</v>
      </c>
      <c r="D3313" s="2">
        <v>4.7540319999999996</v>
      </c>
      <c r="E3313" s="2">
        <v>1</v>
      </c>
    </row>
    <row r="3314" spans="1:5" ht="12.95" customHeight="1" x14ac:dyDescent="0.2">
      <c r="A3314" s="7">
        <v>38738</v>
      </c>
      <c r="B3314" s="8">
        <v>7.3826739999999997</v>
      </c>
      <c r="C3314" s="2">
        <v>4.7611720000000002</v>
      </c>
      <c r="D3314" s="2">
        <v>4.7611720000000002</v>
      </c>
      <c r="E3314" s="2">
        <v>1</v>
      </c>
    </row>
    <row r="3315" spans="1:5" ht="12.95" customHeight="1" x14ac:dyDescent="0.2">
      <c r="A3315" s="7">
        <v>38739</v>
      </c>
      <c r="B3315" s="8">
        <v>7.3826739999999997</v>
      </c>
      <c r="C3315" s="2">
        <v>4.7611720000000002</v>
      </c>
      <c r="D3315" s="2">
        <v>4.7611720000000002</v>
      </c>
      <c r="E3315" s="2">
        <v>1</v>
      </c>
    </row>
    <row r="3316" spans="1:5" ht="12.95" customHeight="1" x14ac:dyDescent="0.2">
      <c r="A3316" s="7">
        <v>38740</v>
      </c>
      <c r="B3316" s="8">
        <v>7.3826739999999997</v>
      </c>
      <c r="C3316" s="2">
        <v>4.7611720000000002</v>
      </c>
      <c r="D3316" s="2">
        <v>4.7611720000000002</v>
      </c>
      <c r="E3316" s="2">
        <v>1</v>
      </c>
    </row>
    <row r="3317" spans="1:5" ht="12.95" customHeight="1" x14ac:dyDescent="0.2">
      <c r="A3317" s="7">
        <v>38741</v>
      </c>
      <c r="B3317" s="8">
        <v>7.379677</v>
      </c>
      <c r="C3317" s="2">
        <v>4.7666170000000001</v>
      </c>
      <c r="D3317" s="2">
        <v>4.7666170000000001</v>
      </c>
      <c r="E3317" s="2">
        <v>1</v>
      </c>
    </row>
    <row r="3318" spans="1:5" ht="12.95" customHeight="1" x14ac:dyDescent="0.2">
      <c r="A3318" s="7">
        <v>38742</v>
      </c>
      <c r="B3318" s="8">
        <v>7.3842239999999997</v>
      </c>
      <c r="C3318" s="2">
        <v>4.7664759999999999</v>
      </c>
      <c r="D3318" s="2">
        <v>4.7664759999999999</v>
      </c>
      <c r="E3318" s="2">
        <v>1</v>
      </c>
    </row>
    <row r="3319" spans="1:5" ht="12.95" customHeight="1" x14ac:dyDescent="0.2">
      <c r="A3319" s="7">
        <v>38743</v>
      </c>
      <c r="B3319" s="8">
        <v>7.3769590000000003</v>
      </c>
      <c r="C3319" s="2">
        <v>4.7614789999999996</v>
      </c>
      <c r="D3319" s="2">
        <v>4.7614789999999996</v>
      </c>
      <c r="E3319" s="2">
        <v>1</v>
      </c>
    </row>
    <row r="3320" spans="1:5" ht="12.95" customHeight="1" x14ac:dyDescent="0.2">
      <c r="A3320" s="7">
        <v>38744</v>
      </c>
      <c r="B3320" s="8">
        <v>7.370692</v>
      </c>
      <c r="C3320" s="2">
        <v>4.7589699999999997</v>
      </c>
      <c r="D3320" s="2">
        <v>4.7589699999999997</v>
      </c>
      <c r="E3320" s="2">
        <v>1</v>
      </c>
    </row>
    <row r="3321" spans="1:5" ht="12.95" customHeight="1" x14ac:dyDescent="0.2">
      <c r="A3321" s="7">
        <v>38745</v>
      </c>
      <c r="B3321" s="8">
        <v>7.3630329999999997</v>
      </c>
      <c r="C3321" s="2">
        <v>4.7423890000000002</v>
      </c>
      <c r="D3321" s="2">
        <v>4.7423890000000002</v>
      </c>
      <c r="E3321" s="2">
        <v>1</v>
      </c>
    </row>
    <row r="3322" spans="1:5" ht="12.95" customHeight="1" x14ac:dyDescent="0.2">
      <c r="A3322" s="7">
        <v>38746</v>
      </c>
      <c r="B3322" s="8">
        <v>7.3630329999999997</v>
      </c>
      <c r="C3322" s="2">
        <v>4.7423890000000002</v>
      </c>
      <c r="D3322" s="2">
        <v>4.7423890000000002</v>
      </c>
      <c r="E3322" s="2">
        <v>1</v>
      </c>
    </row>
    <row r="3323" spans="1:5" ht="12.95" customHeight="1" x14ac:dyDescent="0.2">
      <c r="A3323" s="7">
        <v>38747</v>
      </c>
      <c r="B3323" s="8">
        <v>7.3630329999999997</v>
      </c>
      <c r="C3323" s="2">
        <v>4.7423890000000002</v>
      </c>
      <c r="D3323" s="2">
        <v>4.7423890000000002</v>
      </c>
      <c r="E3323" s="2">
        <v>1</v>
      </c>
    </row>
    <row r="3324" spans="1:5" ht="12.95" customHeight="1" x14ac:dyDescent="0.2">
      <c r="A3324" s="7">
        <v>38748</v>
      </c>
      <c r="B3324" s="8">
        <v>7.3593330000000003</v>
      </c>
      <c r="C3324" s="2">
        <v>4.7336029999999996</v>
      </c>
      <c r="D3324" s="2">
        <v>4.7336029999999996</v>
      </c>
      <c r="E3324" s="2">
        <v>1</v>
      </c>
    </row>
    <row r="3325" spans="1:5" ht="12.95" customHeight="1" x14ac:dyDescent="0.2">
      <c r="A3325" s="7">
        <v>38749</v>
      </c>
      <c r="B3325" s="8">
        <v>7.3496680000000003</v>
      </c>
      <c r="C3325" s="2">
        <v>4.730734</v>
      </c>
      <c r="D3325" s="2">
        <v>4.730734</v>
      </c>
      <c r="E3325" s="2">
        <v>1</v>
      </c>
    </row>
    <row r="3326" spans="1:5" ht="12.95" customHeight="1" x14ac:dyDescent="0.2">
      <c r="A3326" s="7">
        <v>38750</v>
      </c>
      <c r="B3326" s="8">
        <v>7.3490589999999996</v>
      </c>
      <c r="C3326" s="2">
        <v>4.7306460000000001</v>
      </c>
      <c r="D3326" s="2">
        <v>4.7306460000000001</v>
      </c>
      <c r="E3326" s="2">
        <v>1</v>
      </c>
    </row>
    <row r="3327" spans="1:5" ht="12.95" customHeight="1" x14ac:dyDescent="0.2">
      <c r="A3327" s="7">
        <v>38751</v>
      </c>
      <c r="B3327" s="8">
        <v>7.3384780000000003</v>
      </c>
      <c r="C3327" s="2">
        <v>4.7201890000000004</v>
      </c>
      <c r="D3327" s="2">
        <v>4.7201890000000004</v>
      </c>
      <c r="E3327" s="2">
        <v>1</v>
      </c>
    </row>
    <row r="3328" spans="1:5" ht="12.95" customHeight="1" x14ac:dyDescent="0.2">
      <c r="A3328" s="7">
        <v>38752</v>
      </c>
      <c r="B3328" s="8">
        <v>7.3410089999999997</v>
      </c>
      <c r="C3328" s="2">
        <v>4.7248559999999999</v>
      </c>
      <c r="D3328" s="2">
        <v>4.7248559999999999</v>
      </c>
      <c r="E3328" s="2">
        <v>1</v>
      </c>
    </row>
    <row r="3329" spans="1:5" ht="12.95" customHeight="1" x14ac:dyDescent="0.2">
      <c r="A3329" s="7">
        <v>38753</v>
      </c>
      <c r="B3329" s="8">
        <v>7.3410089999999997</v>
      </c>
      <c r="C3329" s="2">
        <v>4.7248559999999999</v>
      </c>
      <c r="D3329" s="2">
        <v>4.7248559999999999</v>
      </c>
      <c r="E3329" s="2">
        <v>1</v>
      </c>
    </row>
    <row r="3330" spans="1:5" ht="12.95" customHeight="1" x14ac:dyDescent="0.2">
      <c r="A3330" s="7">
        <v>38754</v>
      </c>
      <c r="B3330" s="8">
        <v>7.3410089999999997</v>
      </c>
      <c r="C3330" s="2">
        <v>4.7248559999999999</v>
      </c>
      <c r="D3330" s="2">
        <v>4.7248559999999999</v>
      </c>
      <c r="E3330" s="2">
        <v>1</v>
      </c>
    </row>
    <row r="3331" spans="1:5" ht="12.95" customHeight="1" x14ac:dyDescent="0.2">
      <c r="A3331" s="7">
        <v>38755</v>
      </c>
      <c r="B3331" s="8">
        <v>7.3353640000000002</v>
      </c>
      <c r="C3331" s="2">
        <v>4.7160630000000001</v>
      </c>
      <c r="D3331" s="2">
        <v>4.7160630000000001</v>
      </c>
      <c r="E3331" s="2">
        <v>1</v>
      </c>
    </row>
    <row r="3332" spans="1:5" ht="12.95" customHeight="1" x14ac:dyDescent="0.2">
      <c r="A3332" s="7">
        <v>38756</v>
      </c>
      <c r="B3332" s="8">
        <v>7.3300689999999999</v>
      </c>
      <c r="C3332" s="2">
        <v>4.7132649999999998</v>
      </c>
      <c r="D3332" s="2">
        <v>4.7132649999999998</v>
      </c>
      <c r="E3332" s="2">
        <v>1</v>
      </c>
    </row>
    <row r="3333" spans="1:5" ht="12.95" customHeight="1" x14ac:dyDescent="0.2">
      <c r="A3333" s="7">
        <v>38757</v>
      </c>
      <c r="B3333" s="8">
        <v>7.3482099999999999</v>
      </c>
      <c r="C3333" s="2">
        <v>4.7334509999999996</v>
      </c>
      <c r="D3333" s="2">
        <v>4.7334509999999996</v>
      </c>
      <c r="E3333" s="2">
        <v>1</v>
      </c>
    </row>
    <row r="3334" spans="1:5" ht="12.95" customHeight="1" x14ac:dyDescent="0.2">
      <c r="A3334" s="7">
        <v>38758</v>
      </c>
      <c r="B3334" s="8">
        <v>7.3479900000000002</v>
      </c>
      <c r="C3334" s="2">
        <v>4.7247880000000002</v>
      </c>
      <c r="D3334" s="2">
        <v>4.7247880000000002</v>
      </c>
      <c r="E3334" s="2">
        <v>1</v>
      </c>
    </row>
    <row r="3335" spans="1:5" ht="12.95" customHeight="1" x14ac:dyDescent="0.2">
      <c r="A3335" s="7">
        <v>38759</v>
      </c>
      <c r="B3335" s="8">
        <v>7.3531079999999998</v>
      </c>
      <c r="C3335" s="2">
        <v>4.7280790000000001</v>
      </c>
      <c r="D3335" s="2">
        <v>4.7280790000000001</v>
      </c>
      <c r="E3335" s="2">
        <v>1</v>
      </c>
    </row>
    <row r="3336" spans="1:5" ht="12.95" customHeight="1" x14ac:dyDescent="0.2">
      <c r="A3336" s="7">
        <v>38760</v>
      </c>
      <c r="B3336" s="8">
        <v>7.3531079999999998</v>
      </c>
      <c r="C3336" s="2">
        <v>4.7280790000000001</v>
      </c>
      <c r="D3336" s="2">
        <v>4.7280790000000001</v>
      </c>
      <c r="E3336" s="2">
        <v>1</v>
      </c>
    </row>
    <row r="3337" spans="1:5" ht="12.95" customHeight="1" x14ac:dyDescent="0.2">
      <c r="A3337" s="7">
        <v>38761</v>
      </c>
      <c r="B3337" s="8">
        <v>7.3531079999999998</v>
      </c>
      <c r="C3337" s="2">
        <v>4.7280790000000001</v>
      </c>
      <c r="D3337" s="2">
        <v>4.7280790000000001</v>
      </c>
      <c r="E3337" s="2">
        <v>1</v>
      </c>
    </row>
    <row r="3338" spans="1:5" ht="12.95" customHeight="1" x14ac:dyDescent="0.2">
      <c r="A3338" s="7">
        <v>38762</v>
      </c>
      <c r="B3338" s="8">
        <v>7.3376000000000001</v>
      </c>
      <c r="C3338" s="2">
        <v>4.7153780000000003</v>
      </c>
      <c r="D3338" s="2">
        <v>4.7153780000000003</v>
      </c>
      <c r="E3338" s="2">
        <v>1</v>
      </c>
    </row>
    <row r="3339" spans="1:5" ht="12.95" customHeight="1" x14ac:dyDescent="0.2">
      <c r="A3339" s="7">
        <v>38763</v>
      </c>
      <c r="B3339" s="8">
        <v>7.3211839999999997</v>
      </c>
      <c r="C3339" s="2">
        <v>4.7021090000000001</v>
      </c>
      <c r="D3339" s="2">
        <v>4.7021090000000001</v>
      </c>
      <c r="E3339" s="2">
        <v>1</v>
      </c>
    </row>
    <row r="3340" spans="1:5" ht="12.95" customHeight="1" x14ac:dyDescent="0.2">
      <c r="A3340" s="7">
        <v>38764</v>
      </c>
      <c r="B3340" s="8">
        <v>7.3115300000000003</v>
      </c>
      <c r="C3340" s="2">
        <v>4.6934969999999998</v>
      </c>
      <c r="D3340" s="2">
        <v>4.6934969999999998</v>
      </c>
      <c r="E3340" s="2">
        <v>1</v>
      </c>
    </row>
    <row r="3341" spans="1:5" ht="12.95" customHeight="1" x14ac:dyDescent="0.2">
      <c r="A3341" s="7">
        <v>38765</v>
      </c>
      <c r="B3341" s="8">
        <v>7.3254049999999999</v>
      </c>
      <c r="C3341" s="2">
        <v>4.7024039999999996</v>
      </c>
      <c r="D3341" s="2">
        <v>4.7024039999999996</v>
      </c>
      <c r="E3341" s="2">
        <v>1</v>
      </c>
    </row>
    <row r="3342" spans="1:5" ht="12.95" customHeight="1" x14ac:dyDescent="0.2">
      <c r="A3342" s="7">
        <v>38766</v>
      </c>
      <c r="B3342" s="8">
        <v>7.3009209999999998</v>
      </c>
      <c r="C3342" s="2">
        <v>4.6776790000000004</v>
      </c>
      <c r="D3342" s="2">
        <v>4.6776790000000004</v>
      </c>
      <c r="E3342" s="2">
        <v>1</v>
      </c>
    </row>
    <row r="3343" spans="1:5" ht="12.95" customHeight="1" x14ac:dyDescent="0.2">
      <c r="A3343" s="7">
        <v>38767</v>
      </c>
      <c r="B3343" s="8">
        <v>7.3009209999999998</v>
      </c>
      <c r="C3343" s="2">
        <v>4.6776790000000004</v>
      </c>
      <c r="D3343" s="2">
        <v>4.6776790000000004</v>
      </c>
      <c r="E3343" s="2">
        <v>1</v>
      </c>
    </row>
    <row r="3344" spans="1:5" ht="12.95" customHeight="1" x14ac:dyDescent="0.2">
      <c r="A3344" s="7">
        <v>38768</v>
      </c>
      <c r="B3344" s="8">
        <v>7.3009209999999998</v>
      </c>
      <c r="C3344" s="2">
        <v>4.6776790000000004</v>
      </c>
      <c r="D3344" s="2">
        <v>4.6776790000000004</v>
      </c>
      <c r="E3344" s="2">
        <v>1</v>
      </c>
    </row>
    <row r="3345" spans="1:5" ht="12.95" customHeight="1" x14ac:dyDescent="0.2">
      <c r="A3345" s="7">
        <v>38769</v>
      </c>
      <c r="B3345" s="8">
        <v>7.3010549999999999</v>
      </c>
      <c r="C3345" s="2">
        <v>4.6768660000000004</v>
      </c>
      <c r="D3345" s="2">
        <v>4.6768660000000004</v>
      </c>
      <c r="E3345" s="2">
        <v>1</v>
      </c>
    </row>
    <row r="3346" spans="1:5" ht="12.95" customHeight="1" x14ac:dyDescent="0.2">
      <c r="A3346" s="7">
        <v>38770</v>
      </c>
      <c r="B3346" s="8">
        <v>7.3016740000000002</v>
      </c>
      <c r="C3346" s="2">
        <v>4.6826610000000004</v>
      </c>
      <c r="D3346" s="2">
        <v>4.6826610000000004</v>
      </c>
      <c r="E3346" s="2">
        <v>1</v>
      </c>
    </row>
    <row r="3347" spans="1:5" ht="12.95" customHeight="1" x14ac:dyDescent="0.2">
      <c r="A3347" s="7">
        <v>38771</v>
      </c>
      <c r="B3347" s="8">
        <v>7.3045790000000004</v>
      </c>
      <c r="C3347" s="2">
        <v>4.6896370000000003</v>
      </c>
      <c r="D3347" s="2">
        <v>4.6896370000000003</v>
      </c>
      <c r="E3347" s="2">
        <v>1</v>
      </c>
    </row>
    <row r="3348" spans="1:5" ht="12.95" customHeight="1" x14ac:dyDescent="0.2">
      <c r="A3348" s="7">
        <v>38772</v>
      </c>
      <c r="B3348" s="8">
        <v>7.3119160000000001</v>
      </c>
      <c r="C3348" s="2">
        <v>4.6868249999999998</v>
      </c>
      <c r="D3348" s="2">
        <v>4.6868249999999998</v>
      </c>
      <c r="E3348" s="2">
        <v>1</v>
      </c>
    </row>
    <row r="3349" spans="1:5" ht="12.95" customHeight="1" x14ac:dyDescent="0.2">
      <c r="A3349" s="7">
        <v>38773</v>
      </c>
      <c r="B3349" s="8">
        <v>7.3185330000000004</v>
      </c>
      <c r="C3349" s="2">
        <v>4.6895639999999998</v>
      </c>
      <c r="D3349" s="2">
        <v>4.6895639999999998</v>
      </c>
      <c r="E3349" s="2">
        <v>1</v>
      </c>
    </row>
    <row r="3350" spans="1:5" ht="12.95" customHeight="1" x14ac:dyDescent="0.2">
      <c r="A3350" s="7">
        <v>38774</v>
      </c>
      <c r="B3350" s="8">
        <v>7.3185330000000004</v>
      </c>
      <c r="C3350" s="2">
        <v>4.6895639999999998</v>
      </c>
      <c r="D3350" s="2">
        <v>4.6895639999999998</v>
      </c>
      <c r="E3350" s="2">
        <v>1</v>
      </c>
    </row>
    <row r="3351" spans="1:5" ht="12.95" customHeight="1" x14ac:dyDescent="0.2">
      <c r="A3351" s="7">
        <v>38775</v>
      </c>
      <c r="B3351" s="8">
        <v>7.3185330000000004</v>
      </c>
      <c r="C3351" s="2">
        <v>4.6895639999999998</v>
      </c>
      <c r="D3351" s="2">
        <v>4.6895639999999998</v>
      </c>
      <c r="E3351" s="2">
        <v>1</v>
      </c>
    </row>
    <row r="3352" spans="1:5" ht="12.95" customHeight="1" x14ac:dyDescent="0.2">
      <c r="A3352" s="7">
        <v>38776</v>
      </c>
      <c r="B3352" s="8">
        <v>7.3075770000000002</v>
      </c>
      <c r="C3352" s="2">
        <v>4.6741570000000001</v>
      </c>
      <c r="D3352" s="2">
        <v>4.6741570000000001</v>
      </c>
      <c r="E3352" s="2">
        <v>1</v>
      </c>
    </row>
    <row r="3353" spans="1:5" ht="12.95" customHeight="1" x14ac:dyDescent="0.2">
      <c r="A3353" s="7">
        <v>38777</v>
      </c>
      <c r="B3353" s="8">
        <v>7.3154070000000004</v>
      </c>
      <c r="C3353" s="2">
        <v>4.6731870000000004</v>
      </c>
      <c r="D3353" s="2">
        <v>4.6731870000000004</v>
      </c>
      <c r="E3353" s="2">
        <v>1</v>
      </c>
    </row>
    <row r="3354" spans="1:5" ht="12.95" customHeight="1" x14ac:dyDescent="0.2">
      <c r="A3354" s="7">
        <v>38778</v>
      </c>
      <c r="B3354" s="8">
        <v>7.3055060000000003</v>
      </c>
      <c r="C3354" s="2">
        <v>4.6758230000000003</v>
      </c>
      <c r="D3354" s="2">
        <v>4.6758230000000003</v>
      </c>
      <c r="E3354" s="2">
        <v>1</v>
      </c>
    </row>
    <row r="3355" spans="1:5" ht="12.95" customHeight="1" x14ac:dyDescent="0.2">
      <c r="A3355" s="7">
        <v>38779</v>
      </c>
      <c r="B3355" s="8">
        <v>7.3058740000000002</v>
      </c>
      <c r="C3355" s="2">
        <v>4.6712749999999996</v>
      </c>
      <c r="D3355" s="2">
        <v>4.6712749999999996</v>
      </c>
      <c r="E3355" s="2">
        <v>1</v>
      </c>
    </row>
    <row r="3356" spans="1:5" ht="12.95" customHeight="1" x14ac:dyDescent="0.2">
      <c r="A3356" s="7">
        <v>38780</v>
      </c>
      <c r="B3356" s="8">
        <v>7.3074919999999999</v>
      </c>
      <c r="C3356" s="2">
        <v>4.6764960000000002</v>
      </c>
      <c r="D3356" s="2">
        <v>4.6764960000000002</v>
      </c>
      <c r="E3356" s="2">
        <v>1</v>
      </c>
    </row>
    <row r="3357" spans="1:5" ht="12.95" customHeight="1" x14ac:dyDescent="0.2">
      <c r="A3357" s="7">
        <v>38781</v>
      </c>
      <c r="B3357" s="8">
        <v>7.3074919999999999</v>
      </c>
      <c r="C3357" s="2">
        <v>4.6764960000000002</v>
      </c>
      <c r="D3357" s="2">
        <v>4.6764960000000002</v>
      </c>
      <c r="E3357" s="2">
        <v>1</v>
      </c>
    </row>
    <row r="3358" spans="1:5" ht="12.95" customHeight="1" x14ac:dyDescent="0.2">
      <c r="A3358" s="7">
        <v>38782</v>
      </c>
      <c r="B3358" s="8">
        <v>7.3074919999999999</v>
      </c>
      <c r="C3358" s="2">
        <v>4.6764960000000002</v>
      </c>
      <c r="D3358" s="2">
        <v>4.6764960000000002</v>
      </c>
      <c r="E3358" s="2">
        <v>1</v>
      </c>
    </row>
    <row r="3359" spans="1:5" ht="12.95" customHeight="1" x14ac:dyDescent="0.2">
      <c r="A3359" s="7">
        <v>38783</v>
      </c>
      <c r="B3359" s="8">
        <v>7.3203189999999996</v>
      </c>
      <c r="C3359" s="2">
        <v>4.6913090000000004</v>
      </c>
      <c r="D3359" s="2">
        <v>4.6913090000000004</v>
      </c>
      <c r="E3359" s="2">
        <v>1</v>
      </c>
    </row>
    <row r="3360" spans="1:5" ht="12.95" customHeight="1" x14ac:dyDescent="0.2">
      <c r="A3360" s="7">
        <v>38784</v>
      </c>
      <c r="B3360" s="8">
        <v>7.3223729999999998</v>
      </c>
      <c r="C3360" s="2">
        <v>4.6923250000000003</v>
      </c>
      <c r="D3360" s="2">
        <v>4.6923250000000003</v>
      </c>
      <c r="E3360" s="2">
        <v>1</v>
      </c>
    </row>
    <row r="3361" spans="1:5" ht="12.95" customHeight="1" x14ac:dyDescent="0.2">
      <c r="A3361" s="7">
        <v>38785</v>
      </c>
      <c r="B3361" s="8">
        <v>7.3257620000000001</v>
      </c>
      <c r="C3361" s="2">
        <v>4.6923919999999999</v>
      </c>
      <c r="D3361" s="2">
        <v>4.6923919999999999</v>
      </c>
      <c r="E3361" s="2">
        <v>1</v>
      </c>
    </row>
    <row r="3362" spans="1:5" ht="12.95" customHeight="1" x14ac:dyDescent="0.2">
      <c r="A3362" s="7">
        <v>38786</v>
      </c>
      <c r="B3362" s="8">
        <v>7.3282559999999997</v>
      </c>
      <c r="C3362" s="2">
        <v>4.6900839999999997</v>
      </c>
      <c r="D3362" s="2">
        <v>4.6900839999999997</v>
      </c>
      <c r="E3362" s="2">
        <v>1</v>
      </c>
    </row>
    <row r="3363" spans="1:5" ht="12.95" customHeight="1" x14ac:dyDescent="0.2">
      <c r="A3363" s="7">
        <v>38787</v>
      </c>
      <c r="B3363" s="8">
        <v>7.3185269999999996</v>
      </c>
      <c r="C3363" s="2">
        <v>4.6713009999999997</v>
      </c>
      <c r="D3363" s="2">
        <v>4.6713009999999997</v>
      </c>
      <c r="E3363" s="2">
        <v>1</v>
      </c>
    </row>
    <row r="3364" spans="1:5" ht="12.95" customHeight="1" x14ac:dyDescent="0.2">
      <c r="A3364" s="7">
        <v>38788</v>
      </c>
      <c r="B3364" s="8">
        <v>7.3185269999999996</v>
      </c>
      <c r="C3364" s="2">
        <v>4.6713009999999997</v>
      </c>
      <c r="D3364" s="2">
        <v>4.6713009999999997</v>
      </c>
      <c r="E3364" s="2">
        <v>1</v>
      </c>
    </row>
    <row r="3365" spans="1:5" ht="12.95" customHeight="1" x14ac:dyDescent="0.2">
      <c r="A3365" s="7">
        <v>38789</v>
      </c>
      <c r="B3365" s="8">
        <v>7.3185269999999996</v>
      </c>
      <c r="C3365" s="2">
        <v>4.6713009999999997</v>
      </c>
      <c r="D3365" s="2">
        <v>4.6713009999999997</v>
      </c>
      <c r="E3365" s="2">
        <v>1</v>
      </c>
    </row>
    <row r="3366" spans="1:5" ht="12.95" customHeight="1" x14ac:dyDescent="0.2">
      <c r="A3366" s="7">
        <v>38790</v>
      </c>
      <c r="B3366" s="8">
        <v>7.3228840000000002</v>
      </c>
      <c r="C3366" s="2">
        <v>4.6642570000000001</v>
      </c>
      <c r="D3366" s="2">
        <v>4.6642570000000001</v>
      </c>
      <c r="E3366" s="2">
        <v>1</v>
      </c>
    </row>
    <row r="3367" spans="1:5" ht="12.95" customHeight="1" x14ac:dyDescent="0.2">
      <c r="A3367" s="7">
        <v>38791</v>
      </c>
      <c r="B3367" s="8">
        <v>7.3119259999999997</v>
      </c>
      <c r="C3367" s="2">
        <v>4.6653010000000004</v>
      </c>
      <c r="D3367" s="2">
        <v>4.6653010000000004</v>
      </c>
      <c r="E3367" s="2">
        <v>1</v>
      </c>
    </row>
    <row r="3368" spans="1:5" ht="12.95" customHeight="1" x14ac:dyDescent="0.2">
      <c r="A3368" s="7">
        <v>38792</v>
      </c>
      <c r="B3368" s="8">
        <v>7.322565</v>
      </c>
      <c r="C3368" s="2">
        <v>4.67537</v>
      </c>
      <c r="D3368" s="2">
        <v>4.67537</v>
      </c>
      <c r="E3368" s="2">
        <v>1</v>
      </c>
    </row>
    <row r="3369" spans="1:5" ht="12.95" customHeight="1" x14ac:dyDescent="0.2">
      <c r="A3369" s="7">
        <v>38793</v>
      </c>
      <c r="B3369" s="8">
        <v>7.3273580000000003</v>
      </c>
      <c r="C3369" s="2">
        <v>4.6826160000000003</v>
      </c>
      <c r="D3369" s="2">
        <v>4.6826160000000003</v>
      </c>
      <c r="E3369" s="2">
        <v>1</v>
      </c>
    </row>
    <row r="3370" spans="1:5" ht="12.95" customHeight="1" x14ac:dyDescent="0.2">
      <c r="A3370" s="7">
        <v>38794</v>
      </c>
      <c r="B3370" s="8">
        <v>7.331429</v>
      </c>
      <c r="C3370" s="2">
        <v>4.6658369999999998</v>
      </c>
      <c r="D3370" s="2">
        <v>4.6658369999999998</v>
      </c>
      <c r="E3370" s="2">
        <v>1</v>
      </c>
    </row>
    <row r="3371" spans="1:5" ht="12.95" customHeight="1" x14ac:dyDescent="0.2">
      <c r="A3371" s="7">
        <v>38795</v>
      </c>
      <c r="B3371" s="8">
        <v>7.331429</v>
      </c>
      <c r="C3371" s="2">
        <v>4.6658369999999998</v>
      </c>
      <c r="D3371" s="2">
        <v>4.6658369999999998</v>
      </c>
      <c r="E3371" s="2">
        <v>1</v>
      </c>
    </row>
    <row r="3372" spans="1:5" ht="12.95" customHeight="1" x14ac:dyDescent="0.2">
      <c r="A3372" s="7">
        <v>38796</v>
      </c>
      <c r="B3372" s="8">
        <v>7.331429</v>
      </c>
      <c r="C3372" s="2">
        <v>4.6658369999999998</v>
      </c>
      <c r="D3372" s="2">
        <v>4.6658369999999998</v>
      </c>
      <c r="E3372" s="2">
        <v>1</v>
      </c>
    </row>
    <row r="3373" spans="1:5" ht="12.95" customHeight="1" x14ac:dyDescent="0.2">
      <c r="A3373" s="7">
        <v>38797</v>
      </c>
      <c r="B3373" s="8">
        <v>7.3513919999999997</v>
      </c>
      <c r="C3373" s="2">
        <v>4.6785410000000001</v>
      </c>
      <c r="D3373" s="2">
        <v>4.6785410000000001</v>
      </c>
      <c r="E3373" s="2">
        <v>1</v>
      </c>
    </row>
    <row r="3374" spans="1:5" ht="12.95" customHeight="1" x14ac:dyDescent="0.2">
      <c r="A3374" s="7">
        <v>38798</v>
      </c>
      <c r="B3374" s="8">
        <v>7.3524589999999996</v>
      </c>
      <c r="C3374" s="2">
        <v>4.6756500000000001</v>
      </c>
      <c r="D3374" s="2">
        <v>4.6756500000000001</v>
      </c>
      <c r="E3374" s="2">
        <v>1</v>
      </c>
    </row>
    <row r="3375" spans="1:5" ht="12.95" customHeight="1" x14ac:dyDescent="0.2">
      <c r="A3375" s="7">
        <v>38799</v>
      </c>
      <c r="B3375" s="8">
        <v>7.3516560000000002</v>
      </c>
      <c r="C3375" s="2">
        <v>4.6689040000000004</v>
      </c>
      <c r="D3375" s="2">
        <v>4.6689040000000004</v>
      </c>
      <c r="E3375" s="2">
        <v>1</v>
      </c>
    </row>
    <row r="3376" spans="1:5" ht="12.95" customHeight="1" x14ac:dyDescent="0.2">
      <c r="A3376" s="7">
        <v>38800</v>
      </c>
      <c r="B3376" s="8">
        <v>7.3390930000000001</v>
      </c>
      <c r="C3376" s="2">
        <v>4.6585580000000002</v>
      </c>
      <c r="D3376" s="2">
        <v>4.6585580000000002</v>
      </c>
      <c r="E3376" s="2">
        <v>1</v>
      </c>
    </row>
    <row r="3377" spans="1:5" ht="12.95" customHeight="1" x14ac:dyDescent="0.2">
      <c r="A3377" s="7">
        <v>38801</v>
      </c>
      <c r="B3377" s="8">
        <v>7.3392140000000001</v>
      </c>
      <c r="C3377" s="2">
        <v>4.6530240000000003</v>
      </c>
      <c r="D3377" s="2">
        <v>4.6530240000000003</v>
      </c>
      <c r="E3377" s="2">
        <v>1</v>
      </c>
    </row>
    <row r="3378" spans="1:5" ht="12.95" customHeight="1" x14ac:dyDescent="0.2">
      <c r="A3378" s="7">
        <v>38802</v>
      </c>
      <c r="B3378" s="8">
        <v>7.3392140000000001</v>
      </c>
      <c r="C3378" s="2">
        <v>4.6530240000000003</v>
      </c>
      <c r="D3378" s="2">
        <v>4.6530240000000003</v>
      </c>
      <c r="E3378" s="2">
        <v>1</v>
      </c>
    </row>
    <row r="3379" spans="1:5" ht="12.95" customHeight="1" x14ac:dyDescent="0.2">
      <c r="A3379" s="7">
        <v>38803</v>
      </c>
      <c r="B3379" s="8">
        <v>7.3392140000000001</v>
      </c>
      <c r="C3379" s="2">
        <v>4.6530240000000003</v>
      </c>
      <c r="D3379" s="2">
        <v>4.6530240000000003</v>
      </c>
      <c r="E3379" s="2">
        <v>1</v>
      </c>
    </row>
    <row r="3380" spans="1:5" ht="12.95" customHeight="1" x14ac:dyDescent="0.2">
      <c r="A3380" s="7">
        <v>38804</v>
      </c>
      <c r="B3380" s="8">
        <v>7.3226180000000003</v>
      </c>
      <c r="C3380" s="2">
        <v>4.6551929999999997</v>
      </c>
      <c r="D3380" s="2">
        <v>4.6551929999999997</v>
      </c>
      <c r="E3380" s="2">
        <v>1</v>
      </c>
    </row>
    <row r="3381" spans="1:5" ht="12.95" customHeight="1" x14ac:dyDescent="0.2">
      <c r="A3381" s="7">
        <v>38805</v>
      </c>
      <c r="B3381" s="8">
        <v>7.3293619999999997</v>
      </c>
      <c r="C3381" s="2">
        <v>4.6606649999999998</v>
      </c>
      <c r="D3381" s="2">
        <v>4.6606649999999998</v>
      </c>
      <c r="E3381" s="2">
        <v>1</v>
      </c>
    </row>
    <row r="3382" spans="1:5" ht="12.95" customHeight="1" x14ac:dyDescent="0.2">
      <c r="A3382" s="7">
        <v>38806</v>
      </c>
      <c r="B3382" s="8">
        <v>7.3218540000000001</v>
      </c>
      <c r="C3382" s="2">
        <v>4.653524</v>
      </c>
      <c r="D3382" s="2">
        <v>4.653524</v>
      </c>
      <c r="E3382" s="2">
        <v>1</v>
      </c>
    </row>
    <row r="3383" spans="1:5" ht="12.95" customHeight="1" x14ac:dyDescent="0.2">
      <c r="A3383" s="7">
        <v>38807</v>
      </c>
      <c r="B3383" s="8">
        <v>7.3235539999999997</v>
      </c>
      <c r="C3383" s="2">
        <v>4.648695</v>
      </c>
      <c r="D3383" s="2">
        <v>4.648695</v>
      </c>
      <c r="E3383" s="2">
        <v>1</v>
      </c>
    </row>
    <row r="3384" spans="1:5" ht="12.95" customHeight="1" x14ac:dyDescent="0.2">
      <c r="A3384" s="7">
        <v>38808</v>
      </c>
      <c r="B3384" s="8">
        <v>7.324662</v>
      </c>
      <c r="C3384" s="2">
        <v>4.6382099999999999</v>
      </c>
      <c r="D3384" s="2">
        <v>4.6382099999999999</v>
      </c>
      <c r="E3384" s="2">
        <v>1</v>
      </c>
    </row>
    <row r="3385" spans="1:5" ht="12.95" customHeight="1" x14ac:dyDescent="0.2">
      <c r="A3385" s="7">
        <v>38809</v>
      </c>
      <c r="B3385" s="8">
        <v>7.324662</v>
      </c>
      <c r="C3385" s="2">
        <v>4.6382099999999999</v>
      </c>
      <c r="D3385" s="2">
        <v>4.6382099999999999</v>
      </c>
      <c r="E3385" s="2">
        <v>1</v>
      </c>
    </row>
    <row r="3386" spans="1:5" ht="12.95" customHeight="1" x14ac:dyDescent="0.2">
      <c r="A3386" s="7">
        <v>38810</v>
      </c>
      <c r="B3386" s="8">
        <v>7.324662</v>
      </c>
      <c r="C3386" s="2">
        <v>4.6382099999999999</v>
      </c>
      <c r="D3386" s="2">
        <v>4.6382099999999999</v>
      </c>
      <c r="E3386" s="2">
        <v>1</v>
      </c>
    </row>
    <row r="3387" spans="1:5" ht="12.95" customHeight="1" x14ac:dyDescent="0.2">
      <c r="A3387" s="7">
        <v>38811</v>
      </c>
      <c r="B3387" s="8">
        <v>7.3375120000000003</v>
      </c>
      <c r="C3387" s="2">
        <v>4.6460530000000002</v>
      </c>
      <c r="D3387" s="2">
        <v>4.6460530000000002</v>
      </c>
      <c r="E3387" s="2">
        <v>1</v>
      </c>
    </row>
    <row r="3388" spans="1:5" ht="12.95" customHeight="1" x14ac:dyDescent="0.2">
      <c r="A3388" s="7">
        <v>38812</v>
      </c>
      <c r="B3388" s="8">
        <v>7.3318669999999999</v>
      </c>
      <c r="C3388" s="2">
        <v>4.6360210000000004</v>
      </c>
      <c r="D3388" s="2">
        <v>4.6360210000000004</v>
      </c>
      <c r="E3388" s="2">
        <v>1</v>
      </c>
    </row>
    <row r="3389" spans="1:5" ht="12.95" customHeight="1" x14ac:dyDescent="0.2">
      <c r="A3389" s="7">
        <v>38813</v>
      </c>
      <c r="B3389" s="8">
        <v>7.3298249999999996</v>
      </c>
      <c r="C3389" s="2">
        <v>4.6414799999999996</v>
      </c>
      <c r="D3389" s="2">
        <v>4.6414799999999996</v>
      </c>
      <c r="E3389" s="2">
        <v>1</v>
      </c>
    </row>
    <row r="3390" spans="1:5" ht="12.95" customHeight="1" x14ac:dyDescent="0.2">
      <c r="A3390" s="7">
        <v>38814</v>
      </c>
      <c r="B3390" s="8">
        <v>7.3353330000000003</v>
      </c>
      <c r="C3390" s="2">
        <v>4.6452619999999998</v>
      </c>
      <c r="D3390" s="2">
        <v>4.6452619999999998</v>
      </c>
      <c r="E3390" s="2">
        <v>1</v>
      </c>
    </row>
    <row r="3391" spans="1:5" ht="12.95" customHeight="1" x14ac:dyDescent="0.2">
      <c r="A3391" s="7">
        <v>38815</v>
      </c>
      <c r="B3391" s="8">
        <v>7.333996</v>
      </c>
      <c r="C3391" s="2">
        <v>4.6538459999999997</v>
      </c>
      <c r="D3391" s="2">
        <v>4.6538459999999997</v>
      </c>
      <c r="E3391" s="2">
        <v>1</v>
      </c>
    </row>
    <row r="3392" spans="1:5" ht="12.95" customHeight="1" x14ac:dyDescent="0.2">
      <c r="A3392" s="7">
        <v>38816</v>
      </c>
      <c r="B3392" s="8">
        <v>7.333996</v>
      </c>
      <c r="C3392" s="2">
        <v>4.6538459999999997</v>
      </c>
      <c r="D3392" s="2">
        <v>4.6538459999999997</v>
      </c>
      <c r="E3392" s="2">
        <v>1</v>
      </c>
    </row>
    <row r="3393" spans="1:5" ht="12.95" customHeight="1" x14ac:dyDescent="0.2">
      <c r="A3393" s="7">
        <v>38817</v>
      </c>
      <c r="B3393" s="8">
        <v>7.333996</v>
      </c>
      <c r="C3393" s="2">
        <v>4.6538459999999997</v>
      </c>
      <c r="D3393" s="2">
        <v>4.6538459999999997</v>
      </c>
      <c r="E3393" s="2">
        <v>1</v>
      </c>
    </row>
    <row r="3394" spans="1:5" ht="12.95" customHeight="1" x14ac:dyDescent="0.2">
      <c r="A3394" s="7">
        <v>38818</v>
      </c>
      <c r="B3394" s="8">
        <v>7.32918</v>
      </c>
      <c r="C3394" s="2">
        <v>4.6543340000000004</v>
      </c>
      <c r="D3394" s="2">
        <v>4.6543340000000004</v>
      </c>
      <c r="E3394" s="2">
        <v>1</v>
      </c>
    </row>
    <row r="3395" spans="1:5" ht="12.95" customHeight="1" x14ac:dyDescent="0.2">
      <c r="A3395" s="7">
        <v>38819</v>
      </c>
      <c r="B3395" s="8">
        <v>7.3253079999999997</v>
      </c>
      <c r="C3395" s="2">
        <v>4.6433239999999998</v>
      </c>
      <c r="D3395" s="2">
        <v>4.6433239999999998</v>
      </c>
      <c r="E3395" s="2">
        <v>1</v>
      </c>
    </row>
    <row r="3396" spans="1:5" ht="12.95" customHeight="1" x14ac:dyDescent="0.2">
      <c r="A3396" s="7">
        <v>38820</v>
      </c>
      <c r="B3396" s="8">
        <v>7.3228650000000002</v>
      </c>
      <c r="C3396" s="2">
        <v>4.654166</v>
      </c>
      <c r="D3396" s="2">
        <v>4.654166</v>
      </c>
      <c r="E3396" s="2">
        <v>1</v>
      </c>
    </row>
    <row r="3397" spans="1:5" ht="12.95" customHeight="1" x14ac:dyDescent="0.2">
      <c r="A3397" s="7">
        <v>38821</v>
      </c>
      <c r="B3397" s="8">
        <v>7.3202660000000002</v>
      </c>
      <c r="C3397" s="2">
        <v>4.6605119999999998</v>
      </c>
      <c r="D3397" s="2">
        <v>4.6605119999999998</v>
      </c>
      <c r="E3397" s="2">
        <v>1</v>
      </c>
    </row>
    <row r="3398" spans="1:5" ht="12.95" customHeight="1" x14ac:dyDescent="0.2">
      <c r="A3398" s="7">
        <v>38822</v>
      </c>
      <c r="B3398" s="8">
        <v>7.3058399999999999</v>
      </c>
      <c r="C3398" s="2">
        <v>4.648072</v>
      </c>
      <c r="D3398" s="2">
        <v>4.648072</v>
      </c>
      <c r="E3398" s="2">
        <v>1</v>
      </c>
    </row>
    <row r="3399" spans="1:5" ht="12.95" customHeight="1" x14ac:dyDescent="0.2">
      <c r="A3399" s="7">
        <v>38823</v>
      </c>
      <c r="B3399" s="8">
        <v>7.3058399999999999</v>
      </c>
      <c r="C3399" s="2">
        <v>4.648072</v>
      </c>
      <c r="D3399" s="2">
        <v>4.648072</v>
      </c>
      <c r="E3399" s="2">
        <v>1</v>
      </c>
    </row>
    <row r="3400" spans="1:5" ht="12.95" customHeight="1" x14ac:dyDescent="0.2">
      <c r="A3400" s="7">
        <v>38824</v>
      </c>
      <c r="B3400" s="8">
        <v>7.3058399999999999</v>
      </c>
      <c r="C3400" s="2">
        <v>4.648072</v>
      </c>
      <c r="D3400" s="2">
        <v>4.648072</v>
      </c>
      <c r="E3400" s="2">
        <v>1</v>
      </c>
    </row>
    <row r="3401" spans="1:5" ht="12.95" customHeight="1" x14ac:dyDescent="0.2">
      <c r="A3401" s="7">
        <v>38825</v>
      </c>
      <c r="B3401" s="8">
        <v>7.3058399999999999</v>
      </c>
      <c r="C3401" s="2">
        <v>4.648072</v>
      </c>
      <c r="D3401" s="2">
        <v>4.648072</v>
      </c>
      <c r="E3401" s="2">
        <v>1</v>
      </c>
    </row>
    <row r="3402" spans="1:5" ht="12.95" customHeight="1" x14ac:dyDescent="0.2">
      <c r="A3402" s="7">
        <v>38826</v>
      </c>
      <c r="B3402" s="8">
        <v>7.3026010000000001</v>
      </c>
      <c r="C3402" s="2">
        <v>4.6670930000000004</v>
      </c>
      <c r="D3402" s="2">
        <v>4.6670930000000004</v>
      </c>
      <c r="E3402" s="2">
        <v>1</v>
      </c>
    </row>
    <row r="3403" spans="1:5" ht="12.95" customHeight="1" x14ac:dyDescent="0.2">
      <c r="A3403" s="7">
        <v>38827</v>
      </c>
      <c r="B3403" s="8">
        <v>7.3048650000000004</v>
      </c>
      <c r="C3403" s="2">
        <v>4.6607960000000004</v>
      </c>
      <c r="D3403" s="2">
        <v>4.6607960000000004</v>
      </c>
      <c r="E3403" s="2">
        <v>1</v>
      </c>
    </row>
    <row r="3404" spans="1:5" ht="12.95" customHeight="1" x14ac:dyDescent="0.2">
      <c r="A3404" s="7">
        <v>38828</v>
      </c>
      <c r="B3404" s="8">
        <v>7.3028250000000003</v>
      </c>
      <c r="C3404" s="2">
        <v>4.6505919999999996</v>
      </c>
      <c r="D3404" s="2">
        <v>4.6505919999999996</v>
      </c>
      <c r="E3404" s="2">
        <v>1</v>
      </c>
    </row>
    <row r="3405" spans="1:5" ht="12.95" customHeight="1" x14ac:dyDescent="0.2">
      <c r="A3405" s="7">
        <v>38829</v>
      </c>
      <c r="B3405" s="8">
        <v>7.2945010000000003</v>
      </c>
      <c r="C3405" s="2">
        <v>4.6308410000000002</v>
      </c>
      <c r="D3405" s="2">
        <v>4.6308410000000002</v>
      </c>
      <c r="E3405" s="2">
        <v>1</v>
      </c>
    </row>
    <row r="3406" spans="1:5" ht="12.95" customHeight="1" x14ac:dyDescent="0.2">
      <c r="A3406" s="7">
        <v>38830</v>
      </c>
      <c r="B3406" s="8">
        <v>7.2945010000000003</v>
      </c>
      <c r="C3406" s="2">
        <v>4.6308410000000002</v>
      </c>
      <c r="D3406" s="2">
        <v>4.6308410000000002</v>
      </c>
      <c r="E3406" s="2">
        <v>1</v>
      </c>
    </row>
    <row r="3407" spans="1:5" ht="12.95" customHeight="1" x14ac:dyDescent="0.2">
      <c r="A3407" s="7">
        <v>38831</v>
      </c>
      <c r="B3407" s="8">
        <v>7.2945010000000003</v>
      </c>
      <c r="C3407" s="2">
        <v>4.6308410000000002</v>
      </c>
      <c r="D3407" s="2">
        <v>4.6308410000000002</v>
      </c>
      <c r="E3407" s="2">
        <v>1</v>
      </c>
    </row>
    <row r="3408" spans="1:5" ht="12.95" customHeight="1" x14ac:dyDescent="0.2">
      <c r="A3408" s="7">
        <v>38832</v>
      </c>
      <c r="B3408" s="8">
        <v>7.2927819999999999</v>
      </c>
      <c r="C3408" s="2">
        <v>4.6397649999999997</v>
      </c>
      <c r="D3408" s="2">
        <v>4.6397649999999997</v>
      </c>
      <c r="E3408" s="2">
        <v>1</v>
      </c>
    </row>
    <row r="3409" spans="1:5" ht="12.95" customHeight="1" x14ac:dyDescent="0.2">
      <c r="A3409" s="7">
        <v>38833</v>
      </c>
      <c r="B3409" s="8">
        <v>7.2952079999999997</v>
      </c>
      <c r="C3409" s="2">
        <v>4.6389469999999999</v>
      </c>
      <c r="D3409" s="2">
        <v>4.6389469999999999</v>
      </c>
      <c r="E3409" s="2">
        <v>1</v>
      </c>
    </row>
    <row r="3410" spans="1:5" ht="12.95" customHeight="1" x14ac:dyDescent="0.2">
      <c r="A3410" s="7">
        <v>38834</v>
      </c>
      <c r="B3410" s="8">
        <v>7.2949809999999999</v>
      </c>
      <c r="C3410" s="2">
        <v>4.6261530000000004</v>
      </c>
      <c r="D3410" s="2">
        <v>4.6261530000000004</v>
      </c>
      <c r="E3410" s="2">
        <v>1</v>
      </c>
    </row>
    <row r="3411" spans="1:5" ht="12.95" customHeight="1" x14ac:dyDescent="0.2">
      <c r="A3411" s="7">
        <v>38835</v>
      </c>
      <c r="B3411" s="8">
        <v>7.2972770000000002</v>
      </c>
      <c r="C3411" s="2">
        <v>4.6167769999999999</v>
      </c>
      <c r="D3411" s="2">
        <v>4.6167769999999999</v>
      </c>
      <c r="E3411" s="2">
        <v>1</v>
      </c>
    </row>
    <row r="3412" spans="1:5" ht="12.95" customHeight="1" x14ac:dyDescent="0.2">
      <c r="A3412" s="7">
        <v>38836</v>
      </c>
      <c r="B3412" s="8">
        <v>7.2912800000000004</v>
      </c>
      <c r="C3412" s="2">
        <v>4.6385139999999998</v>
      </c>
      <c r="D3412" s="2">
        <v>4.6385139999999998</v>
      </c>
      <c r="E3412" s="2">
        <v>1</v>
      </c>
    </row>
    <row r="3413" spans="1:5" ht="12.95" customHeight="1" x14ac:dyDescent="0.2">
      <c r="A3413" s="7">
        <v>38837</v>
      </c>
      <c r="B3413" s="8">
        <v>7.2912800000000004</v>
      </c>
      <c r="C3413" s="2">
        <v>4.6385139999999998</v>
      </c>
      <c r="D3413" s="2">
        <v>4.6385139999999998</v>
      </c>
      <c r="E3413" s="2">
        <v>1</v>
      </c>
    </row>
    <row r="3414" spans="1:5" ht="12.95" customHeight="1" x14ac:dyDescent="0.2">
      <c r="A3414" s="7">
        <v>38838</v>
      </c>
      <c r="B3414" s="8">
        <v>7.2912800000000004</v>
      </c>
      <c r="C3414" s="2">
        <v>4.6385139999999998</v>
      </c>
      <c r="D3414" s="2">
        <v>4.6385139999999998</v>
      </c>
      <c r="E3414" s="2">
        <v>1</v>
      </c>
    </row>
    <row r="3415" spans="1:5" ht="12.95" customHeight="1" x14ac:dyDescent="0.2">
      <c r="A3415" s="7">
        <v>38839</v>
      </c>
      <c r="B3415" s="8">
        <v>7.2912800000000004</v>
      </c>
      <c r="C3415" s="2">
        <v>4.6385139999999998</v>
      </c>
      <c r="D3415" s="2">
        <v>4.6385139999999998</v>
      </c>
      <c r="E3415" s="2">
        <v>1</v>
      </c>
    </row>
    <row r="3416" spans="1:5" ht="12.95" customHeight="1" x14ac:dyDescent="0.2">
      <c r="A3416" s="7">
        <v>38840</v>
      </c>
      <c r="B3416" s="8">
        <v>7.2922890000000002</v>
      </c>
      <c r="C3416" s="2">
        <v>4.6673640000000001</v>
      </c>
      <c r="D3416" s="2">
        <v>4.6673640000000001</v>
      </c>
      <c r="E3416" s="2">
        <v>1</v>
      </c>
    </row>
    <row r="3417" spans="1:5" ht="12.95" customHeight="1" x14ac:dyDescent="0.2">
      <c r="A3417" s="7">
        <v>38841</v>
      </c>
      <c r="B3417" s="8">
        <v>7.2885489999999997</v>
      </c>
      <c r="C3417" s="2">
        <v>4.6616879999999998</v>
      </c>
      <c r="D3417" s="2">
        <v>4.6616879999999998</v>
      </c>
      <c r="E3417" s="2">
        <v>1</v>
      </c>
    </row>
    <row r="3418" spans="1:5" ht="12.95" customHeight="1" x14ac:dyDescent="0.2">
      <c r="A3418" s="7">
        <v>38842</v>
      </c>
      <c r="B3418" s="8">
        <v>7.286524</v>
      </c>
      <c r="C3418" s="2">
        <v>4.6666610000000004</v>
      </c>
      <c r="D3418" s="2">
        <v>4.6666610000000004</v>
      </c>
      <c r="E3418" s="2">
        <v>1</v>
      </c>
    </row>
    <row r="3419" spans="1:5" ht="12.95" customHeight="1" x14ac:dyDescent="0.2">
      <c r="A3419" s="7">
        <v>38843</v>
      </c>
      <c r="B3419" s="8">
        <v>7.2744869999999997</v>
      </c>
      <c r="C3419" s="2">
        <v>4.659548</v>
      </c>
      <c r="D3419" s="2">
        <v>4.659548</v>
      </c>
      <c r="E3419" s="2">
        <v>1</v>
      </c>
    </row>
    <row r="3420" spans="1:5" ht="12.95" customHeight="1" x14ac:dyDescent="0.2">
      <c r="A3420" s="7">
        <v>38844</v>
      </c>
      <c r="B3420" s="8">
        <v>7.2744869999999997</v>
      </c>
      <c r="C3420" s="2">
        <v>4.659548</v>
      </c>
      <c r="D3420" s="2">
        <v>4.659548</v>
      </c>
      <c r="E3420" s="2">
        <v>1</v>
      </c>
    </row>
    <row r="3421" spans="1:5" ht="12.95" customHeight="1" x14ac:dyDescent="0.2">
      <c r="A3421" s="7">
        <v>38845</v>
      </c>
      <c r="B3421" s="8">
        <v>7.2744869999999997</v>
      </c>
      <c r="C3421" s="2">
        <v>4.659548</v>
      </c>
      <c r="D3421" s="2">
        <v>4.659548</v>
      </c>
      <c r="E3421" s="2">
        <v>1</v>
      </c>
    </row>
    <row r="3422" spans="1:5" ht="12.95" customHeight="1" x14ac:dyDescent="0.2">
      <c r="A3422" s="7">
        <v>38846</v>
      </c>
      <c r="B3422" s="8">
        <v>7.277164</v>
      </c>
      <c r="C3422" s="2">
        <v>4.6693379999999998</v>
      </c>
      <c r="D3422" s="2">
        <v>4.6693379999999998</v>
      </c>
      <c r="E3422" s="2">
        <v>1</v>
      </c>
    </row>
    <row r="3423" spans="1:5" ht="12.95" customHeight="1" x14ac:dyDescent="0.2">
      <c r="A3423" s="7">
        <v>38847</v>
      </c>
      <c r="B3423" s="8">
        <v>7.2769050000000002</v>
      </c>
      <c r="C3423" s="2">
        <v>4.6667769999999997</v>
      </c>
      <c r="D3423" s="2">
        <v>4.6667769999999997</v>
      </c>
      <c r="E3423" s="2">
        <v>1</v>
      </c>
    </row>
    <row r="3424" spans="1:5" ht="12.95" customHeight="1" x14ac:dyDescent="0.2">
      <c r="A3424" s="7">
        <v>38848</v>
      </c>
      <c r="B3424" s="8">
        <v>7.2783759999999997</v>
      </c>
      <c r="C3424" s="2">
        <v>4.6713149999999999</v>
      </c>
      <c r="D3424" s="2">
        <v>4.6713149999999999</v>
      </c>
      <c r="E3424" s="2">
        <v>1</v>
      </c>
    </row>
    <row r="3425" spans="1:5" ht="12.95" customHeight="1" x14ac:dyDescent="0.2">
      <c r="A3425" s="7">
        <v>38849</v>
      </c>
      <c r="B3425" s="8">
        <v>7.2741530000000001</v>
      </c>
      <c r="C3425" s="2">
        <v>4.6599310000000003</v>
      </c>
      <c r="D3425" s="2">
        <v>4.6599310000000003</v>
      </c>
      <c r="E3425" s="2">
        <v>1</v>
      </c>
    </row>
    <row r="3426" spans="1:5" ht="12.95" customHeight="1" x14ac:dyDescent="0.2">
      <c r="A3426" s="7">
        <v>38850</v>
      </c>
      <c r="B3426" s="8">
        <v>7.2702419999999996</v>
      </c>
      <c r="C3426" s="2">
        <v>4.6916890000000002</v>
      </c>
      <c r="D3426" s="2">
        <v>4.6916890000000002</v>
      </c>
      <c r="E3426" s="2">
        <v>1</v>
      </c>
    </row>
    <row r="3427" spans="1:5" ht="12.95" customHeight="1" x14ac:dyDescent="0.2">
      <c r="A3427" s="7">
        <v>38851</v>
      </c>
      <c r="B3427" s="8">
        <v>7.2702419999999996</v>
      </c>
      <c r="C3427" s="2">
        <v>4.6916890000000002</v>
      </c>
      <c r="D3427" s="2">
        <v>4.6916890000000002</v>
      </c>
      <c r="E3427" s="2">
        <v>1</v>
      </c>
    </row>
    <row r="3428" spans="1:5" ht="12.95" customHeight="1" x14ac:dyDescent="0.2">
      <c r="A3428" s="7">
        <v>38852</v>
      </c>
      <c r="B3428" s="8">
        <v>7.2702419999999996</v>
      </c>
      <c r="C3428" s="2">
        <v>4.6916890000000002</v>
      </c>
      <c r="D3428" s="2">
        <v>4.6916890000000002</v>
      </c>
      <c r="E3428" s="2">
        <v>1</v>
      </c>
    </row>
    <row r="3429" spans="1:5" ht="12.95" customHeight="1" x14ac:dyDescent="0.2">
      <c r="A3429" s="7">
        <v>38853</v>
      </c>
      <c r="B3429" s="8">
        <v>7.277787</v>
      </c>
      <c r="C3429" s="2">
        <v>4.6908070000000004</v>
      </c>
      <c r="D3429" s="2">
        <v>4.6908070000000004</v>
      </c>
      <c r="E3429" s="2">
        <v>1</v>
      </c>
    </row>
    <row r="3430" spans="1:5" ht="12.95" customHeight="1" x14ac:dyDescent="0.2">
      <c r="A3430" s="7">
        <v>38854</v>
      </c>
      <c r="B3430" s="8">
        <v>7.2648409999999997</v>
      </c>
      <c r="C3430" s="2">
        <v>4.6758329999999999</v>
      </c>
      <c r="D3430" s="2">
        <v>4.6758329999999999</v>
      </c>
      <c r="E3430" s="2">
        <v>1</v>
      </c>
    </row>
    <row r="3431" spans="1:5" ht="12.95" customHeight="1" x14ac:dyDescent="0.2">
      <c r="A3431" s="7">
        <v>38855</v>
      </c>
      <c r="B3431" s="8">
        <v>7.264589</v>
      </c>
      <c r="C3431" s="2">
        <v>4.6816969999999998</v>
      </c>
      <c r="D3431" s="2">
        <v>4.6816969999999998</v>
      </c>
      <c r="E3431" s="2">
        <v>1</v>
      </c>
    </row>
    <row r="3432" spans="1:5" ht="12.95" customHeight="1" x14ac:dyDescent="0.2">
      <c r="A3432" s="7">
        <v>38856</v>
      </c>
      <c r="B3432" s="8">
        <v>7.2688699999999997</v>
      </c>
      <c r="C3432" s="2">
        <v>4.6901989999999998</v>
      </c>
      <c r="D3432" s="2">
        <v>4.6901989999999998</v>
      </c>
      <c r="E3432" s="2">
        <v>1</v>
      </c>
    </row>
    <row r="3433" spans="1:5" ht="12.95" customHeight="1" x14ac:dyDescent="0.2">
      <c r="A3433" s="7">
        <v>38857</v>
      </c>
      <c r="B3433" s="8">
        <v>7.2651589999999997</v>
      </c>
      <c r="C3433" s="2">
        <v>4.6664260000000004</v>
      </c>
      <c r="D3433" s="2">
        <v>4.6664260000000004</v>
      </c>
      <c r="E3433" s="2">
        <v>1</v>
      </c>
    </row>
    <row r="3434" spans="1:5" ht="12.95" customHeight="1" x14ac:dyDescent="0.2">
      <c r="A3434" s="7">
        <v>38858</v>
      </c>
      <c r="B3434" s="8">
        <v>7.2651589999999997</v>
      </c>
      <c r="C3434" s="2">
        <v>4.6664260000000004</v>
      </c>
      <c r="D3434" s="2">
        <v>4.6664260000000004</v>
      </c>
      <c r="E3434" s="2">
        <v>1</v>
      </c>
    </row>
    <row r="3435" spans="1:5" ht="12.95" customHeight="1" x14ac:dyDescent="0.2">
      <c r="A3435" s="7">
        <v>38859</v>
      </c>
      <c r="B3435" s="8">
        <v>7.2651589999999997</v>
      </c>
      <c r="C3435" s="2">
        <v>4.6664260000000004</v>
      </c>
      <c r="D3435" s="2">
        <v>4.6664260000000004</v>
      </c>
      <c r="E3435" s="2">
        <v>1</v>
      </c>
    </row>
    <row r="3436" spans="1:5" ht="12.95" customHeight="1" x14ac:dyDescent="0.2">
      <c r="A3436" s="7">
        <v>38860</v>
      </c>
      <c r="B3436" s="8">
        <v>7.2695619999999996</v>
      </c>
      <c r="C3436" s="2">
        <v>4.6852039999999997</v>
      </c>
      <c r="D3436" s="2">
        <v>4.6852039999999997</v>
      </c>
      <c r="E3436" s="2">
        <v>1</v>
      </c>
    </row>
    <row r="3437" spans="1:5" ht="12.95" customHeight="1" x14ac:dyDescent="0.2">
      <c r="A3437" s="7">
        <v>38861</v>
      </c>
      <c r="B3437" s="8">
        <v>7.2639839999999998</v>
      </c>
      <c r="C3437" s="2">
        <v>4.6834199999999999</v>
      </c>
      <c r="D3437" s="2">
        <v>4.6834199999999999</v>
      </c>
      <c r="E3437" s="2">
        <v>1</v>
      </c>
    </row>
    <row r="3438" spans="1:5" ht="12.95" customHeight="1" x14ac:dyDescent="0.2">
      <c r="A3438" s="7">
        <v>38862</v>
      </c>
      <c r="B3438" s="8">
        <v>7.2681240000000003</v>
      </c>
      <c r="C3438" s="2">
        <v>4.6863910000000004</v>
      </c>
      <c r="D3438" s="2">
        <v>4.6863910000000004</v>
      </c>
      <c r="E3438" s="2">
        <v>1</v>
      </c>
    </row>
    <row r="3439" spans="1:5" ht="12.95" customHeight="1" x14ac:dyDescent="0.2">
      <c r="A3439" s="7">
        <v>38863</v>
      </c>
      <c r="B3439" s="8">
        <v>7.2653980000000002</v>
      </c>
      <c r="C3439" s="2">
        <v>4.6725820000000002</v>
      </c>
      <c r="D3439" s="2">
        <v>4.6725820000000002</v>
      </c>
      <c r="E3439" s="2">
        <v>1</v>
      </c>
    </row>
    <row r="3440" spans="1:5" ht="12.95" customHeight="1" x14ac:dyDescent="0.2">
      <c r="A3440" s="7">
        <v>38864</v>
      </c>
      <c r="B3440" s="8">
        <v>7.2644640000000003</v>
      </c>
      <c r="C3440" s="2">
        <v>4.6647809999999996</v>
      </c>
      <c r="D3440" s="2">
        <v>4.6647809999999996</v>
      </c>
      <c r="E3440" s="2">
        <v>1</v>
      </c>
    </row>
    <row r="3441" spans="1:5" ht="12.95" customHeight="1" x14ac:dyDescent="0.2">
      <c r="A3441" s="7">
        <v>38865</v>
      </c>
      <c r="B3441" s="8">
        <v>7.2644640000000003</v>
      </c>
      <c r="C3441" s="2">
        <v>4.6647809999999996</v>
      </c>
      <c r="D3441" s="2">
        <v>4.6647809999999996</v>
      </c>
      <c r="E3441" s="2">
        <v>1</v>
      </c>
    </row>
    <row r="3442" spans="1:5" ht="12.95" customHeight="1" x14ac:dyDescent="0.2">
      <c r="A3442" s="7">
        <v>38866</v>
      </c>
      <c r="B3442" s="8">
        <v>7.2644640000000003</v>
      </c>
      <c r="C3442" s="2">
        <v>4.6647809999999996</v>
      </c>
      <c r="D3442" s="2">
        <v>4.6647809999999996</v>
      </c>
      <c r="E3442" s="2">
        <v>1</v>
      </c>
    </row>
    <row r="3443" spans="1:5" ht="12.95" customHeight="1" x14ac:dyDescent="0.2">
      <c r="A3443" s="7">
        <v>38867</v>
      </c>
      <c r="B3443" s="8">
        <v>7.2694910000000004</v>
      </c>
      <c r="C3443" s="2">
        <v>4.6569450000000003</v>
      </c>
      <c r="D3443" s="2">
        <v>4.6569450000000003</v>
      </c>
      <c r="E3443" s="2">
        <v>1</v>
      </c>
    </row>
    <row r="3444" spans="1:5" ht="12.95" customHeight="1" x14ac:dyDescent="0.2">
      <c r="A3444" s="7">
        <v>38868</v>
      </c>
      <c r="B3444" s="8">
        <v>7.264151</v>
      </c>
      <c r="C3444" s="2">
        <v>4.6594939999999996</v>
      </c>
      <c r="D3444" s="2">
        <v>4.6594939999999996</v>
      </c>
      <c r="E3444" s="2">
        <v>1</v>
      </c>
    </row>
    <row r="3445" spans="1:5" ht="12.95" customHeight="1" x14ac:dyDescent="0.2">
      <c r="A3445" s="7">
        <v>38869</v>
      </c>
      <c r="B3445" s="8">
        <v>7.264456</v>
      </c>
      <c r="C3445" s="2">
        <v>4.6611840000000004</v>
      </c>
      <c r="D3445" s="2">
        <v>4.6611840000000004</v>
      </c>
      <c r="E3445" s="2">
        <v>1</v>
      </c>
    </row>
    <row r="3446" spans="1:5" ht="12.95" customHeight="1" x14ac:dyDescent="0.2">
      <c r="A3446" s="7">
        <v>38870</v>
      </c>
      <c r="B3446" s="8">
        <v>7.2644279999999997</v>
      </c>
      <c r="C3446" s="2">
        <v>4.650722</v>
      </c>
      <c r="D3446" s="2">
        <v>4.650722</v>
      </c>
      <c r="E3446" s="2">
        <v>1</v>
      </c>
    </row>
    <row r="3447" spans="1:5" ht="12.95" customHeight="1" x14ac:dyDescent="0.2">
      <c r="A3447" s="7">
        <v>38871</v>
      </c>
      <c r="B3447" s="8">
        <v>7.2566009999999999</v>
      </c>
      <c r="C3447" s="2">
        <v>4.6421450000000002</v>
      </c>
      <c r="D3447" s="2">
        <v>4.6421450000000002</v>
      </c>
      <c r="E3447" s="2">
        <v>1</v>
      </c>
    </row>
    <row r="3448" spans="1:5" ht="12.95" customHeight="1" x14ac:dyDescent="0.2">
      <c r="A3448" s="7">
        <v>38872</v>
      </c>
      <c r="B3448" s="8">
        <v>7.2566009999999999</v>
      </c>
      <c r="C3448" s="2">
        <v>4.6421450000000002</v>
      </c>
      <c r="D3448" s="2">
        <v>4.6421450000000002</v>
      </c>
      <c r="E3448" s="2">
        <v>1</v>
      </c>
    </row>
    <row r="3449" spans="1:5" ht="12.95" customHeight="1" x14ac:dyDescent="0.2">
      <c r="A3449" s="7">
        <v>38873</v>
      </c>
      <c r="B3449" s="8">
        <v>7.2566009999999999</v>
      </c>
      <c r="C3449" s="2">
        <v>4.6421450000000002</v>
      </c>
      <c r="D3449" s="2">
        <v>4.6421450000000002</v>
      </c>
      <c r="E3449" s="2">
        <v>1</v>
      </c>
    </row>
    <row r="3450" spans="1:5" ht="12.95" customHeight="1" x14ac:dyDescent="0.2">
      <c r="A3450" s="7">
        <v>38874</v>
      </c>
      <c r="B3450" s="8">
        <v>7.2521370000000003</v>
      </c>
      <c r="C3450" s="2">
        <v>4.6476139999999999</v>
      </c>
      <c r="D3450" s="2">
        <v>4.6476139999999999</v>
      </c>
      <c r="E3450" s="2">
        <v>1</v>
      </c>
    </row>
    <row r="3451" spans="1:5" ht="12.95" customHeight="1" x14ac:dyDescent="0.2">
      <c r="A3451" s="7">
        <v>38875</v>
      </c>
      <c r="B3451" s="8">
        <v>7.2542819999999999</v>
      </c>
      <c r="C3451" s="2">
        <v>4.6582429999999997</v>
      </c>
      <c r="D3451" s="2">
        <v>4.6582429999999997</v>
      </c>
      <c r="E3451" s="2">
        <v>1</v>
      </c>
    </row>
    <row r="3452" spans="1:5" ht="12.95" customHeight="1" x14ac:dyDescent="0.2">
      <c r="A3452" s="7">
        <v>38876</v>
      </c>
      <c r="B3452" s="8">
        <v>7.2523119999999999</v>
      </c>
      <c r="C3452" s="2">
        <v>4.6471309999999999</v>
      </c>
      <c r="D3452" s="2">
        <v>4.6471309999999999</v>
      </c>
      <c r="E3452" s="2">
        <v>1</v>
      </c>
    </row>
    <row r="3453" spans="1:5" ht="12.95" customHeight="1" x14ac:dyDescent="0.2">
      <c r="A3453" s="7">
        <v>38877</v>
      </c>
      <c r="B3453" s="8">
        <v>7.250877</v>
      </c>
      <c r="C3453" s="2">
        <v>4.642938</v>
      </c>
      <c r="D3453" s="2">
        <v>4.642938</v>
      </c>
      <c r="E3453" s="2">
        <v>1</v>
      </c>
    </row>
    <row r="3454" spans="1:5" ht="12.95" customHeight="1" x14ac:dyDescent="0.2">
      <c r="A3454" s="7">
        <v>38878</v>
      </c>
      <c r="B3454" s="8">
        <v>7.255776</v>
      </c>
      <c r="C3454" s="2">
        <v>4.6541220000000001</v>
      </c>
      <c r="D3454" s="2">
        <v>4.6541220000000001</v>
      </c>
      <c r="E3454" s="2">
        <v>1</v>
      </c>
    </row>
    <row r="3455" spans="1:5" ht="12.95" customHeight="1" x14ac:dyDescent="0.2">
      <c r="A3455" s="7">
        <v>38879</v>
      </c>
      <c r="B3455" s="8">
        <v>7.255776</v>
      </c>
      <c r="C3455" s="2">
        <v>4.6541220000000001</v>
      </c>
      <c r="D3455" s="2">
        <v>4.6541220000000001</v>
      </c>
      <c r="E3455" s="2">
        <v>1</v>
      </c>
    </row>
    <row r="3456" spans="1:5" ht="12.95" customHeight="1" x14ac:dyDescent="0.2">
      <c r="A3456" s="7">
        <v>38880</v>
      </c>
      <c r="B3456" s="8">
        <v>7.255776</v>
      </c>
      <c r="C3456" s="2">
        <v>4.6541220000000001</v>
      </c>
      <c r="D3456" s="2">
        <v>4.6541220000000001</v>
      </c>
      <c r="E3456" s="2">
        <v>1</v>
      </c>
    </row>
    <row r="3457" spans="1:5" ht="12.95" customHeight="1" x14ac:dyDescent="0.2">
      <c r="A3457" s="7">
        <v>38881</v>
      </c>
      <c r="B3457" s="8">
        <v>7.253552</v>
      </c>
      <c r="C3457" s="2">
        <v>4.6655639999999998</v>
      </c>
      <c r="D3457" s="2">
        <v>4.6655639999999998</v>
      </c>
      <c r="E3457" s="2">
        <v>1</v>
      </c>
    </row>
    <row r="3458" spans="1:5" ht="12.95" customHeight="1" x14ac:dyDescent="0.2">
      <c r="A3458" s="7">
        <v>38882</v>
      </c>
      <c r="B3458" s="8">
        <v>7.249746</v>
      </c>
      <c r="C3458" s="2">
        <v>4.6679199999999996</v>
      </c>
      <c r="D3458" s="2">
        <v>4.6679199999999996</v>
      </c>
      <c r="E3458" s="2">
        <v>1</v>
      </c>
    </row>
    <row r="3459" spans="1:5" ht="12.95" customHeight="1" x14ac:dyDescent="0.2">
      <c r="A3459" s="7">
        <v>38883</v>
      </c>
      <c r="B3459" s="8">
        <v>7.2501620000000004</v>
      </c>
      <c r="C3459" s="2">
        <v>4.6736040000000001</v>
      </c>
      <c r="D3459" s="2">
        <v>4.6736040000000001</v>
      </c>
      <c r="E3459" s="2">
        <v>1</v>
      </c>
    </row>
    <row r="3460" spans="1:5" ht="12.95" customHeight="1" x14ac:dyDescent="0.2">
      <c r="A3460" s="7">
        <v>38884</v>
      </c>
      <c r="B3460" s="8">
        <v>7.2501620000000004</v>
      </c>
      <c r="C3460" s="2">
        <v>4.6736040000000001</v>
      </c>
      <c r="D3460" s="2">
        <v>4.6736040000000001</v>
      </c>
      <c r="E3460" s="2">
        <v>1</v>
      </c>
    </row>
    <row r="3461" spans="1:5" ht="12.95" customHeight="1" x14ac:dyDescent="0.2">
      <c r="A3461" s="7">
        <v>38885</v>
      </c>
      <c r="B3461" s="8">
        <v>7.2532810000000003</v>
      </c>
      <c r="C3461" s="2">
        <v>4.6635900000000001</v>
      </c>
      <c r="D3461" s="2">
        <v>4.6635900000000001</v>
      </c>
      <c r="E3461" s="2">
        <v>1</v>
      </c>
    </row>
    <row r="3462" spans="1:5" ht="12.95" customHeight="1" x14ac:dyDescent="0.2">
      <c r="A3462" s="7">
        <v>38886</v>
      </c>
      <c r="B3462" s="8">
        <v>7.2532810000000003</v>
      </c>
      <c r="C3462" s="2">
        <v>4.6635900000000001</v>
      </c>
      <c r="D3462" s="2">
        <v>4.6635900000000001</v>
      </c>
      <c r="E3462" s="2">
        <v>1</v>
      </c>
    </row>
    <row r="3463" spans="1:5" ht="12.95" customHeight="1" x14ac:dyDescent="0.2">
      <c r="A3463" s="7">
        <v>38887</v>
      </c>
      <c r="B3463" s="8">
        <v>7.2532810000000003</v>
      </c>
      <c r="C3463" s="2">
        <v>4.6635900000000001</v>
      </c>
      <c r="D3463" s="2">
        <v>4.6635900000000001</v>
      </c>
      <c r="E3463" s="2">
        <v>1</v>
      </c>
    </row>
    <row r="3464" spans="1:5" ht="12.95" customHeight="1" x14ac:dyDescent="0.2">
      <c r="A3464" s="7">
        <v>38888</v>
      </c>
      <c r="B3464" s="8">
        <v>7.2528189999999997</v>
      </c>
      <c r="C3464" s="2">
        <v>4.6555099999999996</v>
      </c>
      <c r="D3464" s="2">
        <v>4.6555099999999996</v>
      </c>
      <c r="E3464" s="2">
        <v>1</v>
      </c>
    </row>
    <row r="3465" spans="1:5" ht="12.95" customHeight="1" x14ac:dyDescent="0.2">
      <c r="A3465" s="7">
        <v>38889</v>
      </c>
      <c r="B3465" s="8">
        <v>7.2544370000000002</v>
      </c>
      <c r="C3465" s="2">
        <v>4.6532629999999999</v>
      </c>
      <c r="D3465" s="2">
        <v>4.6532629999999999</v>
      </c>
      <c r="E3465" s="2">
        <v>1</v>
      </c>
    </row>
    <row r="3466" spans="1:5" ht="12.95" customHeight="1" x14ac:dyDescent="0.2">
      <c r="A3466" s="7">
        <v>38890</v>
      </c>
      <c r="B3466" s="8">
        <v>7.260262</v>
      </c>
      <c r="C3466" s="2">
        <v>4.6546110000000001</v>
      </c>
      <c r="D3466" s="2">
        <v>4.6546110000000001</v>
      </c>
      <c r="E3466" s="2">
        <v>1</v>
      </c>
    </row>
    <row r="3467" spans="1:5" ht="12.95" customHeight="1" x14ac:dyDescent="0.2">
      <c r="A3467" s="7">
        <v>38891</v>
      </c>
      <c r="B3467" s="8">
        <v>7.260262</v>
      </c>
      <c r="C3467" s="2">
        <v>4.6546110000000001</v>
      </c>
      <c r="D3467" s="2">
        <v>4.6546110000000001</v>
      </c>
      <c r="E3467" s="2">
        <v>1</v>
      </c>
    </row>
    <row r="3468" spans="1:5" ht="12.95" customHeight="1" x14ac:dyDescent="0.2">
      <c r="A3468" s="7">
        <v>38892</v>
      </c>
      <c r="B3468" s="8">
        <v>7.2601170000000002</v>
      </c>
      <c r="C3468" s="2">
        <v>4.6411280000000001</v>
      </c>
      <c r="D3468" s="2">
        <v>4.6411280000000001</v>
      </c>
      <c r="E3468" s="2">
        <v>1</v>
      </c>
    </row>
    <row r="3469" spans="1:5" ht="12.95" customHeight="1" x14ac:dyDescent="0.2">
      <c r="A3469" s="7">
        <v>38893</v>
      </c>
      <c r="B3469" s="8">
        <v>7.2601170000000002</v>
      </c>
      <c r="C3469" s="2">
        <v>4.6411280000000001</v>
      </c>
      <c r="D3469" s="2">
        <v>4.6411280000000001</v>
      </c>
      <c r="E3469" s="2">
        <v>1</v>
      </c>
    </row>
    <row r="3470" spans="1:5" ht="12.95" customHeight="1" x14ac:dyDescent="0.2">
      <c r="A3470" s="7">
        <v>38894</v>
      </c>
      <c r="B3470" s="8">
        <v>7.2601170000000002</v>
      </c>
      <c r="C3470" s="2">
        <v>4.6411280000000001</v>
      </c>
      <c r="D3470" s="2">
        <v>4.6411280000000001</v>
      </c>
      <c r="E3470" s="2">
        <v>1</v>
      </c>
    </row>
    <row r="3471" spans="1:5" ht="12.95" customHeight="1" x14ac:dyDescent="0.2">
      <c r="A3471" s="7">
        <v>38895</v>
      </c>
      <c r="B3471" s="8">
        <v>7.2529409999999999</v>
      </c>
      <c r="C3471" s="2">
        <v>4.6406939999999999</v>
      </c>
      <c r="D3471" s="2">
        <v>4.6406939999999999</v>
      </c>
      <c r="E3471" s="2">
        <v>1</v>
      </c>
    </row>
    <row r="3472" spans="1:5" ht="12.95" customHeight="1" x14ac:dyDescent="0.2">
      <c r="A3472" s="7">
        <v>38896</v>
      </c>
      <c r="B3472" s="8">
        <v>7.2530020000000004</v>
      </c>
      <c r="C3472" s="2">
        <v>4.6324339999999999</v>
      </c>
      <c r="D3472" s="2">
        <v>4.6324339999999999</v>
      </c>
      <c r="E3472" s="2">
        <v>1</v>
      </c>
    </row>
    <row r="3473" spans="1:5" ht="12.95" customHeight="1" x14ac:dyDescent="0.2">
      <c r="A3473" s="7">
        <v>38897</v>
      </c>
      <c r="B3473" s="8">
        <v>7.2552979999999998</v>
      </c>
      <c r="C3473" s="2">
        <v>4.6404209999999999</v>
      </c>
      <c r="D3473" s="2">
        <v>4.6404209999999999</v>
      </c>
      <c r="E3473" s="2">
        <v>1</v>
      </c>
    </row>
    <row r="3474" spans="1:5" ht="12.95" customHeight="1" x14ac:dyDescent="0.2">
      <c r="A3474" s="7">
        <v>38898</v>
      </c>
      <c r="B3474" s="8">
        <v>7.2569790000000003</v>
      </c>
      <c r="C3474" s="2">
        <v>4.6400119999999996</v>
      </c>
      <c r="D3474" s="2">
        <v>4.6400119999999996</v>
      </c>
      <c r="E3474" s="2">
        <v>1</v>
      </c>
    </row>
    <row r="3475" spans="1:5" ht="12.95" customHeight="1" x14ac:dyDescent="0.2">
      <c r="A3475" s="7">
        <v>38899</v>
      </c>
      <c r="B3475" s="8">
        <v>7.2443059999999999</v>
      </c>
      <c r="C3475" s="2">
        <v>4.6230409999999997</v>
      </c>
      <c r="D3475" s="2">
        <v>4.6230409999999997</v>
      </c>
      <c r="E3475" s="2">
        <v>1</v>
      </c>
    </row>
    <row r="3476" spans="1:5" ht="12.95" customHeight="1" x14ac:dyDescent="0.2">
      <c r="A3476" s="7">
        <v>38900</v>
      </c>
      <c r="B3476" s="8">
        <v>7.2443059999999999</v>
      </c>
      <c r="C3476" s="2">
        <v>4.6230409999999997</v>
      </c>
      <c r="D3476" s="2">
        <v>4.6230409999999997</v>
      </c>
      <c r="E3476" s="2">
        <v>1</v>
      </c>
    </row>
    <row r="3477" spans="1:5" ht="12.95" customHeight="1" x14ac:dyDescent="0.2">
      <c r="A3477" s="7">
        <v>38901</v>
      </c>
      <c r="B3477" s="8">
        <v>7.2443059999999999</v>
      </c>
      <c r="C3477" s="2">
        <v>4.6230409999999997</v>
      </c>
      <c r="D3477" s="2">
        <v>4.6230409999999997</v>
      </c>
      <c r="E3477" s="2">
        <v>1</v>
      </c>
    </row>
    <row r="3478" spans="1:5" ht="12.95" customHeight="1" x14ac:dyDescent="0.2">
      <c r="A3478" s="7">
        <v>38902</v>
      </c>
      <c r="B3478" s="8">
        <v>7.2470460000000001</v>
      </c>
      <c r="C3478" s="2">
        <v>4.6274480000000002</v>
      </c>
      <c r="D3478" s="2">
        <v>4.6274480000000002</v>
      </c>
      <c r="E3478" s="2">
        <v>1</v>
      </c>
    </row>
    <row r="3479" spans="1:5" ht="12.95" customHeight="1" x14ac:dyDescent="0.2">
      <c r="A3479" s="7">
        <v>38903</v>
      </c>
      <c r="B3479" s="8">
        <v>7.2360899999999999</v>
      </c>
      <c r="C3479" s="2">
        <v>4.6130880000000003</v>
      </c>
      <c r="D3479" s="2">
        <v>4.6130880000000003</v>
      </c>
      <c r="E3479" s="2">
        <v>1</v>
      </c>
    </row>
    <row r="3480" spans="1:5" ht="12.95" customHeight="1" x14ac:dyDescent="0.2">
      <c r="A3480" s="7">
        <v>38904</v>
      </c>
      <c r="B3480" s="8">
        <v>7.2416099999999997</v>
      </c>
      <c r="C3480" s="2">
        <v>4.6242720000000004</v>
      </c>
      <c r="D3480" s="2">
        <v>4.6242720000000004</v>
      </c>
      <c r="E3480" s="2">
        <v>1</v>
      </c>
    </row>
    <row r="3481" spans="1:5" ht="12.95" customHeight="1" x14ac:dyDescent="0.2">
      <c r="A3481" s="7">
        <v>38905</v>
      </c>
      <c r="B3481" s="8">
        <v>7.2423890000000002</v>
      </c>
      <c r="C3481" s="2">
        <v>4.6147499999999999</v>
      </c>
      <c r="D3481" s="2">
        <v>4.6147499999999999</v>
      </c>
      <c r="E3481" s="2">
        <v>1</v>
      </c>
    </row>
    <row r="3482" spans="1:5" ht="12.95" customHeight="1" x14ac:dyDescent="0.2">
      <c r="A3482" s="7">
        <v>38906</v>
      </c>
      <c r="B3482" s="8">
        <v>7.245323</v>
      </c>
      <c r="C3482" s="2">
        <v>4.6177970000000004</v>
      </c>
      <c r="D3482" s="2">
        <v>4.6177970000000004</v>
      </c>
      <c r="E3482" s="2">
        <v>1</v>
      </c>
    </row>
    <row r="3483" spans="1:5" ht="12.95" customHeight="1" x14ac:dyDescent="0.2">
      <c r="A3483" s="7">
        <v>38907</v>
      </c>
      <c r="B3483" s="8">
        <v>7.245323</v>
      </c>
      <c r="C3483" s="2">
        <v>4.6177970000000004</v>
      </c>
      <c r="D3483" s="2">
        <v>4.6177970000000004</v>
      </c>
      <c r="E3483" s="2">
        <v>1</v>
      </c>
    </row>
    <row r="3484" spans="1:5" ht="12.95" customHeight="1" x14ac:dyDescent="0.2">
      <c r="A3484" s="7">
        <v>38908</v>
      </c>
      <c r="B3484" s="8">
        <v>7.245323</v>
      </c>
      <c r="C3484" s="2">
        <v>4.6177970000000004</v>
      </c>
      <c r="D3484" s="2">
        <v>4.6177970000000004</v>
      </c>
      <c r="E3484" s="2">
        <v>1</v>
      </c>
    </row>
    <row r="3485" spans="1:5" ht="12.95" customHeight="1" x14ac:dyDescent="0.2">
      <c r="A3485" s="7">
        <v>38909</v>
      </c>
      <c r="B3485" s="8">
        <v>7.2504850000000003</v>
      </c>
      <c r="C3485" s="2">
        <v>4.6272799999999998</v>
      </c>
      <c r="D3485" s="2">
        <v>4.6272799999999998</v>
      </c>
      <c r="E3485" s="2">
        <v>1</v>
      </c>
    </row>
    <row r="3486" spans="1:5" ht="12.95" customHeight="1" x14ac:dyDescent="0.2">
      <c r="A3486" s="7">
        <v>38910</v>
      </c>
      <c r="B3486" s="8">
        <v>7.2499840000000004</v>
      </c>
      <c r="C3486" s="2">
        <v>4.6305059999999996</v>
      </c>
      <c r="D3486" s="2">
        <v>4.6305059999999996</v>
      </c>
      <c r="E3486" s="2">
        <v>1</v>
      </c>
    </row>
    <row r="3487" spans="1:5" ht="12.95" customHeight="1" x14ac:dyDescent="0.2">
      <c r="A3487" s="7">
        <v>38911</v>
      </c>
      <c r="B3487" s="8">
        <v>7.2504920000000004</v>
      </c>
      <c r="C3487" s="2">
        <v>4.6293530000000001</v>
      </c>
      <c r="D3487" s="2">
        <v>4.6293530000000001</v>
      </c>
      <c r="E3487" s="2">
        <v>1</v>
      </c>
    </row>
    <row r="3488" spans="1:5" ht="12.95" customHeight="1" x14ac:dyDescent="0.2">
      <c r="A3488" s="7">
        <v>38912</v>
      </c>
      <c r="B3488" s="8">
        <v>7.2464690000000003</v>
      </c>
      <c r="C3488" s="2">
        <v>4.6365530000000001</v>
      </c>
      <c r="D3488" s="2">
        <v>4.6365530000000001</v>
      </c>
      <c r="E3488" s="2">
        <v>1</v>
      </c>
    </row>
    <row r="3489" spans="1:5" ht="12.95" customHeight="1" x14ac:dyDescent="0.2">
      <c r="A3489" s="7">
        <v>38913</v>
      </c>
      <c r="B3489" s="8">
        <v>7.247376</v>
      </c>
      <c r="C3489" s="2">
        <v>4.6421830000000002</v>
      </c>
      <c r="D3489" s="2">
        <v>4.6421830000000002</v>
      </c>
      <c r="E3489" s="2">
        <v>1</v>
      </c>
    </row>
    <row r="3490" spans="1:5" ht="12.95" customHeight="1" x14ac:dyDescent="0.2">
      <c r="A3490" s="7">
        <v>38914</v>
      </c>
      <c r="B3490" s="8">
        <v>7.247376</v>
      </c>
      <c r="C3490" s="2">
        <v>4.6421830000000002</v>
      </c>
      <c r="D3490" s="2">
        <v>4.6421830000000002</v>
      </c>
      <c r="E3490" s="2">
        <v>1</v>
      </c>
    </row>
    <row r="3491" spans="1:5" ht="12.95" customHeight="1" x14ac:dyDescent="0.2">
      <c r="A3491" s="7">
        <v>38915</v>
      </c>
      <c r="B3491" s="8">
        <v>7.247376</v>
      </c>
      <c r="C3491" s="2">
        <v>4.6421830000000002</v>
      </c>
      <c r="D3491" s="2">
        <v>4.6421830000000002</v>
      </c>
      <c r="E3491" s="2">
        <v>1</v>
      </c>
    </row>
    <row r="3492" spans="1:5" ht="12.95" customHeight="1" x14ac:dyDescent="0.2">
      <c r="A3492" s="7">
        <v>38916</v>
      </c>
      <c r="B3492" s="8">
        <v>7.243017</v>
      </c>
      <c r="C3492" s="2">
        <v>4.6370149999999999</v>
      </c>
      <c r="D3492" s="2">
        <v>4.6370149999999999</v>
      </c>
      <c r="E3492" s="2">
        <v>1</v>
      </c>
    </row>
    <row r="3493" spans="1:5" ht="12.95" customHeight="1" x14ac:dyDescent="0.2">
      <c r="A3493" s="7">
        <v>38917</v>
      </c>
      <c r="B3493" s="8">
        <v>7.2400659999999997</v>
      </c>
      <c r="C3493" s="2">
        <v>4.6330489999999998</v>
      </c>
      <c r="D3493" s="2">
        <v>4.6330489999999998</v>
      </c>
      <c r="E3493" s="2">
        <v>1</v>
      </c>
    </row>
    <row r="3494" spans="1:5" ht="12.95" customHeight="1" x14ac:dyDescent="0.2">
      <c r="A3494" s="7">
        <v>38918</v>
      </c>
      <c r="B3494" s="8">
        <v>7.2382280000000003</v>
      </c>
      <c r="C3494" s="2">
        <v>4.6129810000000004</v>
      </c>
      <c r="D3494" s="2">
        <v>4.6129810000000004</v>
      </c>
      <c r="E3494" s="2">
        <v>1</v>
      </c>
    </row>
    <row r="3495" spans="1:5" ht="12.95" customHeight="1" x14ac:dyDescent="0.2">
      <c r="A3495" s="7">
        <v>38919</v>
      </c>
      <c r="B3495" s="8">
        <v>7.2385099999999998</v>
      </c>
      <c r="C3495" s="2">
        <v>4.6093419999999998</v>
      </c>
      <c r="D3495" s="2">
        <v>4.6093419999999998</v>
      </c>
      <c r="E3495" s="2">
        <v>1</v>
      </c>
    </row>
    <row r="3496" spans="1:5" ht="12.95" customHeight="1" x14ac:dyDescent="0.2">
      <c r="A3496" s="7">
        <v>38920</v>
      </c>
      <c r="B3496" s="8">
        <v>7.2395180000000003</v>
      </c>
      <c r="C3496" s="2">
        <v>4.6108640000000003</v>
      </c>
      <c r="D3496" s="2">
        <v>4.6108640000000003</v>
      </c>
      <c r="E3496" s="2">
        <v>1</v>
      </c>
    </row>
    <row r="3497" spans="1:5" ht="12.95" customHeight="1" x14ac:dyDescent="0.2">
      <c r="A3497" s="7">
        <v>38921</v>
      </c>
      <c r="B3497" s="8">
        <v>7.2395180000000003</v>
      </c>
      <c r="C3497" s="2">
        <v>4.6108640000000003</v>
      </c>
      <c r="D3497" s="2">
        <v>4.6108640000000003</v>
      </c>
      <c r="E3497" s="2">
        <v>1</v>
      </c>
    </row>
    <row r="3498" spans="1:5" ht="12.95" customHeight="1" x14ac:dyDescent="0.2">
      <c r="A3498" s="7">
        <v>38922</v>
      </c>
      <c r="B3498" s="8">
        <v>7.2395180000000003</v>
      </c>
      <c r="C3498" s="2">
        <v>4.6108640000000003</v>
      </c>
      <c r="D3498" s="2">
        <v>4.6108640000000003</v>
      </c>
      <c r="E3498" s="2">
        <v>1</v>
      </c>
    </row>
    <row r="3499" spans="1:5" ht="12.95" customHeight="1" x14ac:dyDescent="0.2">
      <c r="A3499" s="7">
        <v>38923</v>
      </c>
      <c r="B3499" s="8">
        <v>7.2452040000000002</v>
      </c>
      <c r="C3499" s="2">
        <v>4.6010059999999999</v>
      </c>
      <c r="D3499" s="2">
        <v>4.6010059999999999</v>
      </c>
      <c r="E3499" s="2">
        <v>1</v>
      </c>
    </row>
    <row r="3500" spans="1:5" ht="12.95" customHeight="1" x14ac:dyDescent="0.2">
      <c r="A3500" s="7">
        <v>38924</v>
      </c>
      <c r="B3500" s="8">
        <v>7.2500600000000004</v>
      </c>
      <c r="C3500" s="2">
        <v>4.6064299999999996</v>
      </c>
      <c r="D3500" s="2">
        <v>4.6064299999999996</v>
      </c>
      <c r="E3500" s="2">
        <v>1</v>
      </c>
    </row>
    <row r="3501" spans="1:5" ht="12.95" customHeight="1" x14ac:dyDescent="0.2">
      <c r="A3501" s="7">
        <v>38925</v>
      </c>
      <c r="B3501" s="8">
        <v>7.2543569999999997</v>
      </c>
      <c r="C3501" s="2">
        <v>4.6050639999999996</v>
      </c>
      <c r="D3501" s="2">
        <v>4.6050639999999996</v>
      </c>
      <c r="E3501" s="2">
        <v>1</v>
      </c>
    </row>
    <row r="3502" spans="1:5" ht="12.95" customHeight="1" x14ac:dyDescent="0.2">
      <c r="A3502" s="7">
        <v>38926</v>
      </c>
      <c r="B3502" s="8">
        <v>7.2524790000000001</v>
      </c>
      <c r="C3502" s="2">
        <v>4.6044559999999999</v>
      </c>
      <c r="D3502" s="2">
        <v>4.6044559999999999</v>
      </c>
      <c r="E3502" s="2">
        <v>1</v>
      </c>
    </row>
    <row r="3503" spans="1:5" ht="12.95" customHeight="1" x14ac:dyDescent="0.2">
      <c r="A3503" s="7">
        <v>38927</v>
      </c>
      <c r="B3503" s="8">
        <v>7.2581189999999998</v>
      </c>
      <c r="C3503" s="2">
        <v>4.6171239999999996</v>
      </c>
      <c r="D3503" s="2">
        <v>4.6171239999999996</v>
      </c>
      <c r="E3503" s="2">
        <v>1</v>
      </c>
    </row>
    <row r="3504" spans="1:5" ht="12.95" customHeight="1" x14ac:dyDescent="0.2">
      <c r="A3504" s="7">
        <v>38928</v>
      </c>
      <c r="B3504" s="8">
        <v>7.2581189999999998</v>
      </c>
      <c r="C3504" s="2">
        <v>4.6171239999999996</v>
      </c>
      <c r="D3504" s="2">
        <v>4.6171239999999996</v>
      </c>
      <c r="E3504" s="2">
        <v>1</v>
      </c>
    </row>
    <row r="3505" spans="1:5" ht="12.95" customHeight="1" x14ac:dyDescent="0.2">
      <c r="A3505" s="7">
        <v>38929</v>
      </c>
      <c r="B3505" s="8">
        <v>7.2581189999999998</v>
      </c>
      <c r="C3505" s="2">
        <v>4.6171239999999996</v>
      </c>
      <c r="D3505" s="2">
        <v>4.6171239999999996</v>
      </c>
      <c r="E3505" s="2">
        <v>1</v>
      </c>
    </row>
    <row r="3506" spans="1:5" ht="12.95" customHeight="1" x14ac:dyDescent="0.2">
      <c r="A3506" s="7">
        <v>38930</v>
      </c>
      <c r="B3506" s="8">
        <v>7.2498180000000003</v>
      </c>
      <c r="C3506" s="2">
        <v>4.6118439999999996</v>
      </c>
      <c r="D3506" s="2">
        <v>4.6118439999999996</v>
      </c>
      <c r="E3506" s="2">
        <v>1</v>
      </c>
    </row>
    <row r="3507" spans="1:5" ht="12.95" customHeight="1" x14ac:dyDescent="0.2">
      <c r="A3507" s="7">
        <v>38931</v>
      </c>
      <c r="B3507" s="8">
        <v>7.2518789999999997</v>
      </c>
      <c r="C3507" s="2">
        <v>4.6119810000000001</v>
      </c>
      <c r="D3507" s="2">
        <v>4.6119810000000001</v>
      </c>
      <c r="E3507" s="2">
        <v>1</v>
      </c>
    </row>
    <row r="3508" spans="1:5" ht="12.95" customHeight="1" x14ac:dyDescent="0.2">
      <c r="A3508" s="7">
        <v>38932</v>
      </c>
      <c r="B3508" s="8">
        <v>7.252383</v>
      </c>
      <c r="C3508" s="2">
        <v>4.611129</v>
      </c>
      <c r="D3508" s="2">
        <v>4.611129</v>
      </c>
      <c r="E3508" s="2">
        <v>1</v>
      </c>
    </row>
    <row r="3509" spans="1:5" ht="12.95" customHeight="1" x14ac:dyDescent="0.2">
      <c r="A3509" s="7">
        <v>38933</v>
      </c>
      <c r="B3509" s="8">
        <v>7.2581300000000004</v>
      </c>
      <c r="C3509" s="2">
        <v>4.6112640000000003</v>
      </c>
      <c r="D3509" s="2">
        <v>4.6112640000000003</v>
      </c>
      <c r="E3509" s="2">
        <v>1</v>
      </c>
    </row>
    <row r="3510" spans="1:5" ht="12.95" customHeight="1" x14ac:dyDescent="0.2">
      <c r="A3510" s="7">
        <v>38934</v>
      </c>
      <c r="B3510" s="8">
        <v>7.2616019999999999</v>
      </c>
      <c r="C3510" s="2">
        <v>4.6061540000000001</v>
      </c>
      <c r="D3510" s="2">
        <v>4.6061540000000001</v>
      </c>
      <c r="E3510" s="2">
        <v>1</v>
      </c>
    </row>
    <row r="3511" spans="1:5" ht="12.95" customHeight="1" x14ac:dyDescent="0.2">
      <c r="A3511" s="7">
        <v>38935</v>
      </c>
      <c r="B3511" s="8">
        <v>7.2616019999999999</v>
      </c>
      <c r="C3511" s="2">
        <v>4.6061540000000001</v>
      </c>
      <c r="D3511" s="2">
        <v>4.6061540000000001</v>
      </c>
      <c r="E3511" s="2">
        <v>1</v>
      </c>
    </row>
    <row r="3512" spans="1:5" ht="12.95" customHeight="1" x14ac:dyDescent="0.2">
      <c r="A3512" s="7">
        <v>38936</v>
      </c>
      <c r="B3512" s="8">
        <v>7.2616019999999999</v>
      </c>
      <c r="C3512" s="2">
        <v>4.6061540000000001</v>
      </c>
      <c r="D3512" s="2">
        <v>4.6061540000000001</v>
      </c>
      <c r="E3512" s="2">
        <v>1</v>
      </c>
    </row>
    <row r="3513" spans="1:5" ht="12.95" customHeight="1" x14ac:dyDescent="0.2">
      <c r="A3513" s="7">
        <v>38937</v>
      </c>
      <c r="B3513" s="8">
        <v>7.2653970000000001</v>
      </c>
      <c r="C3513" s="2">
        <v>4.6196970000000004</v>
      </c>
      <c r="D3513" s="2">
        <v>4.6196970000000004</v>
      </c>
      <c r="E3513" s="2">
        <v>1</v>
      </c>
    </row>
    <row r="3514" spans="1:5" ht="12.95" customHeight="1" x14ac:dyDescent="0.2">
      <c r="A3514" s="7">
        <v>38938</v>
      </c>
      <c r="B3514" s="8">
        <v>7.269107</v>
      </c>
      <c r="C3514" s="2">
        <v>4.6220559999999997</v>
      </c>
      <c r="D3514" s="2">
        <v>4.6220559999999997</v>
      </c>
      <c r="E3514" s="2">
        <v>1</v>
      </c>
    </row>
    <row r="3515" spans="1:5" ht="12.95" customHeight="1" x14ac:dyDescent="0.2">
      <c r="A3515" s="7">
        <v>38939</v>
      </c>
      <c r="B3515" s="8">
        <v>7.2823849999999997</v>
      </c>
      <c r="C3515" s="2">
        <v>4.6246169999999998</v>
      </c>
      <c r="D3515" s="2">
        <v>4.6246169999999998</v>
      </c>
      <c r="E3515" s="2">
        <v>1</v>
      </c>
    </row>
    <row r="3516" spans="1:5" ht="12.95" customHeight="1" x14ac:dyDescent="0.2">
      <c r="A3516" s="7">
        <v>38940</v>
      </c>
      <c r="B3516" s="8">
        <v>7.2768280000000001</v>
      </c>
      <c r="C3516" s="2">
        <v>4.6210880000000003</v>
      </c>
      <c r="D3516" s="2">
        <v>4.6210880000000003</v>
      </c>
      <c r="E3516" s="2">
        <v>1</v>
      </c>
    </row>
    <row r="3517" spans="1:5" ht="12.95" customHeight="1" x14ac:dyDescent="0.2">
      <c r="A3517" s="7">
        <v>38941</v>
      </c>
      <c r="B3517" s="8">
        <v>7.2765570000000004</v>
      </c>
      <c r="C3517" s="2">
        <v>4.6086239999999998</v>
      </c>
      <c r="D3517" s="2">
        <v>4.6086239999999998</v>
      </c>
      <c r="E3517" s="2">
        <v>1</v>
      </c>
    </row>
    <row r="3518" spans="1:5" ht="12.95" customHeight="1" x14ac:dyDescent="0.2">
      <c r="A3518" s="7">
        <v>38942</v>
      </c>
      <c r="B3518" s="8">
        <v>7.2765570000000004</v>
      </c>
      <c r="C3518" s="2">
        <v>4.6086239999999998</v>
      </c>
      <c r="D3518" s="2">
        <v>4.6086239999999998</v>
      </c>
      <c r="E3518" s="2">
        <v>1</v>
      </c>
    </row>
    <row r="3519" spans="1:5" ht="12.95" customHeight="1" x14ac:dyDescent="0.2">
      <c r="A3519" s="7">
        <v>38943</v>
      </c>
      <c r="B3519" s="8">
        <v>7.2765570000000004</v>
      </c>
      <c r="C3519" s="2">
        <v>4.6086239999999998</v>
      </c>
      <c r="D3519" s="2">
        <v>4.6086239999999998</v>
      </c>
      <c r="E3519" s="2">
        <v>1</v>
      </c>
    </row>
    <row r="3520" spans="1:5" ht="12.95" customHeight="1" x14ac:dyDescent="0.2">
      <c r="A3520" s="7">
        <v>38944</v>
      </c>
      <c r="B3520" s="8">
        <v>7.2682349999999998</v>
      </c>
      <c r="C3520" s="2">
        <v>4.5998580000000002</v>
      </c>
      <c r="D3520" s="2">
        <v>4.5998580000000002</v>
      </c>
      <c r="E3520" s="2">
        <v>1</v>
      </c>
    </row>
    <row r="3521" spans="1:5" ht="12.95" customHeight="1" x14ac:dyDescent="0.2">
      <c r="A3521" s="7">
        <v>38945</v>
      </c>
      <c r="B3521" s="8">
        <v>7.2682349999999998</v>
      </c>
      <c r="C3521" s="2">
        <v>4.5998580000000002</v>
      </c>
      <c r="D3521" s="2">
        <v>4.5998580000000002</v>
      </c>
      <c r="E3521" s="2">
        <v>1</v>
      </c>
    </row>
    <row r="3522" spans="1:5" ht="12.95" customHeight="1" x14ac:dyDescent="0.2">
      <c r="A3522" s="7">
        <v>38946</v>
      </c>
      <c r="B3522" s="8">
        <v>7.2635139999999998</v>
      </c>
      <c r="C3522" s="2">
        <v>4.5991980000000003</v>
      </c>
      <c r="D3522" s="2">
        <v>4.5991980000000003</v>
      </c>
      <c r="E3522" s="2">
        <v>1</v>
      </c>
    </row>
    <row r="3523" spans="1:5" ht="12.95" customHeight="1" x14ac:dyDescent="0.2">
      <c r="A3523" s="7">
        <v>38947</v>
      </c>
      <c r="B3523" s="8">
        <v>7.2746620000000002</v>
      </c>
      <c r="C3523" s="2">
        <v>4.6091759999999997</v>
      </c>
      <c r="D3523" s="2">
        <v>4.6091759999999997</v>
      </c>
      <c r="E3523" s="2">
        <v>1</v>
      </c>
    </row>
    <row r="3524" spans="1:5" ht="12.95" customHeight="1" x14ac:dyDescent="0.2">
      <c r="A3524" s="7">
        <v>38948</v>
      </c>
      <c r="B3524" s="8">
        <v>7.2765069999999996</v>
      </c>
      <c r="C3524" s="2">
        <v>4.6024710000000004</v>
      </c>
      <c r="D3524" s="2">
        <v>4.6024710000000004</v>
      </c>
      <c r="E3524" s="2">
        <v>1</v>
      </c>
    </row>
    <row r="3525" spans="1:5" ht="12.95" customHeight="1" x14ac:dyDescent="0.2">
      <c r="A3525" s="7">
        <v>38949</v>
      </c>
      <c r="B3525" s="8">
        <v>7.2765069999999996</v>
      </c>
      <c r="C3525" s="2">
        <v>4.6024710000000004</v>
      </c>
      <c r="D3525" s="2">
        <v>4.6024710000000004</v>
      </c>
      <c r="E3525" s="2">
        <v>1</v>
      </c>
    </row>
    <row r="3526" spans="1:5" ht="12.95" customHeight="1" x14ac:dyDescent="0.2">
      <c r="A3526" s="7">
        <v>38950</v>
      </c>
      <c r="B3526" s="8">
        <v>7.2765069999999996</v>
      </c>
      <c r="C3526" s="2">
        <v>4.6024710000000004</v>
      </c>
      <c r="D3526" s="2">
        <v>4.6024710000000004</v>
      </c>
      <c r="E3526" s="2">
        <v>1</v>
      </c>
    </row>
    <row r="3527" spans="1:5" ht="12.95" customHeight="1" x14ac:dyDescent="0.2">
      <c r="A3527" s="7">
        <v>38951</v>
      </c>
      <c r="B3527" s="8">
        <v>7.2763450000000001</v>
      </c>
      <c r="C3527" s="2">
        <v>4.6108260000000003</v>
      </c>
      <c r="D3527" s="2">
        <v>4.6108260000000003</v>
      </c>
      <c r="E3527" s="2">
        <v>1</v>
      </c>
    </row>
    <row r="3528" spans="1:5" ht="12.95" customHeight="1" x14ac:dyDescent="0.2">
      <c r="A3528" s="7">
        <v>38952</v>
      </c>
      <c r="B3528" s="8">
        <v>7.2803509999999996</v>
      </c>
      <c r="C3528" s="2">
        <v>4.6171680000000004</v>
      </c>
      <c r="D3528" s="2">
        <v>4.6171680000000004</v>
      </c>
      <c r="E3528" s="2">
        <v>1</v>
      </c>
    </row>
    <row r="3529" spans="1:5" ht="12.95" customHeight="1" x14ac:dyDescent="0.2">
      <c r="A3529" s="7">
        <v>38953</v>
      </c>
      <c r="B3529" s="8">
        <v>7.2874439999999998</v>
      </c>
      <c r="C3529" s="2">
        <v>4.6134740000000001</v>
      </c>
      <c r="D3529" s="2">
        <v>4.6134740000000001</v>
      </c>
      <c r="E3529" s="2">
        <v>1</v>
      </c>
    </row>
    <row r="3530" spans="1:5" ht="12.95" customHeight="1" x14ac:dyDescent="0.2">
      <c r="A3530" s="7">
        <v>38954</v>
      </c>
      <c r="B3530" s="8">
        <v>7.2886150000000001</v>
      </c>
      <c r="C3530" s="2">
        <v>4.6124640000000001</v>
      </c>
      <c r="D3530" s="2">
        <v>4.6124640000000001</v>
      </c>
      <c r="E3530" s="2">
        <v>1</v>
      </c>
    </row>
    <row r="3531" spans="1:5" ht="12.95" customHeight="1" x14ac:dyDescent="0.2">
      <c r="A3531" s="7">
        <v>38955</v>
      </c>
      <c r="B3531" s="8">
        <v>7.2921810000000002</v>
      </c>
      <c r="C3531" s="2">
        <v>4.6132609999999996</v>
      </c>
      <c r="D3531" s="2">
        <v>4.6132609999999996</v>
      </c>
      <c r="E3531" s="2">
        <v>1</v>
      </c>
    </row>
    <row r="3532" spans="1:5" ht="12.95" customHeight="1" x14ac:dyDescent="0.2">
      <c r="A3532" s="7">
        <v>38956</v>
      </c>
      <c r="B3532" s="8">
        <v>7.2921810000000002</v>
      </c>
      <c r="C3532" s="2">
        <v>4.6132609999999996</v>
      </c>
      <c r="D3532" s="2">
        <v>4.6132609999999996</v>
      </c>
      <c r="E3532" s="2">
        <v>1</v>
      </c>
    </row>
    <row r="3533" spans="1:5" ht="12.95" customHeight="1" x14ac:dyDescent="0.2">
      <c r="A3533" s="7">
        <v>38957</v>
      </c>
      <c r="B3533" s="8">
        <v>7.2921810000000002</v>
      </c>
      <c r="C3533" s="2">
        <v>4.6132609999999996</v>
      </c>
      <c r="D3533" s="2">
        <v>4.6132609999999996</v>
      </c>
      <c r="E3533" s="2">
        <v>1</v>
      </c>
    </row>
    <row r="3534" spans="1:5" ht="12.95" customHeight="1" x14ac:dyDescent="0.2">
      <c r="A3534" s="7">
        <v>38958</v>
      </c>
      <c r="B3534" s="8">
        <v>7.3015439999999998</v>
      </c>
      <c r="C3534" s="2">
        <v>4.6194759999999997</v>
      </c>
      <c r="D3534" s="2">
        <v>4.6194759999999997</v>
      </c>
      <c r="E3534" s="2">
        <v>1</v>
      </c>
    </row>
    <row r="3535" spans="1:5" ht="12.95" customHeight="1" x14ac:dyDescent="0.2">
      <c r="A3535" s="7">
        <v>38959</v>
      </c>
      <c r="B3535" s="8">
        <v>7.3117900000000002</v>
      </c>
      <c r="C3535" s="2">
        <v>4.6338739999999996</v>
      </c>
      <c r="D3535" s="2">
        <v>4.6338739999999996</v>
      </c>
      <c r="E3535" s="2">
        <v>1</v>
      </c>
    </row>
    <row r="3536" spans="1:5" ht="12.95" customHeight="1" x14ac:dyDescent="0.2">
      <c r="A3536" s="7">
        <v>38960</v>
      </c>
      <c r="B3536" s="8">
        <v>7.3146089999999999</v>
      </c>
      <c r="C3536" s="2">
        <v>4.6409549999999999</v>
      </c>
      <c r="D3536" s="2">
        <v>4.6409549999999999</v>
      </c>
      <c r="E3536" s="2">
        <v>1</v>
      </c>
    </row>
    <row r="3537" spans="1:5" ht="12.95" customHeight="1" x14ac:dyDescent="0.2">
      <c r="A3537" s="7">
        <v>38961</v>
      </c>
      <c r="B3537" s="8">
        <v>7.320856</v>
      </c>
      <c r="C3537" s="2">
        <v>4.6484579999999998</v>
      </c>
      <c r="D3537" s="2">
        <v>4.6484579999999998</v>
      </c>
      <c r="E3537" s="2">
        <v>1</v>
      </c>
    </row>
    <row r="3538" spans="1:5" ht="12.95" customHeight="1" x14ac:dyDescent="0.2">
      <c r="A3538" s="7">
        <v>38962</v>
      </c>
      <c r="B3538" s="8">
        <v>7.3417110000000001</v>
      </c>
      <c r="C3538" s="2">
        <v>4.653721</v>
      </c>
      <c r="D3538" s="2">
        <v>4.653721</v>
      </c>
      <c r="E3538" s="2">
        <v>1</v>
      </c>
    </row>
    <row r="3539" spans="1:5" ht="12.95" customHeight="1" x14ac:dyDescent="0.2">
      <c r="A3539" s="7">
        <v>38963</v>
      </c>
      <c r="B3539" s="8">
        <v>7.3417110000000001</v>
      </c>
      <c r="C3539" s="2">
        <v>4.653721</v>
      </c>
      <c r="D3539" s="2">
        <v>4.653721</v>
      </c>
      <c r="E3539" s="2">
        <v>1</v>
      </c>
    </row>
    <row r="3540" spans="1:5" ht="12.95" customHeight="1" x14ac:dyDescent="0.2">
      <c r="A3540" s="7">
        <v>38964</v>
      </c>
      <c r="B3540" s="8">
        <v>7.3417110000000001</v>
      </c>
      <c r="C3540" s="2">
        <v>4.653721</v>
      </c>
      <c r="D3540" s="2">
        <v>4.653721</v>
      </c>
      <c r="E3540" s="2">
        <v>1</v>
      </c>
    </row>
    <row r="3541" spans="1:5" ht="12.95" customHeight="1" x14ac:dyDescent="0.2">
      <c r="A3541" s="7">
        <v>38965</v>
      </c>
      <c r="B3541" s="8">
        <v>7.3379570000000003</v>
      </c>
      <c r="C3541" s="2">
        <v>4.6416329999999997</v>
      </c>
      <c r="D3541" s="2">
        <v>4.6416329999999997</v>
      </c>
      <c r="E3541" s="2">
        <v>1</v>
      </c>
    </row>
    <row r="3542" spans="1:5" ht="12.95" customHeight="1" x14ac:dyDescent="0.2">
      <c r="A3542" s="7">
        <v>38966</v>
      </c>
      <c r="B3542" s="8">
        <v>7.3413360000000001</v>
      </c>
      <c r="C3542" s="2">
        <v>4.6440640000000002</v>
      </c>
      <c r="D3542" s="2">
        <v>4.6440640000000002</v>
      </c>
      <c r="E3542" s="2">
        <v>1</v>
      </c>
    </row>
    <row r="3543" spans="1:5" ht="12.95" customHeight="1" x14ac:dyDescent="0.2">
      <c r="A3543" s="7">
        <v>38967</v>
      </c>
      <c r="B3543" s="8">
        <v>7.3446389999999999</v>
      </c>
      <c r="C3543" s="2">
        <v>4.6414549999999997</v>
      </c>
      <c r="D3543" s="2">
        <v>4.6414549999999997</v>
      </c>
      <c r="E3543" s="2">
        <v>1</v>
      </c>
    </row>
    <row r="3544" spans="1:5" ht="12.95" customHeight="1" x14ac:dyDescent="0.2">
      <c r="A3544" s="7">
        <v>38968</v>
      </c>
      <c r="B3544" s="8">
        <v>7.3551799999999998</v>
      </c>
      <c r="C3544" s="2">
        <v>4.6516440000000001</v>
      </c>
      <c r="D3544" s="2">
        <v>4.6516440000000001</v>
      </c>
      <c r="E3544" s="2">
        <v>1</v>
      </c>
    </row>
    <row r="3545" spans="1:5" ht="12.95" customHeight="1" x14ac:dyDescent="0.2">
      <c r="A3545" s="7">
        <v>38969</v>
      </c>
      <c r="B3545" s="8">
        <v>7.3519100000000002</v>
      </c>
      <c r="C3545" s="2">
        <v>4.6483999999999996</v>
      </c>
      <c r="D3545" s="2">
        <v>4.6483999999999996</v>
      </c>
      <c r="E3545" s="2">
        <v>1</v>
      </c>
    </row>
    <row r="3546" spans="1:5" ht="12.95" customHeight="1" x14ac:dyDescent="0.2">
      <c r="A3546" s="7">
        <v>38970</v>
      </c>
      <c r="B3546" s="8">
        <v>7.3519100000000002</v>
      </c>
      <c r="C3546" s="2">
        <v>4.6483999999999996</v>
      </c>
      <c r="D3546" s="2">
        <v>4.6483999999999996</v>
      </c>
      <c r="E3546" s="2">
        <v>1</v>
      </c>
    </row>
    <row r="3547" spans="1:5" ht="12.95" customHeight="1" x14ac:dyDescent="0.2">
      <c r="A3547" s="7">
        <v>38971</v>
      </c>
      <c r="B3547" s="8">
        <v>7.3519100000000002</v>
      </c>
      <c r="C3547" s="2">
        <v>4.6483999999999996</v>
      </c>
      <c r="D3547" s="2">
        <v>4.6483999999999996</v>
      </c>
      <c r="E3547" s="2">
        <v>1</v>
      </c>
    </row>
    <row r="3548" spans="1:5" ht="12.95" customHeight="1" x14ac:dyDescent="0.2">
      <c r="A3548" s="7">
        <v>38972</v>
      </c>
      <c r="B3548" s="8">
        <v>7.3589130000000003</v>
      </c>
      <c r="C3548" s="2">
        <v>4.6581299999999999</v>
      </c>
      <c r="D3548" s="2">
        <v>4.6581299999999999</v>
      </c>
      <c r="E3548" s="2">
        <v>1</v>
      </c>
    </row>
    <row r="3549" spans="1:5" ht="12.95" customHeight="1" x14ac:dyDescent="0.2">
      <c r="A3549" s="7">
        <v>38973</v>
      </c>
      <c r="B3549" s="8">
        <v>7.3605609999999997</v>
      </c>
      <c r="C3549" s="2">
        <v>4.6585830000000001</v>
      </c>
      <c r="D3549" s="2">
        <v>4.6585830000000001</v>
      </c>
      <c r="E3549" s="2">
        <v>1</v>
      </c>
    </row>
    <row r="3550" spans="1:5" ht="12.95" customHeight="1" x14ac:dyDescent="0.2">
      <c r="A3550" s="7">
        <v>38974</v>
      </c>
      <c r="B3550" s="8">
        <v>7.378717</v>
      </c>
      <c r="C3550" s="2">
        <v>4.6494749999999998</v>
      </c>
      <c r="D3550" s="2">
        <v>4.6494749999999998</v>
      </c>
      <c r="E3550" s="2">
        <v>1</v>
      </c>
    </row>
    <row r="3551" spans="1:5" ht="12.95" customHeight="1" x14ac:dyDescent="0.2">
      <c r="A3551" s="7">
        <v>38975</v>
      </c>
      <c r="B3551" s="8">
        <v>7.3749060000000002</v>
      </c>
      <c r="C3551" s="2">
        <v>4.6538180000000002</v>
      </c>
      <c r="D3551" s="2">
        <v>4.6538180000000002</v>
      </c>
      <c r="E3551" s="2">
        <v>1</v>
      </c>
    </row>
    <row r="3552" spans="1:5" ht="12.95" customHeight="1" x14ac:dyDescent="0.2">
      <c r="A3552" s="7">
        <v>38976</v>
      </c>
      <c r="B3552" s="8">
        <v>7.4068269999999998</v>
      </c>
      <c r="C3552" s="2">
        <v>4.644361</v>
      </c>
      <c r="D3552" s="2">
        <v>4.644361</v>
      </c>
      <c r="E3552" s="2">
        <v>1</v>
      </c>
    </row>
    <row r="3553" spans="1:5" ht="12.95" customHeight="1" x14ac:dyDescent="0.2">
      <c r="A3553" s="7">
        <v>38977</v>
      </c>
      <c r="B3553" s="8">
        <v>7.4068269999999998</v>
      </c>
      <c r="C3553" s="2">
        <v>4.644361</v>
      </c>
      <c r="D3553" s="2">
        <v>4.644361</v>
      </c>
      <c r="E3553" s="2">
        <v>1</v>
      </c>
    </row>
    <row r="3554" spans="1:5" ht="12.95" customHeight="1" x14ac:dyDescent="0.2">
      <c r="A3554" s="7">
        <v>38978</v>
      </c>
      <c r="B3554" s="8">
        <v>7.4068269999999998</v>
      </c>
      <c r="C3554" s="2">
        <v>4.644361</v>
      </c>
      <c r="D3554" s="2">
        <v>4.644361</v>
      </c>
      <c r="E3554" s="2">
        <v>1</v>
      </c>
    </row>
    <row r="3555" spans="1:5" ht="12.95" customHeight="1" x14ac:dyDescent="0.2">
      <c r="A3555" s="7">
        <v>38979</v>
      </c>
      <c r="B3555" s="8">
        <v>7.4225329999999996</v>
      </c>
      <c r="C3555" s="2">
        <v>4.6729620000000001</v>
      </c>
      <c r="D3555" s="2">
        <v>4.6729620000000001</v>
      </c>
      <c r="E3555" s="2">
        <v>1</v>
      </c>
    </row>
    <row r="3556" spans="1:5" ht="12.95" customHeight="1" x14ac:dyDescent="0.2">
      <c r="A3556" s="7">
        <v>38980</v>
      </c>
      <c r="B3556" s="8">
        <v>7.4306210000000004</v>
      </c>
      <c r="C3556" s="2">
        <v>4.6736399999999998</v>
      </c>
      <c r="D3556" s="2">
        <v>4.6736399999999998</v>
      </c>
      <c r="E3556" s="2">
        <v>1</v>
      </c>
    </row>
    <row r="3557" spans="1:5" ht="12.95" customHeight="1" x14ac:dyDescent="0.2">
      <c r="A3557" s="7">
        <v>38981</v>
      </c>
      <c r="B3557" s="8">
        <v>7.4301130000000004</v>
      </c>
      <c r="C3557" s="2">
        <v>4.6818609999999996</v>
      </c>
      <c r="D3557" s="2">
        <v>4.6818609999999996</v>
      </c>
      <c r="E3557" s="2">
        <v>1</v>
      </c>
    </row>
    <row r="3558" spans="1:5" ht="12.95" customHeight="1" x14ac:dyDescent="0.2">
      <c r="A3558" s="7">
        <v>38982</v>
      </c>
      <c r="B3558" s="8">
        <v>7.4280290000000004</v>
      </c>
      <c r="C3558" s="2">
        <v>4.6805479999999999</v>
      </c>
      <c r="D3558" s="2">
        <v>4.6805479999999999</v>
      </c>
      <c r="E3558" s="2">
        <v>1</v>
      </c>
    </row>
    <row r="3559" spans="1:5" ht="12.95" customHeight="1" x14ac:dyDescent="0.2">
      <c r="A3559" s="7">
        <v>38983</v>
      </c>
      <c r="B3559" s="8">
        <v>7.4280520000000001</v>
      </c>
      <c r="C3559" s="2">
        <v>4.6879470000000003</v>
      </c>
      <c r="D3559" s="2">
        <v>4.6879470000000003</v>
      </c>
      <c r="E3559" s="2">
        <v>1</v>
      </c>
    </row>
    <row r="3560" spans="1:5" ht="12.95" customHeight="1" x14ac:dyDescent="0.2">
      <c r="A3560" s="7">
        <v>38984</v>
      </c>
      <c r="B3560" s="8">
        <v>7.4280520000000001</v>
      </c>
      <c r="C3560" s="2">
        <v>4.6879470000000003</v>
      </c>
      <c r="D3560" s="2">
        <v>4.6879470000000003</v>
      </c>
      <c r="E3560" s="2">
        <v>1</v>
      </c>
    </row>
    <row r="3561" spans="1:5" ht="12.95" customHeight="1" x14ac:dyDescent="0.2">
      <c r="A3561" s="7">
        <v>38985</v>
      </c>
      <c r="B3561" s="8">
        <v>7.4280520000000001</v>
      </c>
      <c r="C3561" s="2">
        <v>4.6879470000000003</v>
      </c>
      <c r="D3561" s="2">
        <v>4.6879470000000003</v>
      </c>
      <c r="E3561" s="2">
        <v>1</v>
      </c>
    </row>
    <row r="3562" spans="1:5" ht="12.95" customHeight="1" x14ac:dyDescent="0.2">
      <c r="A3562" s="7">
        <v>38986</v>
      </c>
      <c r="B3562" s="8">
        <v>7.4319490000000004</v>
      </c>
      <c r="C3562" s="2">
        <v>4.7088320000000001</v>
      </c>
      <c r="D3562" s="2">
        <v>4.7088320000000001</v>
      </c>
      <c r="E3562" s="2">
        <v>1</v>
      </c>
    </row>
    <row r="3563" spans="1:5" ht="12.95" customHeight="1" x14ac:dyDescent="0.2">
      <c r="A3563" s="7">
        <v>38987</v>
      </c>
      <c r="B3563" s="8">
        <v>7.4275000000000002</v>
      </c>
      <c r="C3563" s="2">
        <v>4.70479</v>
      </c>
      <c r="D3563" s="2">
        <v>4.70479</v>
      </c>
      <c r="E3563" s="2">
        <v>1</v>
      </c>
    </row>
    <row r="3564" spans="1:5" ht="12.95" customHeight="1" x14ac:dyDescent="0.2">
      <c r="A3564" s="7">
        <v>38988</v>
      </c>
      <c r="B3564" s="8">
        <v>7.4220649999999999</v>
      </c>
      <c r="C3564" s="2">
        <v>4.6933509999999998</v>
      </c>
      <c r="D3564" s="2">
        <v>4.6933509999999998</v>
      </c>
      <c r="E3564" s="2">
        <v>1</v>
      </c>
    </row>
    <row r="3565" spans="1:5" ht="12.95" customHeight="1" x14ac:dyDescent="0.2">
      <c r="A3565" s="7">
        <v>38989</v>
      </c>
      <c r="B3565" s="8">
        <v>7.4032099999999996</v>
      </c>
      <c r="C3565" s="2">
        <v>4.6749239999999999</v>
      </c>
      <c r="D3565" s="2">
        <v>4.6749239999999999</v>
      </c>
      <c r="E3565" s="2">
        <v>1</v>
      </c>
    </row>
    <row r="3566" spans="1:5" ht="12.95" customHeight="1" x14ac:dyDescent="0.2">
      <c r="A3566" s="7">
        <v>38990</v>
      </c>
      <c r="B3566" s="8">
        <v>7.3817769999999996</v>
      </c>
      <c r="C3566" s="2">
        <v>4.64438</v>
      </c>
      <c r="D3566" s="2">
        <v>4.64438</v>
      </c>
      <c r="E3566" s="2">
        <v>1</v>
      </c>
    </row>
    <row r="3567" spans="1:5" ht="12.95" customHeight="1" x14ac:dyDescent="0.2">
      <c r="A3567" s="7">
        <v>38991</v>
      </c>
      <c r="B3567" s="8">
        <v>7.3817769999999996</v>
      </c>
      <c r="C3567" s="2">
        <v>4.64438</v>
      </c>
      <c r="D3567" s="2">
        <v>4.64438</v>
      </c>
      <c r="E3567" s="2">
        <v>1</v>
      </c>
    </row>
    <row r="3568" spans="1:5" ht="12.95" customHeight="1" x14ac:dyDescent="0.2">
      <c r="A3568" s="7">
        <v>38992</v>
      </c>
      <c r="B3568" s="8">
        <v>7.3817769999999996</v>
      </c>
      <c r="C3568" s="2">
        <v>4.64438</v>
      </c>
      <c r="D3568" s="2">
        <v>4.64438</v>
      </c>
      <c r="E3568" s="2">
        <v>1</v>
      </c>
    </row>
    <row r="3569" spans="1:5" ht="12.95" customHeight="1" x14ac:dyDescent="0.2">
      <c r="A3569" s="7">
        <v>38993</v>
      </c>
      <c r="B3569" s="8">
        <v>7.3889009999999997</v>
      </c>
      <c r="C3569" s="2">
        <v>4.661473</v>
      </c>
      <c r="D3569" s="2">
        <v>4.661473</v>
      </c>
      <c r="E3569" s="2">
        <v>1</v>
      </c>
    </row>
    <row r="3570" spans="1:5" ht="12.95" customHeight="1" x14ac:dyDescent="0.2">
      <c r="A3570" s="7">
        <v>38994</v>
      </c>
      <c r="B3570" s="8">
        <v>7.3840810000000001</v>
      </c>
      <c r="C3570" s="2">
        <v>4.6593140000000002</v>
      </c>
      <c r="D3570" s="2">
        <v>4.6593140000000002</v>
      </c>
      <c r="E3570" s="2">
        <v>1</v>
      </c>
    </row>
    <row r="3571" spans="1:5" ht="12.95" customHeight="1" x14ac:dyDescent="0.2">
      <c r="A3571" s="7">
        <v>38995</v>
      </c>
      <c r="B3571" s="8">
        <v>7.3663730000000003</v>
      </c>
      <c r="C3571" s="2">
        <v>4.6399429999999997</v>
      </c>
      <c r="D3571" s="2">
        <v>4.6399429999999997</v>
      </c>
      <c r="E3571" s="2">
        <v>1</v>
      </c>
    </row>
    <row r="3572" spans="1:5" ht="12.95" customHeight="1" x14ac:dyDescent="0.2">
      <c r="A3572" s="7">
        <v>38996</v>
      </c>
      <c r="B3572" s="8">
        <v>7.3763680000000003</v>
      </c>
      <c r="C3572" s="2">
        <v>4.6418530000000002</v>
      </c>
      <c r="D3572" s="2">
        <v>4.6418530000000002</v>
      </c>
      <c r="E3572" s="2">
        <v>1</v>
      </c>
    </row>
    <row r="3573" spans="1:5" ht="12.95" customHeight="1" x14ac:dyDescent="0.2">
      <c r="A3573" s="7">
        <v>38997</v>
      </c>
      <c r="B3573" s="8">
        <v>7.3809339999999999</v>
      </c>
      <c r="C3573" s="2">
        <v>4.6423889999999997</v>
      </c>
      <c r="D3573" s="2">
        <v>4.6423889999999997</v>
      </c>
      <c r="E3573" s="2">
        <v>1</v>
      </c>
    </row>
    <row r="3574" spans="1:5" ht="12.95" customHeight="1" x14ac:dyDescent="0.2">
      <c r="A3574" s="7">
        <v>38998</v>
      </c>
      <c r="B3574" s="8">
        <v>7.3809339999999999</v>
      </c>
      <c r="C3574" s="2">
        <v>4.6423889999999997</v>
      </c>
      <c r="D3574" s="2">
        <v>4.6423889999999997</v>
      </c>
      <c r="E3574" s="2">
        <v>1</v>
      </c>
    </row>
    <row r="3575" spans="1:5" ht="12.95" customHeight="1" x14ac:dyDescent="0.2">
      <c r="A3575" s="7">
        <v>38999</v>
      </c>
      <c r="B3575" s="8">
        <v>7.3809339999999999</v>
      </c>
      <c r="C3575" s="2">
        <v>4.6423889999999997</v>
      </c>
      <c r="D3575" s="2">
        <v>4.6423889999999997</v>
      </c>
      <c r="E3575" s="2">
        <v>1</v>
      </c>
    </row>
    <row r="3576" spans="1:5" ht="12.95" customHeight="1" x14ac:dyDescent="0.2">
      <c r="A3576" s="7">
        <v>39000</v>
      </c>
      <c r="B3576" s="8">
        <v>7.3987249999999998</v>
      </c>
      <c r="C3576" s="2">
        <v>4.6582670000000004</v>
      </c>
      <c r="D3576" s="2">
        <v>4.6582670000000004</v>
      </c>
      <c r="E3576" s="2">
        <v>1</v>
      </c>
    </row>
    <row r="3577" spans="1:5" ht="12.95" customHeight="1" x14ac:dyDescent="0.2">
      <c r="A3577" s="7">
        <v>39001</v>
      </c>
      <c r="B3577" s="8">
        <v>7.4117499999999996</v>
      </c>
      <c r="C3577" s="2">
        <v>4.6600130000000002</v>
      </c>
      <c r="D3577" s="2">
        <v>4.6600130000000002</v>
      </c>
      <c r="E3577" s="2">
        <v>1</v>
      </c>
    </row>
    <row r="3578" spans="1:5" ht="12.95" customHeight="1" x14ac:dyDescent="0.2">
      <c r="A3578" s="7">
        <v>39002</v>
      </c>
      <c r="B3578" s="8">
        <v>7.4119710000000003</v>
      </c>
      <c r="C3578" s="2">
        <v>4.6507940000000003</v>
      </c>
      <c r="D3578" s="2">
        <v>4.6507940000000003</v>
      </c>
      <c r="E3578" s="2">
        <v>1</v>
      </c>
    </row>
    <row r="3579" spans="1:5" ht="12.95" customHeight="1" x14ac:dyDescent="0.2">
      <c r="A3579" s="7">
        <v>39003</v>
      </c>
      <c r="B3579" s="8">
        <v>7.4158759999999999</v>
      </c>
      <c r="C3579" s="2">
        <v>4.6558739999999998</v>
      </c>
      <c r="D3579" s="2">
        <v>4.6558739999999998</v>
      </c>
      <c r="E3579" s="2">
        <v>1</v>
      </c>
    </row>
    <row r="3580" spans="1:5" ht="12.95" customHeight="1" x14ac:dyDescent="0.2">
      <c r="A3580" s="7">
        <v>39004</v>
      </c>
      <c r="B3580" s="8">
        <v>7.4147129999999999</v>
      </c>
      <c r="C3580" s="2">
        <v>4.653975</v>
      </c>
      <c r="D3580" s="2">
        <v>4.653975</v>
      </c>
      <c r="E3580" s="2">
        <v>1</v>
      </c>
    </row>
    <row r="3581" spans="1:5" ht="12.95" customHeight="1" x14ac:dyDescent="0.2">
      <c r="A3581" s="7">
        <v>39005</v>
      </c>
      <c r="B3581" s="8">
        <v>7.4147129999999999</v>
      </c>
      <c r="C3581" s="2">
        <v>4.653975</v>
      </c>
      <c r="D3581" s="2">
        <v>4.653975</v>
      </c>
      <c r="E3581" s="2">
        <v>1</v>
      </c>
    </row>
    <row r="3582" spans="1:5" ht="12.95" customHeight="1" x14ac:dyDescent="0.2">
      <c r="A3582" s="7">
        <v>39006</v>
      </c>
      <c r="B3582" s="8">
        <v>7.4147129999999999</v>
      </c>
      <c r="C3582" s="2">
        <v>4.653975</v>
      </c>
      <c r="D3582" s="2">
        <v>4.653975</v>
      </c>
      <c r="E3582" s="2">
        <v>1</v>
      </c>
    </row>
    <row r="3583" spans="1:5" ht="12.95" customHeight="1" x14ac:dyDescent="0.2">
      <c r="A3583" s="7">
        <v>39007</v>
      </c>
      <c r="B3583" s="8">
        <v>7.420147</v>
      </c>
      <c r="C3583" s="2">
        <v>4.6608960000000002</v>
      </c>
      <c r="D3583" s="2">
        <v>4.6608960000000002</v>
      </c>
      <c r="E3583" s="2">
        <v>1</v>
      </c>
    </row>
    <row r="3584" spans="1:5" ht="12.95" customHeight="1" x14ac:dyDescent="0.2">
      <c r="A3584" s="7">
        <v>39008</v>
      </c>
      <c r="B3584" s="8">
        <v>7.4031880000000001</v>
      </c>
      <c r="C3584" s="2">
        <v>4.657851</v>
      </c>
      <c r="D3584" s="2">
        <v>4.657851</v>
      </c>
      <c r="E3584" s="2">
        <v>1</v>
      </c>
    </row>
    <row r="3585" spans="1:5" ht="12.95" customHeight="1" x14ac:dyDescent="0.2">
      <c r="A3585" s="7">
        <v>39009</v>
      </c>
      <c r="B3585" s="8">
        <v>7.3900769999999998</v>
      </c>
      <c r="C3585" s="2">
        <v>4.6475549999999997</v>
      </c>
      <c r="D3585" s="2">
        <v>4.6475549999999997</v>
      </c>
      <c r="E3585" s="2">
        <v>1</v>
      </c>
    </row>
    <row r="3586" spans="1:5" ht="12.95" customHeight="1" x14ac:dyDescent="0.2">
      <c r="A3586" s="7">
        <v>39010</v>
      </c>
      <c r="B3586" s="8">
        <v>7.3933739999999997</v>
      </c>
      <c r="C3586" s="2">
        <v>4.651383</v>
      </c>
      <c r="D3586" s="2">
        <v>4.651383</v>
      </c>
      <c r="E3586" s="2">
        <v>1</v>
      </c>
    </row>
    <row r="3587" spans="1:5" ht="12.95" customHeight="1" x14ac:dyDescent="0.2">
      <c r="A3587" s="7">
        <v>39011</v>
      </c>
      <c r="B3587" s="8">
        <v>7.3923100000000002</v>
      </c>
      <c r="C3587" s="2">
        <v>4.6580399999999997</v>
      </c>
      <c r="D3587" s="2">
        <v>4.6580399999999997</v>
      </c>
      <c r="E3587" s="2">
        <v>1</v>
      </c>
    </row>
    <row r="3588" spans="1:5" ht="12.95" customHeight="1" x14ac:dyDescent="0.2">
      <c r="A3588" s="7">
        <v>39012</v>
      </c>
      <c r="B3588" s="8">
        <v>7.3923100000000002</v>
      </c>
      <c r="C3588" s="2">
        <v>4.6580399999999997</v>
      </c>
      <c r="D3588" s="2">
        <v>4.6580399999999997</v>
      </c>
      <c r="E3588" s="2">
        <v>1</v>
      </c>
    </row>
    <row r="3589" spans="1:5" ht="12.95" customHeight="1" x14ac:dyDescent="0.2">
      <c r="A3589" s="7">
        <v>39013</v>
      </c>
      <c r="B3589" s="8">
        <v>7.3923100000000002</v>
      </c>
      <c r="C3589" s="2">
        <v>4.6580399999999997</v>
      </c>
      <c r="D3589" s="2">
        <v>4.6580399999999997</v>
      </c>
      <c r="E3589" s="2">
        <v>1</v>
      </c>
    </row>
    <row r="3590" spans="1:5" ht="12.95" customHeight="1" x14ac:dyDescent="0.2">
      <c r="A3590" s="7">
        <v>39014</v>
      </c>
      <c r="B3590" s="8">
        <v>7.3937309999999998</v>
      </c>
      <c r="C3590" s="2">
        <v>4.6513150000000003</v>
      </c>
      <c r="D3590" s="2">
        <v>4.6513150000000003</v>
      </c>
      <c r="E3590" s="2">
        <v>1</v>
      </c>
    </row>
    <row r="3591" spans="1:5" ht="12.95" customHeight="1" x14ac:dyDescent="0.2">
      <c r="A3591" s="7">
        <v>39015</v>
      </c>
      <c r="B3591" s="8">
        <v>7.3937799999999996</v>
      </c>
      <c r="C3591" s="2">
        <v>4.6457930000000003</v>
      </c>
      <c r="D3591" s="2">
        <v>4.6457930000000003</v>
      </c>
      <c r="E3591" s="2">
        <v>1</v>
      </c>
    </row>
    <row r="3592" spans="1:5" ht="12.95" customHeight="1" x14ac:dyDescent="0.2">
      <c r="A3592" s="7">
        <v>39016</v>
      </c>
      <c r="B3592" s="8">
        <v>7.3976110000000004</v>
      </c>
      <c r="C3592" s="2">
        <v>4.6493690000000001</v>
      </c>
      <c r="D3592" s="2">
        <v>4.6493690000000001</v>
      </c>
      <c r="E3592" s="2">
        <v>1</v>
      </c>
    </row>
    <row r="3593" spans="1:5" ht="12.95" customHeight="1" x14ac:dyDescent="0.2">
      <c r="A3593" s="7">
        <v>39017</v>
      </c>
      <c r="B3593" s="8">
        <v>7.3836760000000004</v>
      </c>
      <c r="C3593" s="2">
        <v>4.6374050000000002</v>
      </c>
      <c r="D3593" s="2">
        <v>4.6374050000000002</v>
      </c>
      <c r="E3593" s="2">
        <v>1</v>
      </c>
    </row>
    <row r="3594" spans="1:5" ht="12.95" customHeight="1" x14ac:dyDescent="0.2">
      <c r="A3594" s="7">
        <v>39018</v>
      </c>
      <c r="B3594" s="8">
        <v>7.3783820000000002</v>
      </c>
      <c r="C3594" s="2">
        <v>4.6349530000000003</v>
      </c>
      <c r="D3594" s="2">
        <v>4.6349530000000003</v>
      </c>
      <c r="E3594" s="2">
        <v>1</v>
      </c>
    </row>
    <row r="3595" spans="1:5" ht="12.95" customHeight="1" x14ac:dyDescent="0.2">
      <c r="A3595" s="7">
        <v>39019</v>
      </c>
      <c r="B3595" s="8">
        <v>7.3783820000000002</v>
      </c>
      <c r="C3595" s="2">
        <v>4.6349530000000003</v>
      </c>
      <c r="D3595" s="2">
        <v>4.6349530000000003</v>
      </c>
      <c r="E3595" s="2">
        <v>1</v>
      </c>
    </row>
    <row r="3596" spans="1:5" ht="12.95" customHeight="1" x14ac:dyDescent="0.2">
      <c r="A3596" s="7">
        <v>39020</v>
      </c>
      <c r="B3596" s="8">
        <v>7.3783820000000002</v>
      </c>
      <c r="C3596" s="2">
        <v>4.6349530000000003</v>
      </c>
      <c r="D3596" s="2">
        <v>4.6349530000000003</v>
      </c>
      <c r="E3596" s="2">
        <v>1</v>
      </c>
    </row>
    <row r="3597" spans="1:5" ht="12.95" customHeight="1" x14ac:dyDescent="0.2">
      <c r="A3597" s="7">
        <v>39021</v>
      </c>
      <c r="B3597" s="8">
        <v>7.3693429999999998</v>
      </c>
      <c r="C3597" s="2">
        <v>4.6368479999999996</v>
      </c>
      <c r="D3597" s="2">
        <v>4.6368479999999996</v>
      </c>
      <c r="E3597" s="2">
        <v>1</v>
      </c>
    </row>
    <row r="3598" spans="1:5" ht="12.95" customHeight="1" x14ac:dyDescent="0.2">
      <c r="A3598" s="7">
        <v>39022</v>
      </c>
      <c r="B3598" s="8">
        <v>7.3581000000000003</v>
      </c>
      <c r="C3598" s="2">
        <v>4.6335639999999998</v>
      </c>
      <c r="D3598" s="2">
        <v>4.6335639999999998</v>
      </c>
      <c r="E3598" s="2">
        <v>1</v>
      </c>
    </row>
    <row r="3599" spans="1:5" ht="12.95" customHeight="1" x14ac:dyDescent="0.2">
      <c r="A3599" s="7">
        <v>39023</v>
      </c>
      <c r="B3599" s="8">
        <v>7.3581000000000003</v>
      </c>
      <c r="C3599" s="2">
        <v>4.6335639999999998</v>
      </c>
      <c r="D3599" s="2">
        <v>4.6335639999999998</v>
      </c>
      <c r="E3599" s="2">
        <v>1</v>
      </c>
    </row>
    <row r="3600" spans="1:5" ht="12.95" customHeight="1" x14ac:dyDescent="0.2">
      <c r="A3600" s="7">
        <v>39024</v>
      </c>
      <c r="B3600" s="8">
        <v>7.357615</v>
      </c>
      <c r="C3600" s="2">
        <v>4.6294690000000003</v>
      </c>
      <c r="D3600" s="2">
        <v>4.6294690000000003</v>
      </c>
      <c r="E3600" s="2">
        <v>1</v>
      </c>
    </row>
    <row r="3601" spans="1:5" ht="12.95" customHeight="1" x14ac:dyDescent="0.2">
      <c r="A3601" s="7">
        <v>39025</v>
      </c>
      <c r="B3601" s="8">
        <v>7.358085</v>
      </c>
      <c r="C3601" s="2">
        <v>4.6236550000000003</v>
      </c>
      <c r="D3601" s="2">
        <v>4.6236550000000003</v>
      </c>
      <c r="E3601" s="2">
        <v>1</v>
      </c>
    </row>
    <row r="3602" spans="1:5" ht="12.95" customHeight="1" x14ac:dyDescent="0.2">
      <c r="A3602" s="7">
        <v>39026</v>
      </c>
      <c r="B3602" s="8">
        <v>7.358085</v>
      </c>
      <c r="C3602" s="2">
        <v>4.6236550000000003</v>
      </c>
      <c r="D3602" s="2">
        <v>4.6236550000000003</v>
      </c>
      <c r="E3602" s="2">
        <v>1</v>
      </c>
    </row>
    <row r="3603" spans="1:5" ht="12.95" customHeight="1" x14ac:dyDescent="0.2">
      <c r="A3603" s="7">
        <v>39027</v>
      </c>
      <c r="B3603" s="8">
        <v>7.358085</v>
      </c>
      <c r="C3603" s="2">
        <v>4.6236550000000003</v>
      </c>
      <c r="D3603" s="2">
        <v>4.6236550000000003</v>
      </c>
      <c r="E3603" s="2">
        <v>1</v>
      </c>
    </row>
    <row r="3604" spans="1:5" ht="12.95" customHeight="1" x14ac:dyDescent="0.2">
      <c r="A3604" s="7">
        <v>39028</v>
      </c>
      <c r="B3604" s="8">
        <v>7.3483590000000003</v>
      </c>
      <c r="C3604" s="2">
        <v>4.6053889999999997</v>
      </c>
      <c r="D3604" s="2">
        <v>4.6053889999999997</v>
      </c>
      <c r="E3604" s="2">
        <v>1</v>
      </c>
    </row>
    <row r="3605" spans="1:5" ht="12.95" customHeight="1" x14ac:dyDescent="0.2">
      <c r="A3605" s="7">
        <v>39029</v>
      </c>
      <c r="B3605" s="8">
        <v>7.3525159999999996</v>
      </c>
      <c r="C3605" s="2">
        <v>4.6059739999999998</v>
      </c>
      <c r="D3605" s="2">
        <v>4.6059739999999998</v>
      </c>
      <c r="E3605" s="2">
        <v>1</v>
      </c>
    </row>
    <row r="3606" spans="1:5" ht="12.95" customHeight="1" x14ac:dyDescent="0.2">
      <c r="A3606" s="7">
        <v>39030</v>
      </c>
      <c r="B3606" s="8">
        <v>7.3391080000000004</v>
      </c>
      <c r="C3606" s="2">
        <v>4.6021869999999998</v>
      </c>
      <c r="D3606" s="2">
        <v>4.6021869999999998</v>
      </c>
      <c r="E3606" s="2">
        <v>1</v>
      </c>
    </row>
    <row r="3607" spans="1:5" ht="12.95" customHeight="1" x14ac:dyDescent="0.2">
      <c r="A3607" s="7">
        <v>39031</v>
      </c>
      <c r="B3607" s="8">
        <v>7.331639</v>
      </c>
      <c r="C3607" s="2">
        <v>4.5966389999999997</v>
      </c>
      <c r="D3607" s="2">
        <v>4.5966389999999997</v>
      </c>
      <c r="E3607" s="2">
        <v>1</v>
      </c>
    </row>
    <row r="3608" spans="1:5" ht="12.95" customHeight="1" x14ac:dyDescent="0.2">
      <c r="A3608" s="7">
        <v>39032</v>
      </c>
      <c r="B3608" s="8">
        <v>7.3294059999999996</v>
      </c>
      <c r="C3608" s="2">
        <v>4.6027420000000001</v>
      </c>
      <c r="D3608" s="2">
        <v>4.6027420000000001</v>
      </c>
      <c r="E3608" s="2">
        <v>1</v>
      </c>
    </row>
    <row r="3609" spans="1:5" ht="12.95" customHeight="1" x14ac:dyDescent="0.2">
      <c r="A3609" s="7">
        <v>39033</v>
      </c>
      <c r="B3609" s="8">
        <v>7.3294059999999996</v>
      </c>
      <c r="C3609" s="2">
        <v>4.6027420000000001</v>
      </c>
      <c r="D3609" s="2">
        <v>4.6027420000000001</v>
      </c>
      <c r="E3609" s="2">
        <v>1</v>
      </c>
    </row>
    <row r="3610" spans="1:5" ht="12.95" customHeight="1" x14ac:dyDescent="0.2">
      <c r="A3610" s="7">
        <v>39034</v>
      </c>
      <c r="B3610" s="8">
        <v>7.3294059999999996</v>
      </c>
      <c r="C3610" s="2">
        <v>4.6027420000000001</v>
      </c>
      <c r="D3610" s="2">
        <v>4.6027420000000001</v>
      </c>
      <c r="E3610" s="2">
        <v>1</v>
      </c>
    </row>
    <row r="3611" spans="1:5" ht="12.95" customHeight="1" x14ac:dyDescent="0.2">
      <c r="A3611" s="7">
        <v>39035</v>
      </c>
      <c r="B3611" s="8">
        <v>7.3275959999999998</v>
      </c>
      <c r="C3611" s="2">
        <v>4.5975630000000001</v>
      </c>
      <c r="D3611" s="2">
        <v>4.5975630000000001</v>
      </c>
      <c r="E3611" s="2">
        <v>1</v>
      </c>
    </row>
    <row r="3612" spans="1:5" ht="12.95" customHeight="1" x14ac:dyDescent="0.2">
      <c r="A3612" s="7">
        <v>39036</v>
      </c>
      <c r="B3612" s="8">
        <v>7.3198639999999999</v>
      </c>
      <c r="C3612" s="2">
        <v>4.5895440000000001</v>
      </c>
      <c r="D3612" s="2">
        <v>4.5895440000000001</v>
      </c>
      <c r="E3612" s="2">
        <v>1</v>
      </c>
    </row>
    <row r="3613" spans="1:5" ht="12.95" customHeight="1" x14ac:dyDescent="0.2">
      <c r="A3613" s="7">
        <v>39037</v>
      </c>
      <c r="B3613" s="8">
        <v>7.3276089999999998</v>
      </c>
      <c r="C3613" s="2">
        <v>4.5823330000000002</v>
      </c>
      <c r="D3613" s="2">
        <v>4.5823330000000002</v>
      </c>
      <c r="E3613" s="2">
        <v>1</v>
      </c>
    </row>
    <row r="3614" spans="1:5" ht="12.95" customHeight="1" x14ac:dyDescent="0.2">
      <c r="A3614" s="7">
        <v>39038</v>
      </c>
      <c r="B3614" s="8">
        <v>7.3324350000000003</v>
      </c>
      <c r="C3614" s="2">
        <v>4.588508</v>
      </c>
      <c r="D3614" s="2">
        <v>4.588508</v>
      </c>
      <c r="E3614" s="2">
        <v>1</v>
      </c>
    </row>
    <row r="3615" spans="1:5" ht="12.95" customHeight="1" x14ac:dyDescent="0.2">
      <c r="A3615" s="7">
        <v>39039</v>
      </c>
      <c r="B3615" s="8">
        <v>7.3461069999999999</v>
      </c>
      <c r="C3615" s="2">
        <v>4.5927519999999999</v>
      </c>
      <c r="D3615" s="2">
        <v>4.5927519999999999</v>
      </c>
      <c r="E3615" s="2">
        <v>1</v>
      </c>
    </row>
    <row r="3616" spans="1:5" ht="12.95" customHeight="1" x14ac:dyDescent="0.2">
      <c r="A3616" s="7">
        <v>39040</v>
      </c>
      <c r="B3616" s="8">
        <v>7.3461069999999999</v>
      </c>
      <c r="C3616" s="2">
        <v>4.5927519999999999</v>
      </c>
      <c r="D3616" s="2">
        <v>4.5927519999999999</v>
      </c>
      <c r="E3616" s="2">
        <v>1</v>
      </c>
    </row>
    <row r="3617" spans="1:5" ht="12.95" customHeight="1" x14ac:dyDescent="0.2">
      <c r="A3617" s="7">
        <v>39041</v>
      </c>
      <c r="B3617" s="8">
        <v>7.3461069999999999</v>
      </c>
      <c r="C3617" s="2">
        <v>4.5927519999999999</v>
      </c>
      <c r="D3617" s="2">
        <v>4.5927519999999999</v>
      </c>
      <c r="E3617" s="2">
        <v>1</v>
      </c>
    </row>
    <row r="3618" spans="1:5" ht="12.95" customHeight="1" x14ac:dyDescent="0.2">
      <c r="A3618" s="7">
        <v>39042</v>
      </c>
      <c r="B3618" s="8">
        <v>7.3599629999999996</v>
      </c>
      <c r="C3618" s="2">
        <v>4.6196099999999998</v>
      </c>
      <c r="D3618" s="2">
        <v>4.6196099999999998</v>
      </c>
      <c r="E3618" s="2">
        <v>1</v>
      </c>
    </row>
    <row r="3619" spans="1:5" ht="12.95" customHeight="1" x14ac:dyDescent="0.2">
      <c r="A3619" s="7">
        <v>39043</v>
      </c>
      <c r="B3619" s="8">
        <v>7.3608200000000004</v>
      </c>
      <c r="C3619" s="2">
        <v>4.6195680000000001</v>
      </c>
      <c r="D3619" s="2">
        <v>4.6195680000000001</v>
      </c>
      <c r="E3619" s="2">
        <v>1</v>
      </c>
    </row>
    <row r="3620" spans="1:5" ht="12.95" customHeight="1" x14ac:dyDescent="0.2">
      <c r="A3620" s="7">
        <v>39044</v>
      </c>
      <c r="B3620" s="8">
        <v>7.3685140000000002</v>
      </c>
      <c r="C3620" s="2">
        <v>4.6284640000000001</v>
      </c>
      <c r="D3620" s="2">
        <v>4.6284640000000001</v>
      </c>
      <c r="E3620" s="2">
        <v>1</v>
      </c>
    </row>
    <row r="3621" spans="1:5" ht="12.95" customHeight="1" x14ac:dyDescent="0.2">
      <c r="A3621" s="7">
        <v>39045</v>
      </c>
      <c r="B3621" s="8">
        <v>7.3669419999999999</v>
      </c>
      <c r="C3621" s="2">
        <v>4.6455679999999999</v>
      </c>
      <c r="D3621" s="2">
        <v>4.6455679999999999</v>
      </c>
      <c r="E3621" s="2">
        <v>1</v>
      </c>
    </row>
    <row r="3622" spans="1:5" ht="12.95" customHeight="1" x14ac:dyDescent="0.2">
      <c r="A3622" s="7">
        <v>39046</v>
      </c>
      <c r="B3622" s="8">
        <v>7.3445070000000001</v>
      </c>
      <c r="C3622" s="2">
        <v>4.6393199999999997</v>
      </c>
      <c r="D3622" s="2">
        <v>4.6393199999999997</v>
      </c>
      <c r="E3622" s="2">
        <v>1</v>
      </c>
    </row>
    <row r="3623" spans="1:5" ht="12.95" customHeight="1" x14ac:dyDescent="0.2">
      <c r="A3623" s="7">
        <v>39047</v>
      </c>
      <c r="B3623" s="8">
        <v>7.3445070000000001</v>
      </c>
      <c r="C3623" s="2">
        <v>4.6393199999999997</v>
      </c>
      <c r="D3623" s="2">
        <v>4.6393199999999997</v>
      </c>
      <c r="E3623" s="2">
        <v>1</v>
      </c>
    </row>
    <row r="3624" spans="1:5" ht="12.95" customHeight="1" x14ac:dyDescent="0.2">
      <c r="A3624" s="7">
        <v>39048</v>
      </c>
      <c r="B3624" s="8">
        <v>7.3445070000000001</v>
      </c>
      <c r="C3624" s="2">
        <v>4.6393199999999997</v>
      </c>
      <c r="D3624" s="2">
        <v>4.6393199999999997</v>
      </c>
      <c r="E3624" s="2">
        <v>1</v>
      </c>
    </row>
    <row r="3625" spans="1:5" ht="12.95" customHeight="1" x14ac:dyDescent="0.2">
      <c r="A3625" s="7">
        <v>39049</v>
      </c>
      <c r="B3625" s="8">
        <v>7.3421289999999999</v>
      </c>
      <c r="C3625" s="2">
        <v>4.6331350000000002</v>
      </c>
      <c r="D3625" s="2">
        <v>4.6331350000000002</v>
      </c>
      <c r="E3625" s="2">
        <v>1</v>
      </c>
    </row>
    <row r="3626" spans="1:5" ht="12.95" customHeight="1" x14ac:dyDescent="0.2">
      <c r="A3626" s="7">
        <v>39050</v>
      </c>
      <c r="B3626" s="8">
        <v>7.3264180000000003</v>
      </c>
      <c r="C3626" s="2">
        <v>4.6191399999999998</v>
      </c>
      <c r="D3626" s="2">
        <v>4.6191399999999998</v>
      </c>
      <c r="E3626" s="2">
        <v>1</v>
      </c>
    </row>
    <row r="3627" spans="1:5" ht="12.95" customHeight="1" x14ac:dyDescent="0.2">
      <c r="A3627" s="7">
        <v>39051</v>
      </c>
      <c r="B3627" s="8">
        <v>7.3335419999999996</v>
      </c>
      <c r="C3627" s="2">
        <v>4.6134510000000004</v>
      </c>
      <c r="D3627" s="2">
        <v>4.6134510000000004</v>
      </c>
      <c r="E3627" s="2">
        <v>1</v>
      </c>
    </row>
    <row r="3628" spans="1:5" ht="12.95" customHeight="1" x14ac:dyDescent="0.2">
      <c r="A3628" s="7">
        <v>39052</v>
      </c>
      <c r="B3628" s="8">
        <v>7.3489820000000003</v>
      </c>
      <c r="C3628" s="2">
        <v>4.6159049999999997</v>
      </c>
      <c r="D3628" s="2">
        <v>4.6159049999999997</v>
      </c>
      <c r="E3628" s="2">
        <v>1</v>
      </c>
    </row>
    <row r="3629" spans="1:5" ht="12.95" customHeight="1" x14ac:dyDescent="0.2">
      <c r="A3629" s="7">
        <v>39053</v>
      </c>
      <c r="B3629" s="8">
        <v>7.3498049999999999</v>
      </c>
      <c r="C3629" s="2">
        <v>4.6309649999999998</v>
      </c>
      <c r="D3629" s="2">
        <v>4.6309649999999998</v>
      </c>
      <c r="E3629" s="2">
        <v>1</v>
      </c>
    </row>
    <row r="3630" spans="1:5" ht="12.95" customHeight="1" x14ac:dyDescent="0.2">
      <c r="A3630" s="7">
        <v>39054</v>
      </c>
      <c r="B3630" s="8">
        <v>7.3498049999999999</v>
      </c>
      <c r="C3630" s="2">
        <v>4.6309649999999998</v>
      </c>
      <c r="D3630" s="2">
        <v>4.6309649999999998</v>
      </c>
      <c r="E3630" s="2">
        <v>1</v>
      </c>
    </row>
    <row r="3631" spans="1:5" ht="12.95" customHeight="1" x14ac:dyDescent="0.2">
      <c r="A3631" s="7">
        <v>39055</v>
      </c>
      <c r="B3631" s="8">
        <v>7.3498049999999999</v>
      </c>
      <c r="C3631" s="2">
        <v>4.6309649999999998</v>
      </c>
      <c r="D3631" s="2">
        <v>4.6309649999999998</v>
      </c>
      <c r="E3631" s="2">
        <v>1</v>
      </c>
    </row>
    <row r="3632" spans="1:5" ht="12.95" customHeight="1" x14ac:dyDescent="0.2">
      <c r="A3632" s="7">
        <v>39056</v>
      </c>
      <c r="B3632" s="8">
        <v>7.3487710000000002</v>
      </c>
      <c r="C3632" s="2">
        <v>4.6117169999999996</v>
      </c>
      <c r="D3632" s="2">
        <v>4.6117169999999996</v>
      </c>
      <c r="E3632" s="2">
        <v>1</v>
      </c>
    </row>
    <row r="3633" spans="1:5" ht="12.95" customHeight="1" x14ac:dyDescent="0.2">
      <c r="A3633" s="7">
        <v>39057</v>
      </c>
      <c r="B3633" s="8">
        <v>7.3637370000000004</v>
      </c>
      <c r="C3633" s="2">
        <v>4.6304069999999999</v>
      </c>
      <c r="D3633" s="2">
        <v>4.6304069999999999</v>
      </c>
      <c r="E3633" s="2">
        <v>1</v>
      </c>
    </row>
    <row r="3634" spans="1:5" ht="12.95" customHeight="1" x14ac:dyDescent="0.2">
      <c r="A3634" s="7">
        <v>39058</v>
      </c>
      <c r="B3634" s="8">
        <v>7.3611500000000003</v>
      </c>
      <c r="C3634" s="2">
        <v>4.6340260000000004</v>
      </c>
      <c r="D3634" s="2">
        <v>4.6340260000000004</v>
      </c>
      <c r="E3634" s="2">
        <v>1</v>
      </c>
    </row>
    <row r="3635" spans="1:5" ht="12.95" customHeight="1" x14ac:dyDescent="0.2">
      <c r="A3635" s="7">
        <v>39059</v>
      </c>
      <c r="B3635" s="8">
        <v>7.3507369999999996</v>
      </c>
      <c r="C3635" s="2">
        <v>4.6277619999999997</v>
      </c>
      <c r="D3635" s="2">
        <v>4.6277619999999997</v>
      </c>
      <c r="E3635" s="2">
        <v>1</v>
      </c>
    </row>
    <row r="3636" spans="1:5" ht="12.95" customHeight="1" x14ac:dyDescent="0.2">
      <c r="A3636" s="7">
        <v>39060</v>
      </c>
      <c r="B3636" s="8">
        <v>7.3493979999999999</v>
      </c>
      <c r="C3636" s="2">
        <v>4.6248810000000002</v>
      </c>
      <c r="D3636" s="2">
        <v>4.6248810000000002</v>
      </c>
      <c r="E3636" s="2">
        <v>1</v>
      </c>
    </row>
    <row r="3637" spans="1:5" ht="12.95" customHeight="1" x14ac:dyDescent="0.2">
      <c r="A3637" s="7">
        <v>39061</v>
      </c>
      <c r="B3637" s="8">
        <v>7.3493979999999999</v>
      </c>
      <c r="C3637" s="2">
        <v>4.6248810000000002</v>
      </c>
      <c r="D3637" s="2">
        <v>4.6248810000000002</v>
      </c>
      <c r="E3637" s="2">
        <v>1</v>
      </c>
    </row>
    <row r="3638" spans="1:5" ht="12.95" customHeight="1" x14ac:dyDescent="0.2">
      <c r="A3638" s="7">
        <v>39062</v>
      </c>
      <c r="B3638" s="8">
        <v>7.3493979999999999</v>
      </c>
      <c r="C3638" s="2">
        <v>4.6248810000000002</v>
      </c>
      <c r="D3638" s="2">
        <v>4.6248810000000002</v>
      </c>
      <c r="E3638" s="2">
        <v>1</v>
      </c>
    </row>
    <row r="3639" spans="1:5" ht="12.95" customHeight="1" x14ac:dyDescent="0.2">
      <c r="A3639" s="7">
        <v>39063</v>
      </c>
      <c r="B3639" s="8">
        <v>7.346813</v>
      </c>
      <c r="C3639" s="2">
        <v>4.6200559999999999</v>
      </c>
      <c r="D3639" s="2">
        <v>4.6200559999999999</v>
      </c>
      <c r="E3639" s="2">
        <v>1</v>
      </c>
    </row>
    <row r="3640" spans="1:5" ht="12.95" customHeight="1" x14ac:dyDescent="0.2">
      <c r="A3640" s="7">
        <v>39064</v>
      </c>
      <c r="B3640" s="8">
        <v>7.3481269999999999</v>
      </c>
      <c r="C3640" s="2">
        <v>4.6150779999999996</v>
      </c>
      <c r="D3640" s="2">
        <v>4.6150779999999996</v>
      </c>
      <c r="E3640" s="2">
        <v>1</v>
      </c>
    </row>
    <row r="3641" spans="1:5" ht="12.95" customHeight="1" x14ac:dyDescent="0.2">
      <c r="A3641" s="7">
        <v>39065</v>
      </c>
      <c r="B3641" s="8">
        <v>7.3484179999999997</v>
      </c>
      <c r="C3641" s="2">
        <v>4.6086029999999996</v>
      </c>
      <c r="D3641" s="2">
        <v>4.6086029999999996</v>
      </c>
      <c r="E3641" s="2">
        <v>1</v>
      </c>
    </row>
    <row r="3642" spans="1:5" ht="12.95" customHeight="1" x14ac:dyDescent="0.2">
      <c r="A3642" s="7">
        <v>39066</v>
      </c>
      <c r="B3642" s="8">
        <v>7.35928</v>
      </c>
      <c r="C3642" s="2">
        <v>4.6064600000000002</v>
      </c>
      <c r="D3642" s="2">
        <v>4.6064600000000002</v>
      </c>
      <c r="E3642" s="2">
        <v>1</v>
      </c>
    </row>
    <row r="3643" spans="1:5" ht="12.95" customHeight="1" x14ac:dyDescent="0.2">
      <c r="A3643" s="7">
        <v>39067</v>
      </c>
      <c r="B3643" s="8">
        <v>7.3536250000000001</v>
      </c>
      <c r="C3643" s="2">
        <v>4.6014799999999996</v>
      </c>
      <c r="D3643" s="2">
        <v>4.6014799999999996</v>
      </c>
      <c r="E3643" s="2">
        <v>1</v>
      </c>
    </row>
    <row r="3644" spans="1:5" ht="12.95" customHeight="1" x14ac:dyDescent="0.2">
      <c r="A3644" s="7">
        <v>39068</v>
      </c>
      <c r="B3644" s="8">
        <v>7.3536250000000001</v>
      </c>
      <c r="C3644" s="2">
        <v>4.6014799999999996</v>
      </c>
      <c r="D3644" s="2">
        <v>4.6014799999999996</v>
      </c>
      <c r="E3644" s="2">
        <v>1</v>
      </c>
    </row>
    <row r="3645" spans="1:5" ht="12.95" customHeight="1" x14ac:dyDescent="0.2">
      <c r="A3645" s="7">
        <v>39069</v>
      </c>
      <c r="B3645" s="8">
        <v>7.3536250000000001</v>
      </c>
      <c r="C3645" s="2">
        <v>4.6014799999999996</v>
      </c>
      <c r="D3645" s="2">
        <v>4.6014799999999996</v>
      </c>
      <c r="E3645" s="2">
        <v>1</v>
      </c>
    </row>
    <row r="3646" spans="1:5" ht="12.95" customHeight="1" x14ac:dyDescent="0.2">
      <c r="A3646" s="7">
        <v>39070</v>
      </c>
      <c r="B3646" s="8">
        <v>7.3521210000000004</v>
      </c>
      <c r="C3646" s="2">
        <v>4.5973740000000003</v>
      </c>
      <c r="D3646" s="2">
        <v>4.5973740000000003</v>
      </c>
      <c r="E3646" s="2">
        <v>1</v>
      </c>
    </row>
    <row r="3647" spans="1:5" ht="12.95" customHeight="1" x14ac:dyDescent="0.2">
      <c r="A3647" s="7">
        <v>39071</v>
      </c>
      <c r="B3647" s="8">
        <v>7.3619750000000002</v>
      </c>
      <c r="C3647" s="2">
        <v>4.5960640000000001</v>
      </c>
      <c r="D3647" s="2">
        <v>4.5960640000000001</v>
      </c>
      <c r="E3647" s="2">
        <v>1</v>
      </c>
    </row>
    <row r="3648" spans="1:5" ht="12.95" customHeight="1" x14ac:dyDescent="0.2">
      <c r="A3648" s="7">
        <v>39072</v>
      </c>
      <c r="B3648" s="8">
        <v>7.363334</v>
      </c>
      <c r="C3648" s="2">
        <v>4.5883190000000003</v>
      </c>
      <c r="D3648" s="2">
        <v>4.5883190000000003</v>
      </c>
      <c r="E3648" s="2">
        <v>1</v>
      </c>
    </row>
    <row r="3649" spans="1:5" ht="12.95" customHeight="1" x14ac:dyDescent="0.2">
      <c r="A3649" s="7">
        <v>39073</v>
      </c>
      <c r="B3649" s="8">
        <v>7.3685960000000001</v>
      </c>
      <c r="C3649" s="2">
        <v>4.5933149999999996</v>
      </c>
      <c r="D3649" s="2">
        <v>4.5933149999999996</v>
      </c>
      <c r="E3649" s="2">
        <v>1</v>
      </c>
    </row>
    <row r="3650" spans="1:5" ht="12.95" customHeight="1" x14ac:dyDescent="0.2">
      <c r="A3650" s="7">
        <v>39074</v>
      </c>
      <c r="B3650" s="8">
        <v>7.3578760000000001</v>
      </c>
      <c r="C3650" s="2">
        <v>4.5940779999999997</v>
      </c>
      <c r="D3650" s="2">
        <v>4.5940779999999997</v>
      </c>
      <c r="E3650" s="2">
        <v>1</v>
      </c>
    </row>
    <row r="3651" spans="1:5" ht="12.95" customHeight="1" x14ac:dyDescent="0.2">
      <c r="A3651" s="7">
        <v>39075</v>
      </c>
      <c r="B3651" s="8">
        <v>7.3578760000000001</v>
      </c>
      <c r="C3651" s="2">
        <v>4.5940779999999997</v>
      </c>
      <c r="D3651" s="2">
        <v>4.5940779999999997</v>
      </c>
      <c r="E3651" s="2">
        <v>1</v>
      </c>
    </row>
    <row r="3652" spans="1:5" ht="12.95" customHeight="1" x14ac:dyDescent="0.2">
      <c r="A3652" s="7">
        <v>39076</v>
      </c>
      <c r="B3652" s="8">
        <v>7.3578760000000001</v>
      </c>
      <c r="C3652" s="2">
        <v>4.5940779999999997</v>
      </c>
      <c r="D3652" s="2">
        <v>4.5940779999999997</v>
      </c>
      <c r="E3652" s="2">
        <v>1</v>
      </c>
    </row>
    <row r="3653" spans="1:5" ht="12.95" customHeight="1" x14ac:dyDescent="0.2">
      <c r="A3653" s="7">
        <v>39077</v>
      </c>
      <c r="B3653" s="8">
        <v>7.3578760000000001</v>
      </c>
      <c r="C3653" s="2">
        <v>4.5940779999999997</v>
      </c>
      <c r="D3653" s="2">
        <v>4.5940779999999997</v>
      </c>
      <c r="E3653" s="2">
        <v>1</v>
      </c>
    </row>
    <row r="3654" spans="1:5" ht="12.95" customHeight="1" x14ac:dyDescent="0.2">
      <c r="A3654" s="7">
        <v>39078</v>
      </c>
      <c r="B3654" s="8">
        <v>7.3578760000000001</v>
      </c>
      <c r="C3654" s="2">
        <v>4.5940779999999997</v>
      </c>
      <c r="D3654" s="2">
        <v>4.5940779999999997</v>
      </c>
      <c r="E3654" s="2">
        <v>1</v>
      </c>
    </row>
    <row r="3655" spans="1:5" ht="12.95" customHeight="1" x14ac:dyDescent="0.2">
      <c r="A3655" s="7">
        <v>39079</v>
      </c>
      <c r="B3655" s="8">
        <v>7.3629829999999998</v>
      </c>
      <c r="C3655" s="2">
        <v>4.5898159999999999</v>
      </c>
      <c r="D3655" s="2">
        <v>4.5898159999999999</v>
      </c>
      <c r="E3655" s="2">
        <v>1</v>
      </c>
    </row>
    <row r="3656" spans="1:5" ht="12.95" customHeight="1" x14ac:dyDescent="0.2">
      <c r="A3656" s="7">
        <v>39080</v>
      </c>
      <c r="B3656" s="8">
        <v>7.3496980000000001</v>
      </c>
      <c r="C3656" s="2">
        <v>4.5695709999999998</v>
      </c>
      <c r="D3656" s="2">
        <v>4.5695709999999998</v>
      </c>
      <c r="E3656" s="2">
        <v>1</v>
      </c>
    </row>
    <row r="3657" spans="1:5" ht="12.95" customHeight="1" x14ac:dyDescent="0.2">
      <c r="A3657" s="7">
        <v>39081</v>
      </c>
      <c r="B3657" s="8">
        <v>7.3450810000000004</v>
      </c>
      <c r="C3657" s="2">
        <v>4.5712479999999998</v>
      </c>
      <c r="D3657" s="2">
        <v>4.5712479999999998</v>
      </c>
      <c r="E3657" s="2">
        <v>1</v>
      </c>
    </row>
    <row r="3658" spans="1:5" ht="12.95" customHeight="1" x14ac:dyDescent="0.2">
      <c r="A3658" s="7">
        <v>39082</v>
      </c>
      <c r="B3658" s="8">
        <v>7.3450810000000004</v>
      </c>
      <c r="C3658" s="2">
        <v>4.5712479999999998</v>
      </c>
      <c r="D3658" s="2">
        <v>4.5712479999999998</v>
      </c>
      <c r="E3658" s="2">
        <v>1</v>
      </c>
    </row>
    <row r="3659" spans="1:5" ht="12.95" customHeight="1" x14ac:dyDescent="0.2">
      <c r="A3659" s="7">
        <v>39083</v>
      </c>
      <c r="B3659" s="8">
        <v>7.3450810000000004</v>
      </c>
      <c r="C3659" s="2">
        <v>4.5712479999999998</v>
      </c>
      <c r="D3659" s="2">
        <v>4.5712479999999998</v>
      </c>
      <c r="E3659" s="2">
        <v>1</v>
      </c>
    </row>
    <row r="3660" spans="1:5" ht="12.95" customHeight="1" x14ac:dyDescent="0.2">
      <c r="A3660" s="7">
        <v>39084</v>
      </c>
      <c r="B3660" s="8">
        <v>7.3450810000000004</v>
      </c>
      <c r="C3660" s="2">
        <v>4.5712479999999998</v>
      </c>
      <c r="D3660" s="2">
        <v>4.5712479999999998</v>
      </c>
      <c r="E3660" s="2">
        <v>1</v>
      </c>
    </row>
    <row r="3661" spans="1:5" ht="12.95" customHeight="1" x14ac:dyDescent="0.2">
      <c r="A3661" s="7">
        <v>39085</v>
      </c>
      <c r="B3661" s="8">
        <v>7.3437659999999996</v>
      </c>
      <c r="C3661" s="2">
        <v>4.5602119999999999</v>
      </c>
      <c r="D3661" s="2">
        <v>4.5602119999999999</v>
      </c>
      <c r="E3661" s="2">
        <v>1</v>
      </c>
    </row>
    <row r="3662" spans="1:5" ht="12.95" customHeight="1" x14ac:dyDescent="0.2">
      <c r="A3662" s="7">
        <v>39086</v>
      </c>
      <c r="B3662" s="8">
        <v>7.3585820000000002</v>
      </c>
      <c r="C3662" s="2">
        <v>4.5578089999999998</v>
      </c>
      <c r="D3662" s="2">
        <v>4.5578089999999998</v>
      </c>
      <c r="E3662" s="2">
        <v>1</v>
      </c>
    </row>
    <row r="3663" spans="1:5" ht="12.95" customHeight="1" x14ac:dyDescent="0.2">
      <c r="A3663" s="7">
        <v>39087</v>
      </c>
      <c r="B3663" s="8">
        <v>7.3643489999999998</v>
      </c>
      <c r="C3663" s="2">
        <v>4.5622280000000002</v>
      </c>
      <c r="D3663" s="2">
        <v>4.5622280000000002</v>
      </c>
      <c r="E3663" s="2">
        <v>1</v>
      </c>
    </row>
    <row r="3664" spans="1:5" ht="12.95" customHeight="1" x14ac:dyDescent="0.2">
      <c r="A3664" s="7">
        <v>39088</v>
      </c>
      <c r="B3664" s="8">
        <v>7.3647</v>
      </c>
      <c r="C3664" s="2">
        <v>4.5774749999999997</v>
      </c>
      <c r="D3664" s="2">
        <v>4.5774749999999997</v>
      </c>
      <c r="E3664" s="2">
        <v>1</v>
      </c>
    </row>
    <row r="3665" spans="1:5" ht="12.95" customHeight="1" x14ac:dyDescent="0.2">
      <c r="A3665" s="7">
        <v>39089</v>
      </c>
      <c r="B3665" s="8">
        <v>7.3647</v>
      </c>
      <c r="C3665" s="2">
        <v>4.5774749999999997</v>
      </c>
      <c r="D3665" s="2">
        <v>4.5774749999999997</v>
      </c>
      <c r="E3665" s="2">
        <v>1</v>
      </c>
    </row>
    <row r="3666" spans="1:5" ht="12.95" customHeight="1" x14ac:dyDescent="0.2">
      <c r="A3666" s="7">
        <v>39090</v>
      </c>
      <c r="B3666" s="8">
        <v>7.3647</v>
      </c>
      <c r="C3666" s="2">
        <v>4.5774749999999997</v>
      </c>
      <c r="D3666" s="2">
        <v>4.5774749999999997</v>
      </c>
      <c r="E3666" s="2">
        <v>1</v>
      </c>
    </row>
    <row r="3667" spans="1:5" ht="12.95" customHeight="1" x14ac:dyDescent="0.2">
      <c r="A3667" s="7">
        <v>39091</v>
      </c>
      <c r="B3667" s="8">
        <v>7.3679449999999997</v>
      </c>
      <c r="C3667" s="2">
        <v>4.579777</v>
      </c>
      <c r="D3667" s="2">
        <v>4.579777</v>
      </c>
      <c r="E3667" s="2">
        <v>1</v>
      </c>
    </row>
    <row r="3668" spans="1:5" ht="12.95" customHeight="1" x14ac:dyDescent="0.2">
      <c r="A3668" s="7">
        <v>39092</v>
      </c>
      <c r="B3668" s="8">
        <v>7.3691639999999996</v>
      </c>
      <c r="C3668" s="2">
        <v>4.5720090000000004</v>
      </c>
      <c r="D3668" s="2">
        <v>4.5720090000000004</v>
      </c>
      <c r="E3668" s="2">
        <v>1</v>
      </c>
    </row>
    <row r="3669" spans="1:5" ht="12.95" customHeight="1" x14ac:dyDescent="0.2">
      <c r="A3669" s="7">
        <v>39093</v>
      </c>
      <c r="B3669" s="8">
        <v>7.367362</v>
      </c>
      <c r="C3669" s="2">
        <v>4.564095</v>
      </c>
      <c r="D3669" s="2">
        <v>4.564095</v>
      </c>
      <c r="E3669" s="2">
        <v>1</v>
      </c>
    </row>
    <row r="3670" spans="1:5" ht="12.95" customHeight="1" x14ac:dyDescent="0.2">
      <c r="A3670" s="7">
        <v>39094</v>
      </c>
      <c r="B3670" s="8">
        <v>7.3694459999999999</v>
      </c>
      <c r="C3670" s="2">
        <v>4.5619949999999996</v>
      </c>
      <c r="D3670" s="2">
        <v>4.5619949999999996</v>
      </c>
      <c r="E3670" s="2">
        <v>1</v>
      </c>
    </row>
    <row r="3671" spans="1:5" ht="12.95" customHeight="1" x14ac:dyDescent="0.2">
      <c r="A3671" s="7">
        <v>39095</v>
      </c>
      <c r="B3671" s="8">
        <v>7.3697609999999996</v>
      </c>
      <c r="C3671" s="2">
        <v>4.570678</v>
      </c>
      <c r="D3671" s="2">
        <v>4.570678</v>
      </c>
      <c r="E3671" s="2">
        <v>1</v>
      </c>
    </row>
    <row r="3672" spans="1:5" ht="12.95" customHeight="1" x14ac:dyDescent="0.2">
      <c r="A3672" s="7">
        <v>39096</v>
      </c>
      <c r="B3672" s="8">
        <v>7.3697609999999996</v>
      </c>
      <c r="C3672" s="2">
        <v>4.570678</v>
      </c>
      <c r="D3672" s="2">
        <v>4.570678</v>
      </c>
      <c r="E3672" s="2">
        <v>1</v>
      </c>
    </row>
    <row r="3673" spans="1:5" ht="12.95" customHeight="1" x14ac:dyDescent="0.2">
      <c r="A3673" s="7">
        <v>39097</v>
      </c>
      <c r="B3673" s="8">
        <v>7.3697609999999996</v>
      </c>
      <c r="C3673" s="2">
        <v>4.570678</v>
      </c>
      <c r="D3673" s="2">
        <v>4.570678</v>
      </c>
      <c r="E3673" s="2">
        <v>1</v>
      </c>
    </row>
    <row r="3674" spans="1:5" ht="12.95" customHeight="1" x14ac:dyDescent="0.2">
      <c r="A3674" s="7">
        <v>39098</v>
      </c>
      <c r="B3674" s="8">
        <v>7.3649339999999999</v>
      </c>
      <c r="C3674" s="2">
        <v>4.5702350000000003</v>
      </c>
      <c r="D3674" s="2">
        <v>4.5702350000000003</v>
      </c>
      <c r="E3674" s="2">
        <v>1</v>
      </c>
    </row>
    <row r="3675" spans="1:5" ht="12.95" customHeight="1" x14ac:dyDescent="0.2">
      <c r="A3675" s="7">
        <v>39099</v>
      </c>
      <c r="B3675" s="8">
        <v>7.3649820000000004</v>
      </c>
      <c r="C3675" s="2">
        <v>4.5654490000000001</v>
      </c>
      <c r="D3675" s="2">
        <v>4.5654490000000001</v>
      </c>
      <c r="E3675" s="2">
        <v>1</v>
      </c>
    </row>
    <row r="3676" spans="1:5" ht="12.95" customHeight="1" x14ac:dyDescent="0.2">
      <c r="A3676" s="7">
        <v>39100</v>
      </c>
      <c r="B3676" s="8">
        <v>7.3603690000000004</v>
      </c>
      <c r="C3676" s="2">
        <v>4.5617409999999996</v>
      </c>
      <c r="D3676" s="2">
        <v>4.5617409999999996</v>
      </c>
      <c r="E3676" s="2">
        <v>1</v>
      </c>
    </row>
    <row r="3677" spans="1:5" ht="12.95" customHeight="1" x14ac:dyDescent="0.2">
      <c r="A3677" s="7">
        <v>39101</v>
      </c>
      <c r="B3677" s="8">
        <v>7.3571059999999999</v>
      </c>
      <c r="C3677" s="2">
        <v>4.5439480000000003</v>
      </c>
      <c r="D3677" s="2">
        <v>4.5439480000000003</v>
      </c>
      <c r="E3677" s="2">
        <v>1</v>
      </c>
    </row>
    <row r="3678" spans="1:5" ht="12.95" customHeight="1" x14ac:dyDescent="0.2">
      <c r="A3678" s="7">
        <v>39102</v>
      </c>
      <c r="B3678" s="8">
        <v>7.3619310000000002</v>
      </c>
      <c r="C3678" s="2">
        <v>4.5474899999999998</v>
      </c>
      <c r="D3678" s="2">
        <v>4.5474899999999998</v>
      </c>
      <c r="E3678" s="2">
        <v>1</v>
      </c>
    </row>
    <row r="3679" spans="1:5" ht="12.95" customHeight="1" x14ac:dyDescent="0.2">
      <c r="A3679" s="7">
        <v>39103</v>
      </c>
      <c r="B3679" s="8">
        <v>7.3619310000000002</v>
      </c>
      <c r="C3679" s="2">
        <v>4.5474899999999998</v>
      </c>
      <c r="D3679" s="2">
        <v>4.5474899999999998</v>
      </c>
      <c r="E3679" s="2">
        <v>1</v>
      </c>
    </row>
    <row r="3680" spans="1:5" ht="12.95" customHeight="1" x14ac:dyDescent="0.2">
      <c r="A3680" s="7">
        <v>39104</v>
      </c>
      <c r="B3680" s="8">
        <v>7.3619310000000002</v>
      </c>
      <c r="C3680" s="2">
        <v>4.5474899999999998</v>
      </c>
      <c r="D3680" s="2">
        <v>4.5474899999999998</v>
      </c>
      <c r="E3680" s="2">
        <v>1</v>
      </c>
    </row>
    <row r="3681" spans="1:5" ht="12.95" customHeight="1" x14ac:dyDescent="0.2">
      <c r="A3681" s="7">
        <v>39105</v>
      </c>
      <c r="B3681" s="8">
        <v>7.3686379999999998</v>
      </c>
      <c r="C3681" s="2">
        <v>4.5513510000000004</v>
      </c>
      <c r="D3681" s="2">
        <v>4.5513510000000004</v>
      </c>
      <c r="E3681" s="2">
        <v>1</v>
      </c>
    </row>
    <row r="3682" spans="1:5" ht="12.95" customHeight="1" x14ac:dyDescent="0.2">
      <c r="A3682" s="7">
        <v>39106</v>
      </c>
      <c r="B3682" s="8">
        <v>7.3753299999999999</v>
      </c>
      <c r="C3682" s="2">
        <v>4.5642240000000003</v>
      </c>
      <c r="D3682" s="2">
        <v>4.5642240000000003</v>
      </c>
      <c r="E3682" s="2">
        <v>1</v>
      </c>
    </row>
    <row r="3683" spans="1:5" ht="12.95" customHeight="1" x14ac:dyDescent="0.2">
      <c r="A3683" s="7">
        <v>39107</v>
      </c>
      <c r="B3683" s="8">
        <v>7.39527</v>
      </c>
      <c r="C3683" s="2">
        <v>4.5686479999999996</v>
      </c>
      <c r="D3683" s="2">
        <v>4.5686479999999996</v>
      </c>
      <c r="E3683" s="2">
        <v>1</v>
      </c>
    </row>
    <row r="3684" spans="1:5" ht="12.95" customHeight="1" x14ac:dyDescent="0.2">
      <c r="A3684" s="7">
        <v>39108</v>
      </c>
      <c r="B3684" s="8">
        <v>7.3827439999999998</v>
      </c>
      <c r="C3684" s="2">
        <v>4.569661</v>
      </c>
      <c r="D3684" s="2">
        <v>4.569661</v>
      </c>
      <c r="E3684" s="2">
        <v>1</v>
      </c>
    </row>
    <row r="3685" spans="1:5" ht="12.95" customHeight="1" x14ac:dyDescent="0.2">
      <c r="A3685" s="7">
        <v>39109</v>
      </c>
      <c r="B3685" s="8">
        <v>7.3772580000000003</v>
      </c>
      <c r="C3685" s="2">
        <v>4.5580829999999999</v>
      </c>
      <c r="D3685" s="2">
        <v>4.5580829999999999</v>
      </c>
      <c r="E3685" s="2">
        <v>1</v>
      </c>
    </row>
    <row r="3686" spans="1:5" ht="12.95" customHeight="1" x14ac:dyDescent="0.2">
      <c r="A3686" s="7">
        <v>39110</v>
      </c>
      <c r="B3686" s="8">
        <v>7.3772580000000003</v>
      </c>
      <c r="C3686" s="2">
        <v>4.5580829999999999</v>
      </c>
      <c r="D3686" s="2">
        <v>4.5580829999999999</v>
      </c>
      <c r="E3686" s="2">
        <v>1</v>
      </c>
    </row>
    <row r="3687" spans="1:5" ht="12.95" customHeight="1" x14ac:dyDescent="0.2">
      <c r="A3687" s="7">
        <v>39111</v>
      </c>
      <c r="B3687" s="8">
        <v>7.3772580000000003</v>
      </c>
      <c r="C3687" s="2">
        <v>4.5580829999999999</v>
      </c>
      <c r="D3687" s="2">
        <v>4.5580829999999999</v>
      </c>
      <c r="E3687" s="2">
        <v>1</v>
      </c>
    </row>
    <row r="3688" spans="1:5" ht="12.95" customHeight="1" x14ac:dyDescent="0.2">
      <c r="A3688" s="7">
        <v>39112</v>
      </c>
      <c r="B3688" s="8">
        <v>7.3736790000000001</v>
      </c>
      <c r="C3688" s="2">
        <v>4.5468820000000001</v>
      </c>
      <c r="D3688" s="2">
        <v>4.5468820000000001</v>
      </c>
      <c r="E3688" s="2">
        <v>1</v>
      </c>
    </row>
    <row r="3689" spans="1:5" ht="12.95" customHeight="1" x14ac:dyDescent="0.2">
      <c r="A3689" s="7">
        <v>39113</v>
      </c>
      <c r="B3689" s="8">
        <v>7.3734000000000002</v>
      </c>
      <c r="C3689" s="2">
        <v>4.5413899999999998</v>
      </c>
      <c r="D3689" s="2">
        <v>4.5413899999999998</v>
      </c>
      <c r="E3689" s="2">
        <v>1</v>
      </c>
    </row>
    <row r="3690" spans="1:5" ht="12.95" customHeight="1" x14ac:dyDescent="0.2">
      <c r="A3690" s="7">
        <v>39114</v>
      </c>
      <c r="B3690" s="8">
        <v>7.3686230000000004</v>
      </c>
      <c r="C3690" s="2">
        <v>4.5404049999999998</v>
      </c>
      <c r="D3690" s="2">
        <v>4.5404049999999998</v>
      </c>
      <c r="E3690" s="2">
        <v>1</v>
      </c>
    </row>
    <row r="3691" spans="1:5" ht="12.95" customHeight="1" x14ac:dyDescent="0.2">
      <c r="A3691" s="7">
        <v>39115</v>
      </c>
      <c r="B3691" s="8">
        <v>7.3731749999999998</v>
      </c>
      <c r="C3691" s="2">
        <v>4.5538730000000003</v>
      </c>
      <c r="D3691" s="2">
        <v>4.5538730000000003</v>
      </c>
      <c r="E3691" s="2">
        <v>1</v>
      </c>
    </row>
    <row r="3692" spans="1:5" ht="12.95" customHeight="1" x14ac:dyDescent="0.2">
      <c r="A3692" s="7">
        <v>39116</v>
      </c>
      <c r="B3692" s="8">
        <v>7.3622909999999999</v>
      </c>
      <c r="C3692" s="2">
        <v>4.5524930000000001</v>
      </c>
      <c r="D3692" s="2">
        <v>4.5524930000000001</v>
      </c>
      <c r="E3692" s="2">
        <v>1</v>
      </c>
    </row>
    <row r="3693" spans="1:5" ht="12.95" customHeight="1" x14ac:dyDescent="0.2">
      <c r="A3693" s="7">
        <v>39117</v>
      </c>
      <c r="B3693" s="8">
        <v>7.3622909999999999</v>
      </c>
      <c r="C3693" s="2">
        <v>4.5524930000000001</v>
      </c>
      <c r="D3693" s="2">
        <v>4.5524930000000001</v>
      </c>
      <c r="E3693" s="2">
        <v>1</v>
      </c>
    </row>
    <row r="3694" spans="1:5" ht="12.95" customHeight="1" x14ac:dyDescent="0.2">
      <c r="A3694" s="7">
        <v>39118</v>
      </c>
      <c r="B3694" s="8">
        <v>7.3622909999999999</v>
      </c>
      <c r="C3694" s="2">
        <v>4.5524930000000001</v>
      </c>
      <c r="D3694" s="2">
        <v>4.5524930000000001</v>
      </c>
      <c r="E3694" s="2">
        <v>1</v>
      </c>
    </row>
    <row r="3695" spans="1:5" ht="12.95" customHeight="1" x14ac:dyDescent="0.2">
      <c r="A3695" s="7">
        <v>39119</v>
      </c>
      <c r="B3695" s="8">
        <v>7.3753739999999999</v>
      </c>
      <c r="C3695" s="2">
        <v>4.5591730000000004</v>
      </c>
      <c r="D3695" s="2">
        <v>4.5591730000000004</v>
      </c>
      <c r="E3695" s="2">
        <v>1</v>
      </c>
    </row>
    <row r="3696" spans="1:5" ht="12.95" customHeight="1" x14ac:dyDescent="0.2">
      <c r="A3696" s="7">
        <v>39120</v>
      </c>
      <c r="B3696" s="8">
        <v>7.3801399999999999</v>
      </c>
      <c r="C3696" s="2">
        <v>4.5776830000000004</v>
      </c>
      <c r="D3696" s="2">
        <v>4.5776830000000004</v>
      </c>
      <c r="E3696" s="2">
        <v>1</v>
      </c>
    </row>
    <row r="3697" spans="1:5" ht="12.95" customHeight="1" x14ac:dyDescent="0.2">
      <c r="A3697" s="7">
        <v>39121</v>
      </c>
      <c r="B3697" s="8">
        <v>7.3831800000000003</v>
      </c>
      <c r="C3697" s="2">
        <v>4.5849719999999996</v>
      </c>
      <c r="D3697" s="2">
        <v>4.5849719999999996</v>
      </c>
      <c r="E3697" s="2">
        <v>1</v>
      </c>
    </row>
    <row r="3698" spans="1:5" ht="12.95" customHeight="1" x14ac:dyDescent="0.2">
      <c r="A3698" s="7">
        <v>39122</v>
      </c>
      <c r="B3698" s="8">
        <v>7.3834160000000004</v>
      </c>
      <c r="C3698" s="2">
        <v>4.5526059999999999</v>
      </c>
      <c r="D3698" s="2">
        <v>4.5526059999999999</v>
      </c>
      <c r="E3698" s="2">
        <v>1</v>
      </c>
    </row>
    <row r="3699" spans="1:5" ht="12.95" customHeight="1" x14ac:dyDescent="0.2">
      <c r="A3699" s="7">
        <v>39123</v>
      </c>
      <c r="B3699" s="8">
        <v>7.3801899999999998</v>
      </c>
      <c r="C3699" s="2">
        <v>4.5399789999999998</v>
      </c>
      <c r="D3699" s="2">
        <v>4.5399789999999998</v>
      </c>
      <c r="E3699" s="2">
        <v>1</v>
      </c>
    </row>
    <row r="3700" spans="1:5" ht="12.95" customHeight="1" x14ac:dyDescent="0.2">
      <c r="A3700" s="7">
        <v>39124</v>
      </c>
      <c r="B3700" s="8">
        <v>7.3801899999999998</v>
      </c>
      <c r="C3700" s="2">
        <v>4.5399789999999998</v>
      </c>
      <c r="D3700" s="2">
        <v>4.5399789999999998</v>
      </c>
      <c r="E3700" s="2">
        <v>1</v>
      </c>
    </row>
    <row r="3701" spans="1:5" ht="12.95" customHeight="1" x14ac:dyDescent="0.2">
      <c r="A3701" s="7">
        <v>39125</v>
      </c>
      <c r="B3701" s="8">
        <v>7.3801899999999998</v>
      </c>
      <c r="C3701" s="2">
        <v>4.5399789999999998</v>
      </c>
      <c r="D3701" s="2">
        <v>4.5399789999999998</v>
      </c>
      <c r="E3701" s="2">
        <v>1</v>
      </c>
    </row>
    <row r="3702" spans="1:5" ht="12.95" customHeight="1" x14ac:dyDescent="0.2">
      <c r="A3702" s="7">
        <v>39126</v>
      </c>
      <c r="B3702" s="8">
        <v>7.3755810000000004</v>
      </c>
      <c r="C3702" s="2">
        <v>4.5432920000000001</v>
      </c>
      <c r="D3702" s="2">
        <v>4.5432920000000001</v>
      </c>
      <c r="E3702" s="2">
        <v>1</v>
      </c>
    </row>
    <row r="3703" spans="1:5" ht="12.95" customHeight="1" x14ac:dyDescent="0.2">
      <c r="A3703" s="7">
        <v>39127</v>
      </c>
      <c r="B3703" s="8">
        <v>7.3603300000000003</v>
      </c>
      <c r="C3703" s="2">
        <v>4.5319440000000002</v>
      </c>
      <c r="D3703" s="2">
        <v>4.5319440000000002</v>
      </c>
      <c r="E3703" s="2">
        <v>1</v>
      </c>
    </row>
    <row r="3704" spans="1:5" ht="12.95" customHeight="1" x14ac:dyDescent="0.2">
      <c r="A3704" s="7">
        <v>39128</v>
      </c>
      <c r="B3704" s="8">
        <v>7.3560090000000002</v>
      </c>
      <c r="C3704" s="2">
        <v>4.522322</v>
      </c>
      <c r="D3704" s="2">
        <v>4.522322</v>
      </c>
      <c r="E3704" s="2">
        <v>1</v>
      </c>
    </row>
    <row r="3705" spans="1:5" ht="12.95" customHeight="1" x14ac:dyDescent="0.2">
      <c r="A3705" s="7">
        <v>39129</v>
      </c>
      <c r="B3705" s="8">
        <v>7.3589079999999996</v>
      </c>
      <c r="C3705" s="2">
        <v>4.526052</v>
      </c>
      <c r="D3705" s="2">
        <v>4.526052</v>
      </c>
      <c r="E3705" s="2">
        <v>1</v>
      </c>
    </row>
    <row r="3706" spans="1:5" ht="12.95" customHeight="1" x14ac:dyDescent="0.2">
      <c r="A3706" s="7">
        <v>39130</v>
      </c>
      <c r="B3706" s="8">
        <v>7.3533819999999999</v>
      </c>
      <c r="C3706" s="2">
        <v>4.5312929999999998</v>
      </c>
      <c r="D3706" s="2">
        <v>4.5312929999999998</v>
      </c>
      <c r="E3706" s="2">
        <v>1</v>
      </c>
    </row>
    <row r="3707" spans="1:5" ht="12.95" customHeight="1" x14ac:dyDescent="0.2">
      <c r="A3707" s="7">
        <v>39131</v>
      </c>
      <c r="B3707" s="8">
        <v>7.3533819999999999</v>
      </c>
      <c r="C3707" s="2">
        <v>4.5312929999999998</v>
      </c>
      <c r="D3707" s="2">
        <v>4.5312929999999998</v>
      </c>
      <c r="E3707" s="2">
        <v>1</v>
      </c>
    </row>
    <row r="3708" spans="1:5" ht="12.95" customHeight="1" x14ac:dyDescent="0.2">
      <c r="A3708" s="7">
        <v>39132</v>
      </c>
      <c r="B3708" s="8">
        <v>7.3533819999999999</v>
      </c>
      <c r="C3708" s="2">
        <v>4.5312929999999998</v>
      </c>
      <c r="D3708" s="2">
        <v>4.5312929999999998</v>
      </c>
      <c r="E3708" s="2">
        <v>1</v>
      </c>
    </row>
    <row r="3709" spans="1:5" ht="12.95" customHeight="1" x14ac:dyDescent="0.2">
      <c r="A3709" s="7">
        <v>39133</v>
      </c>
      <c r="B3709" s="8">
        <v>7.3527870000000002</v>
      </c>
      <c r="C3709" s="2">
        <v>4.5365169999999999</v>
      </c>
      <c r="D3709" s="2">
        <v>4.5365169999999999</v>
      </c>
      <c r="E3709" s="2">
        <v>1</v>
      </c>
    </row>
    <row r="3710" spans="1:5" ht="12.95" customHeight="1" x14ac:dyDescent="0.2">
      <c r="A3710" s="7">
        <v>39134</v>
      </c>
      <c r="B3710" s="8">
        <v>7.3525830000000001</v>
      </c>
      <c r="C3710" s="2">
        <v>4.521884</v>
      </c>
      <c r="D3710" s="2">
        <v>4.521884</v>
      </c>
      <c r="E3710" s="2">
        <v>1</v>
      </c>
    </row>
    <row r="3711" spans="1:5" ht="12.95" customHeight="1" x14ac:dyDescent="0.2">
      <c r="A3711" s="7">
        <v>39135</v>
      </c>
      <c r="B3711" s="8">
        <v>7.3522559999999997</v>
      </c>
      <c r="C3711" s="2">
        <v>4.5200149999999999</v>
      </c>
      <c r="D3711" s="2">
        <v>4.5200149999999999</v>
      </c>
      <c r="E3711" s="2">
        <v>1</v>
      </c>
    </row>
    <row r="3712" spans="1:5" ht="12.95" customHeight="1" x14ac:dyDescent="0.2">
      <c r="A3712" s="7">
        <v>39136</v>
      </c>
      <c r="B3712" s="8">
        <v>7.350231</v>
      </c>
      <c r="C3712" s="2">
        <v>4.5176590000000001</v>
      </c>
      <c r="D3712" s="2">
        <v>4.5176590000000001</v>
      </c>
      <c r="E3712" s="2">
        <v>1</v>
      </c>
    </row>
    <row r="3713" spans="1:5" ht="12.95" customHeight="1" x14ac:dyDescent="0.2">
      <c r="A3713" s="7">
        <v>39137</v>
      </c>
      <c r="B3713" s="8">
        <v>7.3412179999999996</v>
      </c>
      <c r="C3713" s="2">
        <v>4.5154500000000004</v>
      </c>
      <c r="D3713" s="2">
        <v>4.5154500000000004</v>
      </c>
      <c r="E3713" s="2">
        <v>1</v>
      </c>
    </row>
    <row r="3714" spans="1:5" ht="12.95" customHeight="1" x14ac:dyDescent="0.2">
      <c r="A3714" s="7">
        <v>39138</v>
      </c>
      <c r="B3714" s="8">
        <v>7.3412179999999996</v>
      </c>
      <c r="C3714" s="2">
        <v>4.5154500000000004</v>
      </c>
      <c r="D3714" s="2">
        <v>4.5154500000000004</v>
      </c>
      <c r="E3714" s="2">
        <v>1</v>
      </c>
    </row>
    <row r="3715" spans="1:5" ht="12.95" customHeight="1" x14ac:dyDescent="0.2">
      <c r="A3715" s="7">
        <v>39139</v>
      </c>
      <c r="B3715" s="8">
        <v>7.3412179999999996</v>
      </c>
      <c r="C3715" s="2">
        <v>4.5154500000000004</v>
      </c>
      <c r="D3715" s="2">
        <v>4.5154500000000004</v>
      </c>
      <c r="E3715" s="2">
        <v>1</v>
      </c>
    </row>
    <row r="3716" spans="1:5" ht="12.95" customHeight="1" x14ac:dyDescent="0.2">
      <c r="A3716" s="7">
        <v>39140</v>
      </c>
      <c r="B3716" s="8">
        <v>7.3463839999999996</v>
      </c>
      <c r="C3716" s="2">
        <v>4.5325670000000002</v>
      </c>
      <c r="D3716" s="2">
        <v>4.5325670000000002</v>
      </c>
      <c r="E3716" s="2">
        <v>1</v>
      </c>
    </row>
    <row r="3717" spans="1:5" ht="12.95" customHeight="1" x14ac:dyDescent="0.2">
      <c r="A3717" s="7">
        <v>39141</v>
      </c>
      <c r="B3717" s="8">
        <v>7.3452919999999997</v>
      </c>
      <c r="C3717" s="2">
        <v>4.5400159999999996</v>
      </c>
      <c r="D3717" s="2">
        <v>4.5400159999999996</v>
      </c>
      <c r="E3717" s="2">
        <v>1</v>
      </c>
    </row>
    <row r="3718" spans="1:5" ht="12.95" customHeight="1" x14ac:dyDescent="0.2">
      <c r="A3718" s="7">
        <v>39142</v>
      </c>
      <c r="B3718" s="8">
        <v>7.3447060000000004</v>
      </c>
      <c r="C3718" s="2">
        <v>4.5540089999999998</v>
      </c>
      <c r="D3718" s="2">
        <v>4.5540089999999998</v>
      </c>
      <c r="E3718" s="2">
        <v>1</v>
      </c>
    </row>
    <row r="3719" spans="1:5" ht="12.95" customHeight="1" x14ac:dyDescent="0.2">
      <c r="A3719" s="7">
        <v>39143</v>
      </c>
      <c r="B3719" s="8">
        <v>7.3437700000000001</v>
      </c>
      <c r="C3719" s="2">
        <v>4.5559710000000004</v>
      </c>
      <c r="D3719" s="2">
        <v>4.5559710000000004</v>
      </c>
      <c r="E3719" s="2">
        <v>1</v>
      </c>
    </row>
    <row r="3720" spans="1:5" ht="12.95" customHeight="1" x14ac:dyDescent="0.2">
      <c r="A3720" s="7">
        <v>39144</v>
      </c>
      <c r="B3720" s="8">
        <v>7.3438030000000003</v>
      </c>
      <c r="C3720" s="2">
        <v>4.5596690000000004</v>
      </c>
      <c r="D3720" s="2">
        <v>4.5596690000000004</v>
      </c>
      <c r="E3720" s="2">
        <v>1</v>
      </c>
    </row>
    <row r="3721" spans="1:5" ht="12.95" customHeight="1" x14ac:dyDescent="0.2">
      <c r="A3721" s="7">
        <v>39145</v>
      </c>
      <c r="B3721" s="8">
        <v>7.3438030000000003</v>
      </c>
      <c r="C3721" s="2">
        <v>4.5596690000000004</v>
      </c>
      <c r="D3721" s="2">
        <v>4.5596690000000004</v>
      </c>
      <c r="E3721" s="2">
        <v>1</v>
      </c>
    </row>
    <row r="3722" spans="1:5" ht="12.95" customHeight="1" x14ac:dyDescent="0.2">
      <c r="A3722" s="7">
        <v>39146</v>
      </c>
      <c r="B3722" s="8">
        <v>7.3438030000000003</v>
      </c>
      <c r="C3722" s="2">
        <v>4.5596690000000004</v>
      </c>
      <c r="D3722" s="2">
        <v>4.5596690000000004</v>
      </c>
      <c r="E3722" s="2">
        <v>1</v>
      </c>
    </row>
    <row r="3723" spans="1:5" ht="12.95" customHeight="1" x14ac:dyDescent="0.2">
      <c r="A3723" s="7">
        <v>39147</v>
      </c>
      <c r="B3723" s="8">
        <v>7.3345279999999997</v>
      </c>
      <c r="C3723" s="2">
        <v>4.5886690000000003</v>
      </c>
      <c r="D3723" s="2">
        <v>4.5886690000000003</v>
      </c>
      <c r="E3723" s="2">
        <v>1</v>
      </c>
    </row>
    <row r="3724" spans="1:5" ht="12.95" customHeight="1" x14ac:dyDescent="0.2">
      <c r="A3724" s="7">
        <v>39148</v>
      </c>
      <c r="B3724" s="8">
        <v>7.3302940000000003</v>
      </c>
      <c r="C3724" s="2">
        <v>4.5711490000000001</v>
      </c>
      <c r="D3724" s="2">
        <v>4.5711490000000001</v>
      </c>
      <c r="E3724" s="2">
        <v>1</v>
      </c>
    </row>
    <row r="3725" spans="1:5" ht="12.95" customHeight="1" x14ac:dyDescent="0.2">
      <c r="A3725" s="7">
        <v>39149</v>
      </c>
      <c r="B3725" s="8">
        <v>7.3343559999999997</v>
      </c>
      <c r="C3725" s="2">
        <v>4.5699769999999997</v>
      </c>
      <c r="D3725" s="2">
        <v>4.5699769999999997</v>
      </c>
      <c r="E3725" s="2">
        <v>1</v>
      </c>
    </row>
    <row r="3726" spans="1:5" ht="12.95" customHeight="1" x14ac:dyDescent="0.2">
      <c r="A3726" s="7">
        <v>39150</v>
      </c>
      <c r="B3726" s="8">
        <v>7.343108</v>
      </c>
      <c r="C3726" s="2">
        <v>4.5725809999999996</v>
      </c>
      <c r="D3726" s="2">
        <v>4.5725809999999996</v>
      </c>
      <c r="E3726" s="2">
        <v>1</v>
      </c>
    </row>
    <row r="3727" spans="1:5" ht="12.95" customHeight="1" x14ac:dyDescent="0.2">
      <c r="A3727" s="7">
        <v>39151</v>
      </c>
      <c r="B3727" s="8">
        <v>7.3502280000000004</v>
      </c>
      <c r="C3727" s="2">
        <v>4.5577160000000001</v>
      </c>
      <c r="D3727" s="2">
        <v>4.5577160000000001</v>
      </c>
      <c r="E3727" s="2">
        <v>1</v>
      </c>
    </row>
    <row r="3728" spans="1:5" ht="12.95" customHeight="1" x14ac:dyDescent="0.2">
      <c r="A3728" s="7">
        <v>39152</v>
      </c>
      <c r="B3728" s="8">
        <v>7.3502280000000004</v>
      </c>
      <c r="C3728" s="2">
        <v>4.5577160000000001</v>
      </c>
      <c r="D3728" s="2">
        <v>4.5577160000000001</v>
      </c>
      <c r="E3728" s="2">
        <v>1</v>
      </c>
    </row>
    <row r="3729" spans="1:5" ht="12.95" customHeight="1" x14ac:dyDescent="0.2">
      <c r="A3729" s="7">
        <v>39153</v>
      </c>
      <c r="B3729" s="8">
        <v>7.3502280000000004</v>
      </c>
      <c r="C3729" s="2">
        <v>4.5577160000000001</v>
      </c>
      <c r="D3729" s="2">
        <v>4.5577160000000001</v>
      </c>
      <c r="E3729" s="2">
        <v>1</v>
      </c>
    </row>
    <row r="3730" spans="1:5" ht="12.95" customHeight="1" x14ac:dyDescent="0.2">
      <c r="A3730" s="7">
        <v>39154</v>
      </c>
      <c r="B3730" s="8">
        <v>7.3528630000000001</v>
      </c>
      <c r="C3730" s="2">
        <v>4.5461010000000002</v>
      </c>
      <c r="D3730" s="2">
        <v>4.5461010000000002</v>
      </c>
      <c r="E3730" s="2">
        <v>1</v>
      </c>
    </row>
    <row r="3731" spans="1:5" ht="12.95" customHeight="1" x14ac:dyDescent="0.2">
      <c r="A3731" s="7">
        <v>39155</v>
      </c>
      <c r="B3731" s="8">
        <v>7.3512760000000004</v>
      </c>
      <c r="C3731" s="2">
        <v>4.557518</v>
      </c>
      <c r="D3731" s="2">
        <v>4.557518</v>
      </c>
      <c r="E3731" s="2">
        <v>1</v>
      </c>
    </row>
    <row r="3732" spans="1:5" ht="12.95" customHeight="1" x14ac:dyDescent="0.2">
      <c r="A3732" s="7">
        <v>39156</v>
      </c>
      <c r="B3732" s="8">
        <v>7.3533780000000002</v>
      </c>
      <c r="C3732" s="2">
        <v>4.5812580000000001</v>
      </c>
      <c r="D3732" s="2">
        <v>4.5812580000000001</v>
      </c>
      <c r="E3732" s="2">
        <v>1</v>
      </c>
    </row>
    <row r="3733" spans="1:5" ht="12.95" customHeight="1" x14ac:dyDescent="0.2">
      <c r="A3733" s="7">
        <v>39157</v>
      </c>
      <c r="B3733" s="8">
        <v>7.3630769999999997</v>
      </c>
      <c r="C3733" s="2">
        <v>4.5682320000000001</v>
      </c>
      <c r="D3733" s="2">
        <v>4.5682320000000001</v>
      </c>
      <c r="E3733" s="2">
        <v>1</v>
      </c>
    </row>
    <row r="3734" spans="1:5" ht="12.95" customHeight="1" x14ac:dyDescent="0.2">
      <c r="A3734" s="7">
        <v>39158</v>
      </c>
      <c r="B3734" s="8">
        <v>7.3571869999999997</v>
      </c>
      <c r="C3734" s="2">
        <v>4.58249</v>
      </c>
      <c r="D3734" s="2">
        <v>4.58249</v>
      </c>
      <c r="E3734" s="2">
        <v>1</v>
      </c>
    </row>
    <row r="3735" spans="1:5" ht="12.95" customHeight="1" x14ac:dyDescent="0.2">
      <c r="A3735" s="7">
        <v>39159</v>
      </c>
      <c r="B3735" s="8">
        <v>7.3571869999999997</v>
      </c>
      <c r="C3735" s="2">
        <v>4.58249</v>
      </c>
      <c r="D3735" s="2">
        <v>4.58249</v>
      </c>
      <c r="E3735" s="2">
        <v>1</v>
      </c>
    </row>
    <row r="3736" spans="1:5" ht="12.95" customHeight="1" x14ac:dyDescent="0.2">
      <c r="A3736" s="7">
        <v>39160</v>
      </c>
      <c r="B3736" s="8">
        <v>7.3571869999999997</v>
      </c>
      <c r="C3736" s="2">
        <v>4.58249</v>
      </c>
      <c r="D3736" s="2">
        <v>4.58249</v>
      </c>
      <c r="E3736" s="2">
        <v>1</v>
      </c>
    </row>
    <row r="3737" spans="1:5" ht="12.95" customHeight="1" x14ac:dyDescent="0.2">
      <c r="A3737" s="7">
        <v>39161</v>
      </c>
      <c r="B3737" s="8">
        <v>7.3599550000000002</v>
      </c>
      <c r="C3737" s="2">
        <v>4.5694140000000001</v>
      </c>
      <c r="D3737" s="2">
        <v>4.5694140000000001</v>
      </c>
      <c r="E3737" s="2">
        <v>1</v>
      </c>
    </row>
    <row r="3738" spans="1:5" ht="12.95" customHeight="1" x14ac:dyDescent="0.2">
      <c r="A3738" s="7">
        <v>39162</v>
      </c>
      <c r="B3738" s="8">
        <v>7.3616080000000004</v>
      </c>
      <c r="C3738" s="2">
        <v>4.56053</v>
      </c>
      <c r="D3738" s="2">
        <v>4.56053</v>
      </c>
      <c r="E3738" s="2">
        <v>1</v>
      </c>
    </row>
    <row r="3739" spans="1:5" ht="12.95" customHeight="1" x14ac:dyDescent="0.2">
      <c r="A3739" s="7">
        <v>39163</v>
      </c>
      <c r="B3739" s="8">
        <v>7.3682550000000004</v>
      </c>
      <c r="C3739" s="2">
        <v>4.563517</v>
      </c>
      <c r="D3739" s="2">
        <v>4.563517</v>
      </c>
      <c r="E3739" s="2">
        <v>1</v>
      </c>
    </row>
    <row r="3740" spans="1:5" ht="12.95" customHeight="1" x14ac:dyDescent="0.2">
      <c r="A3740" s="7">
        <v>39164</v>
      </c>
      <c r="B3740" s="8">
        <v>7.3731429999999998</v>
      </c>
      <c r="C3740" s="2">
        <v>4.5580759999999998</v>
      </c>
      <c r="D3740" s="2">
        <v>4.5580759999999998</v>
      </c>
      <c r="E3740" s="2">
        <v>1</v>
      </c>
    </row>
    <row r="3741" spans="1:5" ht="12.95" customHeight="1" x14ac:dyDescent="0.2">
      <c r="A3741" s="7">
        <v>39165</v>
      </c>
      <c r="B3741" s="8">
        <v>7.379067</v>
      </c>
      <c r="C3741" s="2">
        <v>4.5642769999999997</v>
      </c>
      <c r="D3741" s="2">
        <v>4.5642769999999997</v>
      </c>
      <c r="E3741" s="2">
        <v>1</v>
      </c>
    </row>
    <row r="3742" spans="1:5" ht="12.95" customHeight="1" x14ac:dyDescent="0.2">
      <c r="A3742" s="7">
        <v>39166</v>
      </c>
      <c r="B3742" s="8">
        <v>7.379067</v>
      </c>
      <c r="C3742" s="2">
        <v>4.5642769999999997</v>
      </c>
      <c r="D3742" s="2">
        <v>4.5642769999999997</v>
      </c>
      <c r="E3742" s="2">
        <v>1</v>
      </c>
    </row>
    <row r="3743" spans="1:5" ht="12.95" customHeight="1" x14ac:dyDescent="0.2">
      <c r="A3743" s="7">
        <v>39167</v>
      </c>
      <c r="B3743" s="8">
        <v>7.379067</v>
      </c>
      <c r="C3743" s="2">
        <v>4.5642769999999997</v>
      </c>
      <c r="D3743" s="2">
        <v>4.5642769999999997</v>
      </c>
      <c r="E3743" s="2">
        <v>1</v>
      </c>
    </row>
    <row r="3744" spans="1:5" ht="12.95" customHeight="1" x14ac:dyDescent="0.2">
      <c r="A3744" s="7">
        <v>39168</v>
      </c>
      <c r="B3744" s="8">
        <v>7.375699</v>
      </c>
      <c r="C3744" s="2">
        <v>4.5529010000000003</v>
      </c>
      <c r="D3744" s="2">
        <v>4.5529010000000003</v>
      </c>
      <c r="E3744" s="2">
        <v>1</v>
      </c>
    </row>
    <row r="3745" spans="1:5" ht="12.95" customHeight="1" x14ac:dyDescent="0.2">
      <c r="A3745" s="7">
        <v>39169</v>
      </c>
      <c r="B3745" s="8">
        <v>7.3755199999999999</v>
      </c>
      <c r="C3745" s="2">
        <v>4.5533520000000003</v>
      </c>
      <c r="D3745" s="2">
        <v>4.5533520000000003</v>
      </c>
      <c r="E3745" s="2">
        <v>1</v>
      </c>
    </row>
    <row r="3746" spans="1:5" ht="12.95" customHeight="1" x14ac:dyDescent="0.2">
      <c r="A3746" s="7">
        <v>39170</v>
      </c>
      <c r="B3746" s="8">
        <v>7.3752899999999997</v>
      </c>
      <c r="C3746" s="2">
        <v>4.5627880000000003</v>
      </c>
      <c r="D3746" s="2">
        <v>4.5627880000000003</v>
      </c>
      <c r="E3746" s="2">
        <v>1</v>
      </c>
    </row>
    <row r="3747" spans="1:5" ht="12.95" customHeight="1" x14ac:dyDescent="0.2">
      <c r="A3747" s="7">
        <v>39171</v>
      </c>
      <c r="B3747" s="8">
        <v>7.3811869999999997</v>
      </c>
      <c r="C3747" s="2">
        <v>4.5554449999999997</v>
      </c>
      <c r="D3747" s="2">
        <v>4.5554449999999997</v>
      </c>
      <c r="E3747" s="2">
        <v>1</v>
      </c>
    </row>
    <row r="3748" spans="1:5" ht="12.95" customHeight="1" x14ac:dyDescent="0.2">
      <c r="A3748" s="7">
        <v>39172</v>
      </c>
      <c r="B3748" s="8">
        <v>7.382466</v>
      </c>
      <c r="C3748" s="2">
        <v>4.543615</v>
      </c>
      <c r="D3748" s="2">
        <v>4.543615</v>
      </c>
      <c r="E3748" s="2">
        <v>1</v>
      </c>
    </row>
    <row r="3749" spans="1:5" ht="12.95" customHeight="1" x14ac:dyDescent="0.2">
      <c r="A3749" s="7">
        <v>39173</v>
      </c>
      <c r="B3749" s="8">
        <v>7.382466</v>
      </c>
      <c r="C3749" s="2">
        <v>4.543615</v>
      </c>
      <c r="D3749" s="2">
        <v>4.543615</v>
      </c>
      <c r="E3749" s="2">
        <v>1</v>
      </c>
    </row>
    <row r="3750" spans="1:5" ht="12.95" customHeight="1" x14ac:dyDescent="0.2">
      <c r="A3750" s="7">
        <v>39174</v>
      </c>
      <c r="B3750" s="8">
        <v>7.382466</v>
      </c>
      <c r="C3750" s="2">
        <v>4.543615</v>
      </c>
      <c r="D3750" s="2">
        <v>4.543615</v>
      </c>
      <c r="E3750" s="2">
        <v>1</v>
      </c>
    </row>
    <row r="3751" spans="1:5" ht="12.95" customHeight="1" x14ac:dyDescent="0.2">
      <c r="A3751" s="7">
        <v>39175</v>
      </c>
      <c r="B3751" s="8">
        <v>7.3953179999999996</v>
      </c>
      <c r="C3751" s="2">
        <v>4.5585389999999997</v>
      </c>
      <c r="D3751" s="2">
        <v>4.5585389999999997</v>
      </c>
      <c r="E3751" s="2">
        <v>1</v>
      </c>
    </row>
    <row r="3752" spans="1:5" ht="12.95" customHeight="1" x14ac:dyDescent="0.2">
      <c r="A3752" s="7">
        <v>39176</v>
      </c>
      <c r="B3752" s="8">
        <v>7.3956679999999997</v>
      </c>
      <c r="C3752" s="2">
        <v>4.5444680000000002</v>
      </c>
      <c r="D3752" s="2">
        <v>4.5444680000000002</v>
      </c>
      <c r="E3752" s="2">
        <v>1</v>
      </c>
    </row>
    <row r="3753" spans="1:5" ht="12.95" customHeight="1" x14ac:dyDescent="0.2">
      <c r="A3753" s="7">
        <v>39177</v>
      </c>
      <c r="B3753" s="8">
        <v>7.4132360000000004</v>
      </c>
      <c r="C3753" s="2">
        <v>4.5499520000000002</v>
      </c>
      <c r="D3753" s="2">
        <v>4.5499520000000002</v>
      </c>
      <c r="E3753" s="2">
        <v>1</v>
      </c>
    </row>
    <row r="3754" spans="1:5" ht="12.95" customHeight="1" x14ac:dyDescent="0.2">
      <c r="A3754" s="7">
        <v>39178</v>
      </c>
      <c r="B3754" s="8">
        <v>7.4103880000000002</v>
      </c>
      <c r="C3754" s="2">
        <v>4.5429060000000003</v>
      </c>
      <c r="D3754" s="2">
        <v>4.5429060000000003</v>
      </c>
      <c r="E3754" s="2">
        <v>1</v>
      </c>
    </row>
    <row r="3755" spans="1:5" ht="12.95" customHeight="1" x14ac:dyDescent="0.2">
      <c r="A3755" s="7">
        <v>39179</v>
      </c>
      <c r="B3755" s="8">
        <v>7.4021699999999999</v>
      </c>
      <c r="C3755" s="2">
        <v>4.535088</v>
      </c>
      <c r="D3755" s="2">
        <v>4.535088</v>
      </c>
      <c r="E3755" s="2">
        <v>1</v>
      </c>
    </row>
    <row r="3756" spans="1:5" ht="12.95" customHeight="1" x14ac:dyDescent="0.2">
      <c r="A3756" s="7">
        <v>39180</v>
      </c>
      <c r="B3756" s="8">
        <v>7.4021699999999999</v>
      </c>
      <c r="C3756" s="2">
        <v>4.535088</v>
      </c>
      <c r="D3756" s="2">
        <v>4.535088</v>
      </c>
      <c r="E3756" s="2">
        <v>1</v>
      </c>
    </row>
    <row r="3757" spans="1:5" ht="12.95" customHeight="1" x14ac:dyDescent="0.2">
      <c r="A3757" s="7">
        <v>39181</v>
      </c>
      <c r="B3757" s="8">
        <v>7.4021699999999999</v>
      </c>
      <c r="C3757" s="2">
        <v>4.535088</v>
      </c>
      <c r="D3757" s="2">
        <v>4.535088</v>
      </c>
      <c r="E3757" s="2">
        <v>1</v>
      </c>
    </row>
    <row r="3758" spans="1:5" ht="12.95" customHeight="1" x14ac:dyDescent="0.2">
      <c r="A3758" s="7">
        <v>39182</v>
      </c>
      <c r="B3758" s="8">
        <v>7.4021699999999999</v>
      </c>
      <c r="C3758" s="2">
        <v>4.535088</v>
      </c>
      <c r="D3758" s="2">
        <v>4.535088</v>
      </c>
      <c r="E3758" s="2">
        <v>1</v>
      </c>
    </row>
    <row r="3759" spans="1:5" ht="12.95" customHeight="1" x14ac:dyDescent="0.2">
      <c r="A3759" s="7">
        <v>39183</v>
      </c>
      <c r="B3759" s="8">
        <v>7.4018189999999997</v>
      </c>
      <c r="C3759" s="2">
        <v>4.5262760000000002</v>
      </c>
      <c r="D3759" s="2">
        <v>4.5262760000000002</v>
      </c>
      <c r="E3759" s="2">
        <v>1</v>
      </c>
    </row>
    <row r="3760" spans="1:5" ht="12.95" customHeight="1" x14ac:dyDescent="0.2">
      <c r="A3760" s="7">
        <v>39184</v>
      </c>
      <c r="B3760" s="8">
        <v>7.38652</v>
      </c>
      <c r="C3760" s="2">
        <v>4.5133330000000003</v>
      </c>
      <c r="D3760" s="2">
        <v>4.5133330000000003</v>
      </c>
      <c r="E3760" s="2">
        <v>1</v>
      </c>
    </row>
    <row r="3761" spans="1:5" ht="12.95" customHeight="1" x14ac:dyDescent="0.2">
      <c r="A3761" s="7">
        <v>39185</v>
      </c>
      <c r="B3761" s="8">
        <v>7.394355</v>
      </c>
      <c r="C3761" s="2">
        <v>4.5065549999999996</v>
      </c>
      <c r="D3761" s="2">
        <v>4.5065549999999996</v>
      </c>
      <c r="E3761" s="2">
        <v>1</v>
      </c>
    </row>
    <row r="3762" spans="1:5" ht="12.95" customHeight="1" x14ac:dyDescent="0.2">
      <c r="A3762" s="7">
        <v>39186</v>
      </c>
      <c r="B3762" s="8">
        <v>7.397017</v>
      </c>
      <c r="C3762" s="2">
        <v>4.5180899999999999</v>
      </c>
      <c r="D3762" s="2">
        <v>4.5180899999999999</v>
      </c>
      <c r="E3762" s="2">
        <v>1</v>
      </c>
    </row>
    <row r="3763" spans="1:5" ht="12.95" customHeight="1" x14ac:dyDescent="0.2">
      <c r="A3763" s="7">
        <v>39187</v>
      </c>
      <c r="B3763" s="8">
        <v>7.397017</v>
      </c>
      <c r="C3763" s="2">
        <v>4.5180899999999999</v>
      </c>
      <c r="D3763" s="2">
        <v>4.5180899999999999</v>
      </c>
      <c r="E3763" s="2">
        <v>1</v>
      </c>
    </row>
    <row r="3764" spans="1:5" ht="12.95" customHeight="1" x14ac:dyDescent="0.2">
      <c r="A3764" s="7">
        <v>39188</v>
      </c>
      <c r="B3764" s="8">
        <v>7.397017</v>
      </c>
      <c r="C3764" s="2">
        <v>4.5180899999999999</v>
      </c>
      <c r="D3764" s="2">
        <v>4.5180899999999999</v>
      </c>
      <c r="E3764" s="2">
        <v>1</v>
      </c>
    </row>
    <row r="3765" spans="1:5" ht="12.95" customHeight="1" x14ac:dyDescent="0.2">
      <c r="A3765" s="7">
        <v>39189</v>
      </c>
      <c r="B3765" s="8">
        <v>7.3977389999999996</v>
      </c>
      <c r="C3765" s="2">
        <v>4.5006630000000003</v>
      </c>
      <c r="D3765" s="2">
        <v>4.5006630000000003</v>
      </c>
      <c r="E3765" s="2">
        <v>1</v>
      </c>
    </row>
    <row r="3766" spans="1:5" ht="12.95" customHeight="1" x14ac:dyDescent="0.2">
      <c r="A3766" s="7">
        <v>39190</v>
      </c>
      <c r="B3766" s="8">
        <v>7.3952049999999998</v>
      </c>
      <c r="C3766" s="2">
        <v>4.5073470000000002</v>
      </c>
      <c r="D3766" s="2">
        <v>4.5073470000000002</v>
      </c>
      <c r="E3766" s="2">
        <v>1</v>
      </c>
    </row>
    <row r="3767" spans="1:5" ht="12.95" customHeight="1" x14ac:dyDescent="0.2">
      <c r="A3767" s="7">
        <v>39191</v>
      </c>
      <c r="B3767" s="8">
        <v>7.4007329999999998</v>
      </c>
      <c r="C3767" s="2">
        <v>4.5167729999999997</v>
      </c>
      <c r="D3767" s="2">
        <v>4.5167729999999997</v>
      </c>
      <c r="E3767" s="2">
        <v>1</v>
      </c>
    </row>
    <row r="3768" spans="1:5" ht="12.95" customHeight="1" x14ac:dyDescent="0.2">
      <c r="A3768" s="7">
        <v>39192</v>
      </c>
      <c r="B3768" s="8">
        <v>7.4031209999999996</v>
      </c>
      <c r="C3768" s="2">
        <v>4.530119</v>
      </c>
      <c r="D3768" s="2">
        <v>4.530119</v>
      </c>
      <c r="E3768" s="2">
        <v>1</v>
      </c>
    </row>
    <row r="3769" spans="1:5" ht="12.95" customHeight="1" x14ac:dyDescent="0.2">
      <c r="A3769" s="7">
        <v>39193</v>
      </c>
      <c r="B3769" s="8">
        <v>7.4088440000000002</v>
      </c>
      <c r="C3769" s="2">
        <v>4.5107119999999998</v>
      </c>
      <c r="D3769" s="2">
        <v>4.5107119999999998</v>
      </c>
      <c r="E3769" s="2">
        <v>1</v>
      </c>
    </row>
    <row r="3770" spans="1:5" ht="12.95" customHeight="1" x14ac:dyDescent="0.2">
      <c r="A3770" s="7">
        <v>39194</v>
      </c>
      <c r="B3770" s="8">
        <v>7.4088440000000002</v>
      </c>
      <c r="C3770" s="2">
        <v>4.5107119999999998</v>
      </c>
      <c r="D3770" s="2">
        <v>4.5107119999999998</v>
      </c>
      <c r="E3770" s="2">
        <v>1</v>
      </c>
    </row>
    <row r="3771" spans="1:5" ht="12.95" customHeight="1" x14ac:dyDescent="0.2">
      <c r="A3771" s="7">
        <v>39195</v>
      </c>
      <c r="B3771" s="8">
        <v>7.4088440000000002</v>
      </c>
      <c r="C3771" s="2">
        <v>4.5107119999999998</v>
      </c>
      <c r="D3771" s="2">
        <v>4.5107119999999998</v>
      </c>
      <c r="E3771" s="2">
        <v>1</v>
      </c>
    </row>
    <row r="3772" spans="1:5" ht="12.95" customHeight="1" x14ac:dyDescent="0.2">
      <c r="A3772" s="7">
        <v>39196</v>
      </c>
      <c r="B3772" s="8">
        <v>7.4022920000000001</v>
      </c>
      <c r="C3772" s="2">
        <v>4.5113919999999998</v>
      </c>
      <c r="D3772" s="2">
        <v>4.5113919999999998</v>
      </c>
      <c r="E3772" s="2">
        <v>1</v>
      </c>
    </row>
    <row r="3773" spans="1:5" ht="12.95" customHeight="1" x14ac:dyDescent="0.2">
      <c r="A3773" s="7">
        <v>39197</v>
      </c>
      <c r="B3773" s="8">
        <v>7.3982320000000001</v>
      </c>
      <c r="C3773" s="2">
        <v>4.51966</v>
      </c>
      <c r="D3773" s="2">
        <v>4.51966</v>
      </c>
      <c r="E3773" s="2">
        <v>1</v>
      </c>
    </row>
    <row r="3774" spans="1:5" ht="12.95" customHeight="1" x14ac:dyDescent="0.2">
      <c r="A3774" s="7">
        <v>39198</v>
      </c>
      <c r="B3774" s="8">
        <v>7.388865</v>
      </c>
      <c r="C3774" s="2">
        <v>4.5029339999999998</v>
      </c>
      <c r="D3774" s="2">
        <v>4.5029339999999998</v>
      </c>
      <c r="E3774" s="2">
        <v>1</v>
      </c>
    </row>
    <row r="3775" spans="1:5" ht="12.95" customHeight="1" x14ac:dyDescent="0.2">
      <c r="A3775" s="7">
        <v>39199</v>
      </c>
      <c r="B3775" s="8">
        <v>7.3771040000000001</v>
      </c>
      <c r="C3775" s="2">
        <v>4.4889279999999996</v>
      </c>
      <c r="D3775" s="2">
        <v>4.4889279999999996</v>
      </c>
      <c r="E3775" s="2">
        <v>1</v>
      </c>
    </row>
    <row r="3776" spans="1:5" ht="12.95" customHeight="1" x14ac:dyDescent="0.2">
      <c r="A3776" s="7">
        <v>39200</v>
      </c>
      <c r="B3776" s="8">
        <v>7.3728400000000001</v>
      </c>
      <c r="C3776" s="2">
        <v>4.4860600000000002</v>
      </c>
      <c r="D3776" s="2">
        <v>4.4860600000000002</v>
      </c>
      <c r="E3776" s="2">
        <v>1</v>
      </c>
    </row>
    <row r="3777" spans="1:5" ht="12.95" customHeight="1" x14ac:dyDescent="0.2">
      <c r="A3777" s="7">
        <v>39201</v>
      </c>
      <c r="B3777" s="8">
        <v>7.3728400000000001</v>
      </c>
      <c r="C3777" s="2">
        <v>4.4860600000000002</v>
      </c>
      <c r="D3777" s="2">
        <v>4.4860600000000002</v>
      </c>
      <c r="E3777" s="2">
        <v>1</v>
      </c>
    </row>
    <row r="3778" spans="1:5" ht="12.95" customHeight="1" x14ac:dyDescent="0.2">
      <c r="A3778" s="7">
        <v>39202</v>
      </c>
      <c r="B3778" s="8">
        <v>7.3728400000000001</v>
      </c>
      <c r="C3778" s="2">
        <v>4.4860600000000002</v>
      </c>
      <c r="D3778" s="2">
        <v>4.4860600000000002</v>
      </c>
      <c r="E3778" s="2">
        <v>1</v>
      </c>
    </row>
    <row r="3779" spans="1:5" ht="12.95" customHeight="1" x14ac:dyDescent="0.2">
      <c r="A3779" s="7">
        <v>39203</v>
      </c>
      <c r="B3779" s="8">
        <v>7.36775</v>
      </c>
      <c r="C3779" s="2">
        <v>4.4802369999999998</v>
      </c>
      <c r="D3779" s="2">
        <v>4.4802369999999998</v>
      </c>
      <c r="E3779" s="2">
        <v>1</v>
      </c>
    </row>
    <row r="3780" spans="1:5" ht="12.95" customHeight="1" x14ac:dyDescent="0.2">
      <c r="A3780" s="7">
        <v>39204</v>
      </c>
      <c r="B3780" s="8">
        <v>7.36775</v>
      </c>
      <c r="C3780" s="2">
        <v>4.4802369999999998</v>
      </c>
      <c r="D3780" s="2">
        <v>4.4802369999999998</v>
      </c>
      <c r="E3780" s="2">
        <v>1</v>
      </c>
    </row>
    <row r="3781" spans="1:5" ht="12.95" customHeight="1" x14ac:dyDescent="0.2">
      <c r="A3781" s="7">
        <v>39205</v>
      </c>
      <c r="B3781" s="8">
        <v>7.3658700000000001</v>
      </c>
      <c r="C3781" s="2">
        <v>4.4579500000000003</v>
      </c>
      <c r="D3781" s="2">
        <v>4.4579500000000003</v>
      </c>
      <c r="E3781" s="2">
        <v>1</v>
      </c>
    </row>
    <row r="3782" spans="1:5" ht="12.95" customHeight="1" x14ac:dyDescent="0.2">
      <c r="A3782" s="7">
        <v>39206</v>
      </c>
      <c r="B3782" s="8">
        <v>7.3611519999999997</v>
      </c>
      <c r="C3782" s="2">
        <v>4.4672609999999997</v>
      </c>
      <c r="D3782" s="2">
        <v>4.4672609999999997</v>
      </c>
      <c r="E3782" s="2">
        <v>1</v>
      </c>
    </row>
    <row r="3783" spans="1:5" ht="12.95" customHeight="1" x14ac:dyDescent="0.2">
      <c r="A3783" s="7">
        <v>39207</v>
      </c>
      <c r="B3783" s="8">
        <v>7.342435</v>
      </c>
      <c r="C3783" s="2">
        <v>4.4553609999999999</v>
      </c>
      <c r="D3783" s="2">
        <v>4.4553609999999999</v>
      </c>
      <c r="E3783" s="2">
        <v>1</v>
      </c>
    </row>
    <row r="3784" spans="1:5" ht="12.95" customHeight="1" x14ac:dyDescent="0.2">
      <c r="A3784" s="7">
        <v>39208</v>
      </c>
      <c r="B3784" s="8">
        <v>7.342435</v>
      </c>
      <c r="C3784" s="2">
        <v>4.4553609999999999</v>
      </c>
      <c r="D3784" s="2">
        <v>4.4553609999999999</v>
      </c>
      <c r="E3784" s="2">
        <v>1</v>
      </c>
    </row>
    <row r="3785" spans="1:5" ht="12.95" customHeight="1" x14ac:dyDescent="0.2">
      <c r="A3785" s="7">
        <v>39209</v>
      </c>
      <c r="B3785" s="8">
        <v>7.342435</v>
      </c>
      <c r="C3785" s="2">
        <v>4.4553609999999999</v>
      </c>
      <c r="D3785" s="2">
        <v>4.4553609999999999</v>
      </c>
      <c r="E3785" s="2">
        <v>1</v>
      </c>
    </row>
    <row r="3786" spans="1:5" ht="12.95" customHeight="1" x14ac:dyDescent="0.2">
      <c r="A3786" s="7">
        <v>39210</v>
      </c>
      <c r="B3786" s="8">
        <v>7.3425649999999996</v>
      </c>
      <c r="C3786" s="2">
        <v>4.4613959999999997</v>
      </c>
      <c r="D3786" s="2">
        <v>4.4613959999999997</v>
      </c>
      <c r="E3786" s="2">
        <v>1</v>
      </c>
    </row>
    <row r="3787" spans="1:5" ht="12.95" customHeight="1" x14ac:dyDescent="0.2">
      <c r="A3787" s="7">
        <v>39211</v>
      </c>
      <c r="B3787" s="8">
        <v>7.3395669999999997</v>
      </c>
      <c r="C3787" s="2">
        <v>4.4490309999999997</v>
      </c>
      <c r="D3787" s="2">
        <v>4.4490309999999997</v>
      </c>
      <c r="E3787" s="2">
        <v>1</v>
      </c>
    </row>
    <row r="3788" spans="1:5" ht="12.95" customHeight="1" x14ac:dyDescent="0.2">
      <c r="A3788" s="7">
        <v>39212</v>
      </c>
      <c r="B3788" s="8">
        <v>7.3420880000000004</v>
      </c>
      <c r="C3788" s="2">
        <v>4.4527190000000001</v>
      </c>
      <c r="D3788" s="2">
        <v>4.4527190000000001</v>
      </c>
      <c r="E3788" s="2">
        <v>1</v>
      </c>
    </row>
    <row r="3789" spans="1:5" ht="12.95" customHeight="1" x14ac:dyDescent="0.2">
      <c r="A3789" s="7">
        <v>39213</v>
      </c>
      <c r="B3789" s="8">
        <v>7.3363820000000004</v>
      </c>
      <c r="C3789" s="2">
        <v>4.4506079999999999</v>
      </c>
      <c r="D3789" s="2">
        <v>4.4506079999999999</v>
      </c>
      <c r="E3789" s="2">
        <v>1</v>
      </c>
    </row>
    <row r="3790" spans="1:5" ht="12.95" customHeight="1" x14ac:dyDescent="0.2">
      <c r="A3790" s="7">
        <v>39214</v>
      </c>
      <c r="B3790" s="8">
        <v>7.3279160000000001</v>
      </c>
      <c r="C3790" s="2">
        <v>4.4627990000000004</v>
      </c>
      <c r="D3790" s="2">
        <v>4.4627990000000004</v>
      </c>
      <c r="E3790" s="2">
        <v>1</v>
      </c>
    </row>
    <row r="3791" spans="1:5" ht="12.95" customHeight="1" x14ac:dyDescent="0.2">
      <c r="A3791" s="7">
        <v>39215</v>
      </c>
      <c r="B3791" s="8">
        <v>7.3279160000000001</v>
      </c>
      <c r="C3791" s="2">
        <v>4.4627990000000004</v>
      </c>
      <c r="D3791" s="2">
        <v>4.4627990000000004</v>
      </c>
      <c r="E3791" s="2">
        <v>1</v>
      </c>
    </row>
    <row r="3792" spans="1:5" ht="12.95" customHeight="1" x14ac:dyDescent="0.2">
      <c r="A3792" s="7">
        <v>39216</v>
      </c>
      <c r="B3792" s="8">
        <v>7.3279160000000001</v>
      </c>
      <c r="C3792" s="2">
        <v>4.4627990000000004</v>
      </c>
      <c r="D3792" s="2">
        <v>4.4627990000000004</v>
      </c>
      <c r="E3792" s="2">
        <v>1</v>
      </c>
    </row>
    <row r="3793" spans="1:5" ht="12.95" customHeight="1" x14ac:dyDescent="0.2">
      <c r="A3793" s="7">
        <v>39217</v>
      </c>
      <c r="B3793" s="8">
        <v>7.3227989999999998</v>
      </c>
      <c r="C3793" s="2">
        <v>4.4326869999999996</v>
      </c>
      <c r="D3793" s="2">
        <v>4.4326869999999996</v>
      </c>
      <c r="E3793" s="2">
        <v>1</v>
      </c>
    </row>
    <row r="3794" spans="1:5" ht="12.95" customHeight="1" x14ac:dyDescent="0.2">
      <c r="A3794" s="7">
        <v>39218</v>
      </c>
      <c r="B3794" s="8">
        <v>7.319553</v>
      </c>
      <c r="C3794" s="2">
        <v>4.4387829999999999</v>
      </c>
      <c r="D3794" s="2">
        <v>4.4387829999999999</v>
      </c>
      <c r="E3794" s="2">
        <v>1</v>
      </c>
    </row>
    <row r="3795" spans="1:5" ht="12.95" customHeight="1" x14ac:dyDescent="0.2">
      <c r="A3795" s="7">
        <v>39219</v>
      </c>
      <c r="B3795" s="8">
        <v>7.3158329999999996</v>
      </c>
      <c r="C3795" s="2">
        <v>4.4265949999999998</v>
      </c>
      <c r="D3795" s="2">
        <v>4.4265949999999998</v>
      </c>
      <c r="E3795" s="2">
        <v>1</v>
      </c>
    </row>
    <row r="3796" spans="1:5" ht="12.95" customHeight="1" x14ac:dyDescent="0.2">
      <c r="A3796" s="7">
        <v>39220</v>
      </c>
      <c r="B3796" s="8">
        <v>7.3253459999999997</v>
      </c>
      <c r="C3796" s="2">
        <v>4.4277959999999998</v>
      </c>
      <c r="D3796" s="2">
        <v>4.4277959999999998</v>
      </c>
      <c r="E3796" s="2">
        <v>1</v>
      </c>
    </row>
    <row r="3797" spans="1:5" ht="12.95" customHeight="1" x14ac:dyDescent="0.2">
      <c r="A3797" s="7">
        <v>39221</v>
      </c>
      <c r="B3797" s="8">
        <v>7.327229</v>
      </c>
      <c r="C3797" s="2">
        <v>4.4292020000000001</v>
      </c>
      <c r="D3797" s="2">
        <v>4.4292020000000001</v>
      </c>
      <c r="E3797" s="2">
        <v>1</v>
      </c>
    </row>
    <row r="3798" spans="1:5" ht="12.95" customHeight="1" x14ac:dyDescent="0.2">
      <c r="A3798" s="7">
        <v>39222</v>
      </c>
      <c r="B3798" s="8">
        <v>7.327229</v>
      </c>
      <c r="C3798" s="2">
        <v>4.4292020000000001</v>
      </c>
      <c r="D3798" s="2">
        <v>4.4292020000000001</v>
      </c>
      <c r="E3798" s="2">
        <v>1</v>
      </c>
    </row>
    <row r="3799" spans="1:5" ht="12.95" customHeight="1" x14ac:dyDescent="0.2">
      <c r="A3799" s="7">
        <v>39223</v>
      </c>
      <c r="B3799" s="8">
        <v>7.327229</v>
      </c>
      <c r="C3799" s="2">
        <v>4.4292020000000001</v>
      </c>
      <c r="D3799" s="2">
        <v>4.4292020000000001</v>
      </c>
      <c r="E3799" s="2">
        <v>1</v>
      </c>
    </row>
    <row r="3800" spans="1:5" ht="12.95" customHeight="1" x14ac:dyDescent="0.2">
      <c r="A3800" s="7">
        <v>39224</v>
      </c>
      <c r="B3800" s="8">
        <v>7.3233889999999997</v>
      </c>
      <c r="C3800" s="2">
        <v>4.417535</v>
      </c>
      <c r="D3800" s="2">
        <v>4.417535</v>
      </c>
      <c r="E3800" s="2">
        <v>1</v>
      </c>
    </row>
    <row r="3801" spans="1:5" ht="12.95" customHeight="1" x14ac:dyDescent="0.2">
      <c r="A3801" s="7">
        <v>39225</v>
      </c>
      <c r="B3801" s="8">
        <v>7.3216929999999998</v>
      </c>
      <c r="C3801" s="2">
        <v>4.4223800000000004</v>
      </c>
      <c r="D3801" s="2">
        <v>4.4223800000000004</v>
      </c>
      <c r="E3801" s="2">
        <v>1</v>
      </c>
    </row>
    <row r="3802" spans="1:5" ht="12.95" customHeight="1" x14ac:dyDescent="0.2">
      <c r="A3802" s="7">
        <v>39226</v>
      </c>
      <c r="B3802" s="8">
        <v>7.3195379999999997</v>
      </c>
      <c r="C3802" s="2">
        <v>4.4301769999999996</v>
      </c>
      <c r="D3802" s="2">
        <v>4.4301769999999996</v>
      </c>
      <c r="E3802" s="2">
        <v>1</v>
      </c>
    </row>
    <row r="3803" spans="1:5" ht="12.95" customHeight="1" x14ac:dyDescent="0.2">
      <c r="A3803" s="7">
        <v>39227</v>
      </c>
      <c r="B3803" s="8">
        <v>7.3120099999999999</v>
      </c>
      <c r="C3803" s="2">
        <v>4.4283010000000003</v>
      </c>
      <c r="D3803" s="2">
        <v>4.4283010000000003</v>
      </c>
      <c r="E3803" s="2">
        <v>1</v>
      </c>
    </row>
    <row r="3804" spans="1:5" ht="12.95" customHeight="1" x14ac:dyDescent="0.2">
      <c r="A3804" s="7">
        <v>39228</v>
      </c>
      <c r="B3804" s="8">
        <v>7.314273</v>
      </c>
      <c r="C3804" s="2">
        <v>4.4369259999999997</v>
      </c>
      <c r="D3804" s="2">
        <v>4.4369259999999997</v>
      </c>
      <c r="E3804" s="2">
        <v>1</v>
      </c>
    </row>
    <row r="3805" spans="1:5" ht="12.95" customHeight="1" x14ac:dyDescent="0.2">
      <c r="A3805" s="7">
        <v>39229</v>
      </c>
      <c r="B3805" s="8">
        <v>7.314273</v>
      </c>
      <c r="C3805" s="2">
        <v>4.4369259999999997</v>
      </c>
      <c r="D3805" s="2">
        <v>4.4369259999999997</v>
      </c>
      <c r="E3805" s="2">
        <v>1</v>
      </c>
    </row>
    <row r="3806" spans="1:5" ht="12.95" customHeight="1" x14ac:dyDescent="0.2">
      <c r="A3806" s="7">
        <v>39230</v>
      </c>
      <c r="B3806" s="8">
        <v>7.314273</v>
      </c>
      <c r="C3806" s="2">
        <v>4.4369259999999997</v>
      </c>
      <c r="D3806" s="2">
        <v>4.4369259999999997</v>
      </c>
      <c r="E3806" s="2">
        <v>1</v>
      </c>
    </row>
    <row r="3807" spans="1:5" ht="12.95" customHeight="1" x14ac:dyDescent="0.2">
      <c r="A3807" s="7">
        <v>39231</v>
      </c>
      <c r="B3807" s="8">
        <v>7.3142300000000002</v>
      </c>
      <c r="C3807" s="2">
        <v>4.4264279999999996</v>
      </c>
      <c r="D3807" s="2">
        <v>4.4264279999999996</v>
      </c>
      <c r="E3807" s="2">
        <v>1</v>
      </c>
    </row>
    <row r="3808" spans="1:5" ht="12.95" customHeight="1" x14ac:dyDescent="0.2">
      <c r="A3808" s="7">
        <v>39232</v>
      </c>
      <c r="B3808" s="8">
        <v>7.3094970000000004</v>
      </c>
      <c r="C3808" s="2">
        <v>4.43161</v>
      </c>
      <c r="D3808" s="2">
        <v>4.43161</v>
      </c>
      <c r="E3808" s="2">
        <v>1</v>
      </c>
    </row>
    <row r="3809" spans="1:5" ht="12.95" customHeight="1" x14ac:dyDescent="0.2">
      <c r="A3809" s="7">
        <v>39233</v>
      </c>
      <c r="B3809" s="8">
        <v>7.3086339999999996</v>
      </c>
      <c r="C3809" s="2">
        <v>4.4394299999999998</v>
      </c>
      <c r="D3809" s="2">
        <v>4.4394299999999998</v>
      </c>
      <c r="E3809" s="2">
        <v>1</v>
      </c>
    </row>
    <row r="3810" spans="1:5" ht="12.95" customHeight="1" x14ac:dyDescent="0.2">
      <c r="A3810" s="7">
        <v>39234</v>
      </c>
      <c r="B3810" s="8">
        <v>7.3053710000000001</v>
      </c>
      <c r="C3810" s="2">
        <v>4.4344849999999996</v>
      </c>
      <c r="D3810" s="2">
        <v>4.4344849999999996</v>
      </c>
      <c r="E3810" s="2">
        <v>1</v>
      </c>
    </row>
    <row r="3811" spans="1:5" ht="12.95" customHeight="1" x14ac:dyDescent="0.2">
      <c r="A3811" s="7">
        <v>39235</v>
      </c>
      <c r="B3811" s="8">
        <v>7.3118949999999998</v>
      </c>
      <c r="C3811" s="2">
        <v>4.429036</v>
      </c>
      <c r="D3811" s="2">
        <v>4.429036</v>
      </c>
      <c r="E3811" s="2">
        <v>1</v>
      </c>
    </row>
    <row r="3812" spans="1:5" ht="12.95" customHeight="1" x14ac:dyDescent="0.2">
      <c r="A3812" s="7">
        <v>39236</v>
      </c>
      <c r="B3812" s="8">
        <v>7.3118949999999998</v>
      </c>
      <c r="C3812" s="2">
        <v>4.429036</v>
      </c>
      <c r="D3812" s="2">
        <v>4.429036</v>
      </c>
      <c r="E3812" s="2">
        <v>1</v>
      </c>
    </row>
    <row r="3813" spans="1:5" ht="12.95" customHeight="1" x14ac:dyDescent="0.2">
      <c r="A3813" s="7">
        <v>39237</v>
      </c>
      <c r="B3813" s="8">
        <v>7.3118949999999998</v>
      </c>
      <c r="C3813" s="2">
        <v>4.429036</v>
      </c>
      <c r="D3813" s="2">
        <v>4.429036</v>
      </c>
      <c r="E3813" s="2">
        <v>1</v>
      </c>
    </row>
    <row r="3814" spans="1:5" ht="12.95" customHeight="1" x14ac:dyDescent="0.2">
      <c r="A3814" s="7">
        <v>39238</v>
      </c>
      <c r="B3814" s="8">
        <v>7.3083479999999996</v>
      </c>
      <c r="C3814" s="2">
        <v>4.4263510000000004</v>
      </c>
      <c r="D3814" s="2">
        <v>4.4263510000000004</v>
      </c>
      <c r="E3814" s="2">
        <v>1</v>
      </c>
    </row>
    <row r="3815" spans="1:5" ht="12.95" customHeight="1" x14ac:dyDescent="0.2">
      <c r="A3815" s="7">
        <v>39239</v>
      </c>
      <c r="B3815" s="8">
        <v>7.3287490000000002</v>
      </c>
      <c r="C3815" s="2">
        <v>4.4413970000000003</v>
      </c>
      <c r="D3815" s="2">
        <v>4.4413970000000003</v>
      </c>
      <c r="E3815" s="2">
        <v>1</v>
      </c>
    </row>
    <row r="3816" spans="1:5" ht="12.95" customHeight="1" x14ac:dyDescent="0.2">
      <c r="A3816" s="7">
        <v>39240</v>
      </c>
      <c r="B3816" s="8">
        <v>7.3446410000000002</v>
      </c>
      <c r="C3816" s="2">
        <v>4.4599469999999997</v>
      </c>
      <c r="D3816" s="2">
        <v>4.4599469999999997</v>
      </c>
      <c r="E3816" s="2">
        <v>1</v>
      </c>
    </row>
    <row r="3817" spans="1:5" ht="12.95" customHeight="1" x14ac:dyDescent="0.2">
      <c r="A3817" s="7">
        <v>39241</v>
      </c>
      <c r="B3817" s="8">
        <v>7.3446410000000002</v>
      </c>
      <c r="C3817" s="2">
        <v>4.4599469999999997</v>
      </c>
      <c r="D3817" s="2">
        <v>4.4599469999999997</v>
      </c>
      <c r="E3817" s="2">
        <v>1</v>
      </c>
    </row>
    <row r="3818" spans="1:5" ht="12.95" customHeight="1" x14ac:dyDescent="0.2">
      <c r="A3818" s="7">
        <v>39242</v>
      </c>
      <c r="B3818" s="8">
        <v>7.3428630000000004</v>
      </c>
      <c r="C3818" s="2">
        <v>4.4648320000000004</v>
      </c>
      <c r="D3818" s="2">
        <v>4.4648320000000004</v>
      </c>
      <c r="E3818" s="2">
        <v>1</v>
      </c>
    </row>
    <row r="3819" spans="1:5" ht="12.95" customHeight="1" x14ac:dyDescent="0.2">
      <c r="A3819" s="7">
        <v>39243</v>
      </c>
      <c r="B3819" s="8">
        <v>7.3428630000000004</v>
      </c>
      <c r="C3819" s="2">
        <v>4.4648320000000004</v>
      </c>
      <c r="D3819" s="2">
        <v>4.4648320000000004</v>
      </c>
      <c r="E3819" s="2">
        <v>1</v>
      </c>
    </row>
    <row r="3820" spans="1:5" ht="12.95" customHeight="1" x14ac:dyDescent="0.2">
      <c r="A3820" s="7">
        <v>39244</v>
      </c>
      <c r="B3820" s="8">
        <v>7.3428630000000004</v>
      </c>
      <c r="C3820" s="2">
        <v>4.4648320000000004</v>
      </c>
      <c r="D3820" s="2">
        <v>4.4648320000000004</v>
      </c>
      <c r="E3820" s="2">
        <v>1</v>
      </c>
    </row>
    <row r="3821" spans="1:5" ht="12.95" customHeight="1" x14ac:dyDescent="0.2">
      <c r="A3821" s="7">
        <v>39245</v>
      </c>
      <c r="B3821" s="8">
        <v>7.3412459999999999</v>
      </c>
      <c r="C3821" s="2">
        <v>4.4433160000000003</v>
      </c>
      <c r="D3821" s="2">
        <v>4.4433160000000003</v>
      </c>
      <c r="E3821" s="2">
        <v>1</v>
      </c>
    </row>
    <row r="3822" spans="1:5" ht="12.95" customHeight="1" x14ac:dyDescent="0.2">
      <c r="A3822" s="7">
        <v>39246</v>
      </c>
      <c r="B3822" s="8">
        <v>7.3408930000000003</v>
      </c>
      <c r="C3822" s="2">
        <v>4.4331740000000002</v>
      </c>
      <c r="D3822" s="2">
        <v>4.4331740000000002</v>
      </c>
      <c r="E3822" s="2">
        <v>1</v>
      </c>
    </row>
    <row r="3823" spans="1:5" ht="12.95" customHeight="1" x14ac:dyDescent="0.2">
      <c r="A3823" s="7">
        <v>39247</v>
      </c>
      <c r="B3823" s="8">
        <v>7.3301530000000001</v>
      </c>
      <c r="C3823" s="2">
        <v>4.4331129999999996</v>
      </c>
      <c r="D3823" s="2">
        <v>4.4331129999999996</v>
      </c>
      <c r="E3823" s="2">
        <v>1</v>
      </c>
    </row>
    <row r="3824" spans="1:5" ht="12.95" customHeight="1" x14ac:dyDescent="0.2">
      <c r="A3824" s="7">
        <v>39248</v>
      </c>
      <c r="B3824" s="8">
        <v>7.332827</v>
      </c>
      <c r="C3824" s="2">
        <v>4.4280359999999996</v>
      </c>
      <c r="D3824" s="2">
        <v>4.4280359999999996</v>
      </c>
      <c r="E3824" s="2">
        <v>1</v>
      </c>
    </row>
    <row r="3825" spans="1:5" ht="12.95" customHeight="1" x14ac:dyDescent="0.2">
      <c r="A3825" s="7">
        <v>39249</v>
      </c>
      <c r="B3825" s="8">
        <v>7.3396299999999997</v>
      </c>
      <c r="C3825" s="2">
        <v>4.4281329999999999</v>
      </c>
      <c r="D3825" s="2">
        <v>4.4281329999999999</v>
      </c>
      <c r="E3825" s="2">
        <v>1</v>
      </c>
    </row>
    <row r="3826" spans="1:5" ht="12.95" customHeight="1" x14ac:dyDescent="0.2">
      <c r="A3826" s="7">
        <v>39250</v>
      </c>
      <c r="B3826" s="8">
        <v>7.3396299999999997</v>
      </c>
      <c r="C3826" s="2">
        <v>4.4281329999999999</v>
      </c>
      <c r="D3826" s="2">
        <v>4.4281329999999999</v>
      </c>
      <c r="E3826" s="2">
        <v>1</v>
      </c>
    </row>
    <row r="3827" spans="1:5" ht="12.95" customHeight="1" x14ac:dyDescent="0.2">
      <c r="A3827" s="7">
        <v>39251</v>
      </c>
      <c r="B3827" s="8">
        <v>7.3396299999999997</v>
      </c>
      <c r="C3827" s="2">
        <v>4.4281329999999999</v>
      </c>
      <c r="D3827" s="2">
        <v>4.4281329999999999</v>
      </c>
      <c r="E3827" s="2">
        <v>1</v>
      </c>
    </row>
    <row r="3828" spans="1:5" ht="12.95" customHeight="1" x14ac:dyDescent="0.2">
      <c r="A3828" s="7">
        <v>39252</v>
      </c>
      <c r="B3828" s="8">
        <v>7.341329</v>
      </c>
      <c r="C3828" s="2">
        <v>4.4150400000000003</v>
      </c>
      <c r="D3828" s="2">
        <v>4.4150400000000003</v>
      </c>
      <c r="E3828" s="2">
        <v>1</v>
      </c>
    </row>
    <row r="3829" spans="1:5" ht="12.95" customHeight="1" x14ac:dyDescent="0.2">
      <c r="A3829" s="7">
        <v>39253</v>
      </c>
      <c r="B3829" s="8">
        <v>7.3394199999999996</v>
      </c>
      <c r="C3829" s="2">
        <v>4.4125649999999998</v>
      </c>
      <c r="D3829" s="2">
        <v>4.4125649999999998</v>
      </c>
      <c r="E3829" s="2">
        <v>1</v>
      </c>
    </row>
    <row r="3830" spans="1:5" ht="12.95" customHeight="1" x14ac:dyDescent="0.2">
      <c r="A3830" s="7">
        <v>39254</v>
      </c>
      <c r="B3830" s="8">
        <v>7.3368469999999997</v>
      </c>
      <c r="C3830" s="2">
        <v>4.4142029999999997</v>
      </c>
      <c r="D3830" s="2">
        <v>4.4142029999999997</v>
      </c>
      <c r="E3830" s="2">
        <v>1</v>
      </c>
    </row>
    <row r="3831" spans="1:5" ht="12.95" customHeight="1" x14ac:dyDescent="0.2">
      <c r="A3831" s="7">
        <v>39255</v>
      </c>
      <c r="B3831" s="8">
        <v>7.3316730000000003</v>
      </c>
      <c r="C3831" s="2">
        <v>4.413214</v>
      </c>
      <c r="D3831" s="2">
        <v>4.413214</v>
      </c>
      <c r="E3831" s="2">
        <v>1</v>
      </c>
    </row>
    <row r="3832" spans="1:5" ht="12.95" customHeight="1" x14ac:dyDescent="0.2">
      <c r="A3832" s="7">
        <v>39256</v>
      </c>
      <c r="B3832" s="8">
        <v>7.3316730000000003</v>
      </c>
      <c r="C3832" s="2">
        <v>4.413214</v>
      </c>
      <c r="D3832" s="2">
        <v>4.413214</v>
      </c>
      <c r="E3832" s="2">
        <v>1</v>
      </c>
    </row>
    <row r="3833" spans="1:5" ht="12.95" customHeight="1" x14ac:dyDescent="0.2">
      <c r="A3833" s="7">
        <v>39257</v>
      </c>
      <c r="B3833" s="8">
        <v>7.3316730000000003</v>
      </c>
      <c r="C3833" s="2">
        <v>4.413214</v>
      </c>
      <c r="D3833" s="2">
        <v>4.413214</v>
      </c>
      <c r="E3833" s="2">
        <v>1</v>
      </c>
    </row>
    <row r="3834" spans="1:5" ht="12.95" customHeight="1" x14ac:dyDescent="0.2">
      <c r="A3834" s="7">
        <v>39258</v>
      </c>
      <c r="B3834" s="8">
        <v>7.3316730000000003</v>
      </c>
      <c r="C3834" s="2">
        <v>4.413214</v>
      </c>
      <c r="D3834" s="2">
        <v>4.413214</v>
      </c>
      <c r="E3834" s="2">
        <v>1</v>
      </c>
    </row>
    <row r="3835" spans="1:5" ht="12.95" customHeight="1" x14ac:dyDescent="0.2">
      <c r="A3835" s="7">
        <v>39259</v>
      </c>
      <c r="B3835" s="8">
        <v>7.3316730000000003</v>
      </c>
      <c r="C3835" s="2">
        <v>4.413214</v>
      </c>
      <c r="D3835" s="2">
        <v>4.413214</v>
      </c>
      <c r="E3835" s="2">
        <v>1</v>
      </c>
    </row>
    <row r="3836" spans="1:5" ht="12.95" customHeight="1" x14ac:dyDescent="0.2">
      <c r="A3836" s="7">
        <v>39260</v>
      </c>
      <c r="B3836" s="8">
        <v>7.3242390000000004</v>
      </c>
      <c r="C3836" s="2">
        <v>4.4292689999999997</v>
      </c>
      <c r="D3836" s="2">
        <v>4.4292689999999997</v>
      </c>
      <c r="E3836" s="2">
        <v>1</v>
      </c>
    </row>
    <row r="3837" spans="1:5" ht="12.95" customHeight="1" x14ac:dyDescent="0.2">
      <c r="A3837" s="7">
        <v>39261</v>
      </c>
      <c r="B3837" s="8">
        <v>7.3138620000000003</v>
      </c>
      <c r="C3837" s="2">
        <v>4.4294219999999997</v>
      </c>
      <c r="D3837" s="2">
        <v>4.4294219999999997</v>
      </c>
      <c r="E3837" s="2">
        <v>1</v>
      </c>
    </row>
    <row r="3838" spans="1:5" ht="12.95" customHeight="1" x14ac:dyDescent="0.2">
      <c r="A3838" s="7">
        <v>39262</v>
      </c>
      <c r="B3838" s="8">
        <v>7.3041650000000002</v>
      </c>
      <c r="C3838" s="2">
        <v>4.416595</v>
      </c>
      <c r="D3838" s="2">
        <v>4.416595</v>
      </c>
      <c r="E3838" s="2">
        <v>1</v>
      </c>
    </row>
    <row r="3839" spans="1:5" ht="12.95" customHeight="1" x14ac:dyDescent="0.2">
      <c r="A3839" s="7">
        <v>39263</v>
      </c>
      <c r="B3839" s="8">
        <v>7.3032180000000002</v>
      </c>
      <c r="C3839" s="2">
        <v>4.4074939999999998</v>
      </c>
      <c r="D3839" s="2">
        <v>4.4074939999999998</v>
      </c>
      <c r="E3839" s="2">
        <v>1</v>
      </c>
    </row>
    <row r="3840" spans="1:5" ht="12.95" customHeight="1" x14ac:dyDescent="0.2">
      <c r="A3840" s="7">
        <v>39264</v>
      </c>
      <c r="B3840" s="12">
        <v>7.3032180000000002</v>
      </c>
      <c r="C3840" s="2">
        <v>4.4074939999999998</v>
      </c>
      <c r="D3840" s="2">
        <v>4.4074939999999998</v>
      </c>
      <c r="E3840" s="2">
        <v>1</v>
      </c>
    </row>
    <row r="3841" spans="1:5" ht="12.95" customHeight="1" x14ac:dyDescent="0.2">
      <c r="A3841" s="7">
        <v>39265</v>
      </c>
      <c r="B3841" s="12">
        <v>7.3032180000000002</v>
      </c>
      <c r="C3841" s="2">
        <v>4.4074939999999998</v>
      </c>
      <c r="D3841" s="2">
        <v>4.4074939999999998</v>
      </c>
      <c r="E3841" s="2">
        <v>1</v>
      </c>
    </row>
    <row r="3842" spans="1:5" ht="12.95" customHeight="1" x14ac:dyDescent="0.2">
      <c r="A3842" s="7">
        <v>39266</v>
      </c>
      <c r="B3842" s="12">
        <v>7.3010650000000004</v>
      </c>
      <c r="C3842" s="2">
        <v>4.4305269999999997</v>
      </c>
      <c r="D3842" s="2">
        <v>4.4305269999999997</v>
      </c>
      <c r="E3842" s="2">
        <v>1</v>
      </c>
    </row>
    <row r="3843" spans="1:5" ht="12.95" customHeight="1" x14ac:dyDescent="0.2">
      <c r="A3843" s="7">
        <v>39267</v>
      </c>
      <c r="B3843" s="12">
        <v>7.3018470000000004</v>
      </c>
      <c r="C3843" s="2">
        <v>4.4135920000000004</v>
      </c>
      <c r="D3843" s="2">
        <v>4.4135920000000004</v>
      </c>
      <c r="E3843" s="2">
        <v>1</v>
      </c>
    </row>
    <row r="3844" spans="1:5" ht="12.95" customHeight="1" x14ac:dyDescent="0.2">
      <c r="A3844" s="7">
        <v>39268</v>
      </c>
      <c r="B3844" s="12">
        <v>7.3052229999999998</v>
      </c>
      <c r="C3844" s="2">
        <v>4.4103009999999996</v>
      </c>
      <c r="D3844" s="2">
        <v>4.4103009999999996</v>
      </c>
      <c r="E3844" s="2">
        <v>1</v>
      </c>
    </row>
    <row r="3845" spans="1:5" ht="12.95" customHeight="1" x14ac:dyDescent="0.2">
      <c r="A3845" s="7">
        <v>39269</v>
      </c>
      <c r="B3845" s="12">
        <v>7.3033380000000001</v>
      </c>
      <c r="C3845" s="2">
        <v>4.4184999999999999</v>
      </c>
      <c r="D3845" s="2">
        <v>4.4184999999999999</v>
      </c>
      <c r="E3845" s="2">
        <v>1</v>
      </c>
    </row>
    <row r="3846" spans="1:5" ht="12.95" customHeight="1" x14ac:dyDescent="0.2">
      <c r="A3846" s="7">
        <v>39270</v>
      </c>
      <c r="B3846" s="12">
        <v>7.3060989999999997</v>
      </c>
      <c r="C3846" s="2">
        <v>4.4052449999999999</v>
      </c>
      <c r="D3846" s="2">
        <v>4.4052449999999999</v>
      </c>
      <c r="E3846" s="2">
        <v>1</v>
      </c>
    </row>
    <row r="3847" spans="1:5" ht="12.95" customHeight="1" x14ac:dyDescent="0.2">
      <c r="A3847" s="7">
        <v>39271</v>
      </c>
      <c r="B3847" s="12">
        <v>7.3060989999999997</v>
      </c>
      <c r="C3847" s="2">
        <v>4.4052449999999999</v>
      </c>
      <c r="D3847" s="2">
        <v>4.4052449999999999</v>
      </c>
      <c r="E3847" s="2">
        <v>1</v>
      </c>
    </row>
    <row r="3848" spans="1:5" ht="12.95" customHeight="1" x14ac:dyDescent="0.2">
      <c r="A3848" s="7">
        <v>39272</v>
      </c>
      <c r="B3848" s="12">
        <v>7.3060989999999997</v>
      </c>
      <c r="C3848" s="2">
        <v>4.4052449999999999</v>
      </c>
      <c r="D3848" s="2">
        <v>4.4052449999999999</v>
      </c>
      <c r="E3848" s="2">
        <v>1</v>
      </c>
    </row>
    <row r="3849" spans="1:5" ht="12.95" customHeight="1" x14ac:dyDescent="0.2">
      <c r="A3849" s="7">
        <v>39273</v>
      </c>
      <c r="B3849" s="12">
        <v>7.3012269999999999</v>
      </c>
      <c r="C3849" s="2">
        <v>4.4044319999999999</v>
      </c>
      <c r="D3849" s="2">
        <v>4.4044319999999999</v>
      </c>
      <c r="E3849" s="2">
        <v>1</v>
      </c>
    </row>
    <row r="3850" spans="1:5" ht="12.95" customHeight="1" x14ac:dyDescent="0.2">
      <c r="A3850" s="7">
        <v>39274</v>
      </c>
      <c r="B3850" s="12">
        <v>7.2964019999999996</v>
      </c>
      <c r="C3850" s="2">
        <v>4.4063059999999998</v>
      </c>
      <c r="D3850" s="2">
        <v>4.4063059999999998</v>
      </c>
      <c r="E3850" s="2">
        <v>1</v>
      </c>
    </row>
    <row r="3851" spans="1:5" ht="12.95" customHeight="1" x14ac:dyDescent="0.2">
      <c r="A3851" s="7">
        <v>39275</v>
      </c>
      <c r="B3851" s="12">
        <v>7.2881020000000003</v>
      </c>
      <c r="C3851" s="2">
        <v>4.4050180000000001</v>
      </c>
      <c r="D3851" s="2">
        <v>4.4050180000000001</v>
      </c>
      <c r="E3851" s="2">
        <v>1</v>
      </c>
    </row>
    <row r="3852" spans="1:5" ht="12.95" customHeight="1" x14ac:dyDescent="0.2">
      <c r="A3852" s="7">
        <v>39276</v>
      </c>
      <c r="B3852" s="12">
        <v>7.2856019999999999</v>
      </c>
      <c r="C3852" s="2">
        <v>4.396598</v>
      </c>
      <c r="D3852" s="2">
        <v>4.396598</v>
      </c>
      <c r="E3852" s="2">
        <v>1</v>
      </c>
    </row>
    <row r="3853" spans="1:5" ht="12.95" customHeight="1" x14ac:dyDescent="0.2">
      <c r="A3853" s="7">
        <v>39277</v>
      </c>
      <c r="B3853" s="12">
        <v>7.2918469999999997</v>
      </c>
      <c r="C3853" s="2">
        <v>4.3990390000000001</v>
      </c>
      <c r="D3853" s="2">
        <v>4.3990390000000001</v>
      </c>
      <c r="E3853" s="2">
        <v>1</v>
      </c>
    </row>
    <row r="3854" spans="1:5" ht="12.95" customHeight="1" x14ac:dyDescent="0.2">
      <c r="A3854" s="7">
        <v>39278</v>
      </c>
      <c r="B3854" s="12">
        <v>7.2918469999999997</v>
      </c>
      <c r="C3854" s="2">
        <v>4.3990390000000001</v>
      </c>
      <c r="D3854" s="2">
        <v>4.3990390000000001</v>
      </c>
      <c r="E3854" s="2">
        <v>1</v>
      </c>
    </row>
    <row r="3855" spans="1:5" ht="12.95" customHeight="1" x14ac:dyDescent="0.2">
      <c r="A3855" s="7">
        <v>39279</v>
      </c>
      <c r="B3855" s="12">
        <v>7.2918469999999997</v>
      </c>
      <c r="C3855" s="2">
        <v>4.3990390000000001</v>
      </c>
      <c r="D3855" s="2">
        <v>4.3990390000000001</v>
      </c>
      <c r="E3855" s="2">
        <v>1</v>
      </c>
    </row>
    <row r="3856" spans="1:5" ht="12.95" customHeight="1" x14ac:dyDescent="0.2">
      <c r="A3856" s="7">
        <v>39280</v>
      </c>
      <c r="B3856" s="12">
        <v>7.2867519999999999</v>
      </c>
      <c r="C3856" s="2">
        <v>4.3999470000000001</v>
      </c>
      <c r="D3856" s="2">
        <v>4.3999470000000001</v>
      </c>
      <c r="E3856" s="2">
        <v>1</v>
      </c>
    </row>
    <row r="3857" spans="1:5" ht="12.95" customHeight="1" x14ac:dyDescent="0.2">
      <c r="A3857" s="7">
        <v>39281</v>
      </c>
      <c r="B3857" s="12">
        <v>7.2789650000000004</v>
      </c>
      <c r="C3857" s="2">
        <v>4.4026889999999996</v>
      </c>
      <c r="D3857" s="2">
        <v>4.4026889999999996</v>
      </c>
      <c r="E3857" s="2">
        <v>1</v>
      </c>
    </row>
    <row r="3858" spans="1:5" ht="12.95" customHeight="1" x14ac:dyDescent="0.2">
      <c r="A3858" s="7">
        <v>39282</v>
      </c>
      <c r="B3858" s="12">
        <v>7.2854570000000001</v>
      </c>
      <c r="C3858" s="2">
        <v>4.3981029999999999</v>
      </c>
      <c r="D3858" s="2">
        <v>4.3981029999999999</v>
      </c>
      <c r="E3858" s="2">
        <v>1</v>
      </c>
    </row>
    <row r="3859" spans="1:5" ht="12.95" customHeight="1" x14ac:dyDescent="0.2">
      <c r="A3859" s="7">
        <v>39283</v>
      </c>
      <c r="B3859" s="12">
        <v>7.2816429999999999</v>
      </c>
      <c r="C3859" s="2">
        <v>4.3907639999999999</v>
      </c>
      <c r="D3859" s="2">
        <v>4.3907639999999999</v>
      </c>
      <c r="E3859" s="2">
        <v>1</v>
      </c>
    </row>
    <row r="3860" spans="1:5" ht="12.95" customHeight="1" x14ac:dyDescent="0.2">
      <c r="A3860" s="7">
        <v>39284</v>
      </c>
      <c r="B3860" s="12">
        <v>7.2828270000000002</v>
      </c>
      <c r="C3860" s="2">
        <v>4.3824930000000002</v>
      </c>
      <c r="D3860" s="2">
        <v>4.3824930000000002</v>
      </c>
      <c r="E3860" s="2">
        <v>1</v>
      </c>
    </row>
    <row r="3861" spans="1:5" ht="12.95" customHeight="1" x14ac:dyDescent="0.2">
      <c r="A3861" s="7">
        <v>39285</v>
      </c>
      <c r="B3861" s="12">
        <v>7.2828270000000002</v>
      </c>
      <c r="C3861" s="2">
        <v>4.3824930000000002</v>
      </c>
      <c r="D3861" s="2">
        <v>4.3824930000000002</v>
      </c>
      <c r="E3861" s="2">
        <v>1</v>
      </c>
    </row>
    <row r="3862" spans="1:5" ht="12.95" customHeight="1" x14ac:dyDescent="0.2">
      <c r="A3862" s="7">
        <v>39286</v>
      </c>
      <c r="B3862" s="12">
        <v>7.2828270000000002</v>
      </c>
      <c r="C3862" s="2">
        <v>4.3824930000000002</v>
      </c>
      <c r="D3862" s="2">
        <v>4.3824930000000002</v>
      </c>
      <c r="E3862" s="2">
        <v>1</v>
      </c>
    </row>
    <row r="3863" spans="1:5" ht="12.95" customHeight="1" x14ac:dyDescent="0.2">
      <c r="A3863" s="7">
        <v>39287</v>
      </c>
      <c r="B3863" s="12">
        <v>7.285012</v>
      </c>
      <c r="C3863" s="2">
        <v>4.3830169999999997</v>
      </c>
      <c r="D3863" s="2">
        <v>4.3830169999999997</v>
      </c>
      <c r="E3863" s="2">
        <v>1</v>
      </c>
    </row>
    <row r="3864" spans="1:5" ht="12.95" customHeight="1" x14ac:dyDescent="0.2">
      <c r="A3864" s="7">
        <v>39288</v>
      </c>
      <c r="B3864" s="12">
        <v>7.2832439999999998</v>
      </c>
      <c r="C3864" s="2">
        <v>4.3743210000000001</v>
      </c>
      <c r="D3864" s="2">
        <v>4.3743210000000001</v>
      </c>
      <c r="E3864" s="2">
        <v>1</v>
      </c>
    </row>
    <row r="3865" spans="1:5" ht="12.95" customHeight="1" x14ac:dyDescent="0.2">
      <c r="A3865" s="7">
        <v>39289</v>
      </c>
      <c r="B3865" s="12">
        <v>7.2827570000000001</v>
      </c>
      <c r="C3865" s="2">
        <v>4.3724530000000001</v>
      </c>
      <c r="D3865" s="2">
        <v>4.3724530000000001</v>
      </c>
      <c r="E3865" s="2">
        <v>1</v>
      </c>
    </row>
    <row r="3866" spans="1:5" ht="12.95" customHeight="1" x14ac:dyDescent="0.2">
      <c r="A3866" s="7">
        <v>39290</v>
      </c>
      <c r="B3866" s="12">
        <v>7.2839270000000003</v>
      </c>
      <c r="C3866" s="2">
        <v>4.3765710000000002</v>
      </c>
      <c r="D3866" s="2">
        <v>4.3765710000000002</v>
      </c>
      <c r="E3866" s="2">
        <v>1</v>
      </c>
    </row>
    <row r="3867" spans="1:5" ht="12.95" customHeight="1" x14ac:dyDescent="0.2">
      <c r="A3867" s="7">
        <v>39291</v>
      </c>
      <c r="B3867" s="12">
        <v>7.2878059999999998</v>
      </c>
      <c r="C3867" s="2">
        <v>4.4048389999999999</v>
      </c>
      <c r="D3867" s="2">
        <v>4.4048389999999999</v>
      </c>
      <c r="E3867" s="2">
        <v>1</v>
      </c>
    </row>
    <row r="3868" spans="1:5" ht="12.95" customHeight="1" x14ac:dyDescent="0.2">
      <c r="A3868" s="7">
        <v>39292</v>
      </c>
      <c r="B3868" s="12">
        <v>7.2878059999999998</v>
      </c>
      <c r="C3868" s="2">
        <v>4.4048389999999999</v>
      </c>
      <c r="D3868" s="2">
        <v>4.4048389999999999</v>
      </c>
      <c r="E3868" s="2">
        <v>1</v>
      </c>
    </row>
    <row r="3869" spans="1:5" ht="12.95" customHeight="1" x14ac:dyDescent="0.2">
      <c r="A3869" s="7">
        <v>39293</v>
      </c>
      <c r="B3869" s="12">
        <v>7.2878059999999998</v>
      </c>
      <c r="C3869" s="2">
        <v>4.4048389999999999</v>
      </c>
      <c r="D3869" s="2">
        <v>4.4048389999999999</v>
      </c>
      <c r="E3869" s="2">
        <v>1</v>
      </c>
    </row>
    <row r="3870" spans="1:5" ht="12.95" customHeight="1" x14ac:dyDescent="0.2">
      <c r="A3870" s="7">
        <v>39294</v>
      </c>
      <c r="B3870" s="8">
        <v>7.2973299999999997</v>
      </c>
      <c r="C3870" s="2">
        <v>4.4355279999999997</v>
      </c>
      <c r="D3870" s="2">
        <v>4.4355279999999997</v>
      </c>
      <c r="E3870" s="2">
        <v>1</v>
      </c>
    </row>
    <row r="3871" spans="1:5" ht="12.95" customHeight="1" x14ac:dyDescent="0.2">
      <c r="A3871" s="7">
        <v>39295</v>
      </c>
      <c r="B3871" s="12">
        <v>7.3075190000000001</v>
      </c>
      <c r="C3871" s="2">
        <v>4.4242410000000003</v>
      </c>
      <c r="D3871" s="2">
        <v>4.4242410000000003</v>
      </c>
      <c r="E3871" s="2">
        <v>1</v>
      </c>
    </row>
    <row r="3872" spans="1:5" ht="12.95" customHeight="1" x14ac:dyDescent="0.2">
      <c r="A3872" s="7">
        <v>39296</v>
      </c>
      <c r="B3872" s="12">
        <v>7.3056720000000004</v>
      </c>
      <c r="C3872" s="2">
        <v>4.4595729999999998</v>
      </c>
      <c r="D3872" s="2">
        <v>4.4595729999999998</v>
      </c>
      <c r="E3872" s="2">
        <v>1</v>
      </c>
    </row>
    <row r="3873" spans="1:5" ht="12.95" customHeight="1" x14ac:dyDescent="0.2">
      <c r="A3873" s="7">
        <v>39297</v>
      </c>
      <c r="B3873" s="12">
        <v>7.3070649999999997</v>
      </c>
      <c r="C3873" s="2">
        <v>4.4409049999999999</v>
      </c>
      <c r="D3873" s="2">
        <v>4.4409049999999999</v>
      </c>
      <c r="E3873" s="2">
        <v>1</v>
      </c>
    </row>
    <row r="3874" spans="1:5" ht="12.95" customHeight="1" x14ac:dyDescent="0.2">
      <c r="A3874" s="7">
        <v>39298</v>
      </c>
      <c r="B3874" s="12">
        <v>7.3087299999999997</v>
      </c>
      <c r="C3874" s="2">
        <v>4.4279229999999998</v>
      </c>
      <c r="D3874" s="2">
        <v>4.4279229999999998</v>
      </c>
      <c r="E3874" s="2">
        <v>1</v>
      </c>
    </row>
    <row r="3875" spans="1:5" ht="12.95" customHeight="1" x14ac:dyDescent="0.2">
      <c r="A3875" s="7">
        <v>39299</v>
      </c>
      <c r="B3875" s="12">
        <v>7.3087299999999997</v>
      </c>
      <c r="C3875" s="2">
        <v>4.4279229999999998</v>
      </c>
      <c r="D3875" s="2">
        <v>4.4279229999999998</v>
      </c>
      <c r="E3875" s="2">
        <v>1</v>
      </c>
    </row>
    <row r="3876" spans="1:5" ht="12.95" customHeight="1" x14ac:dyDescent="0.2">
      <c r="A3876" s="7">
        <v>39300</v>
      </c>
      <c r="B3876" s="12">
        <v>7.3087299999999997</v>
      </c>
      <c r="C3876" s="2">
        <v>4.4279229999999998</v>
      </c>
      <c r="D3876" s="2">
        <v>4.4279229999999998</v>
      </c>
      <c r="E3876" s="2">
        <v>1</v>
      </c>
    </row>
    <row r="3877" spans="1:5" ht="12.95" customHeight="1" x14ac:dyDescent="0.2">
      <c r="A3877" s="7">
        <v>39301</v>
      </c>
      <c r="B3877" s="12">
        <v>7.3075869999999998</v>
      </c>
      <c r="C3877" s="2">
        <v>4.460197</v>
      </c>
      <c r="D3877" s="2">
        <v>4.460197</v>
      </c>
      <c r="E3877" s="2">
        <v>1</v>
      </c>
    </row>
    <row r="3878" spans="1:5" ht="12.95" customHeight="1" x14ac:dyDescent="0.2">
      <c r="A3878" s="7">
        <v>39302</v>
      </c>
      <c r="B3878" s="12">
        <v>7.3044469999999997</v>
      </c>
      <c r="C3878" s="2">
        <v>4.4452569999999998</v>
      </c>
      <c r="D3878" s="2">
        <v>4.4452569999999998</v>
      </c>
      <c r="E3878" s="2">
        <v>1</v>
      </c>
    </row>
    <row r="3879" spans="1:5" ht="12.95" customHeight="1" x14ac:dyDescent="0.2">
      <c r="A3879" s="7">
        <v>39303</v>
      </c>
      <c r="B3879" s="12">
        <v>7.3016249999999996</v>
      </c>
      <c r="C3879" s="2">
        <v>4.4384079999999999</v>
      </c>
      <c r="D3879" s="2">
        <v>4.4384079999999999</v>
      </c>
      <c r="E3879" s="2">
        <v>1</v>
      </c>
    </row>
    <row r="3880" spans="1:5" ht="12.95" customHeight="1" x14ac:dyDescent="0.2">
      <c r="A3880" s="7">
        <v>39304</v>
      </c>
      <c r="B3880" s="12">
        <v>7.3049489999999997</v>
      </c>
      <c r="C3880" s="2">
        <v>4.4444809999999997</v>
      </c>
      <c r="D3880" s="2">
        <v>4.4444809999999997</v>
      </c>
      <c r="E3880" s="2">
        <v>1</v>
      </c>
    </row>
    <row r="3881" spans="1:5" ht="12.95" customHeight="1" x14ac:dyDescent="0.2">
      <c r="A3881" s="7">
        <v>39305</v>
      </c>
      <c r="B3881" s="12">
        <v>7.3064650000000002</v>
      </c>
      <c r="C3881" s="2">
        <v>4.4668739999999998</v>
      </c>
      <c r="D3881" s="2">
        <v>4.4668739999999998</v>
      </c>
      <c r="E3881" s="2">
        <v>1</v>
      </c>
    </row>
    <row r="3882" spans="1:5" ht="12.95" customHeight="1" x14ac:dyDescent="0.2">
      <c r="A3882" s="7">
        <v>39306</v>
      </c>
      <c r="B3882" s="12">
        <v>7.3064650000000002</v>
      </c>
      <c r="C3882" s="2">
        <v>4.4668739999999998</v>
      </c>
      <c r="D3882" s="2">
        <v>4.4668739999999998</v>
      </c>
      <c r="E3882" s="2">
        <v>1</v>
      </c>
    </row>
    <row r="3883" spans="1:5" ht="12.95" customHeight="1" x14ac:dyDescent="0.2">
      <c r="A3883" s="7">
        <v>39307</v>
      </c>
      <c r="B3883" s="12">
        <v>7.3064650000000002</v>
      </c>
      <c r="C3883" s="2">
        <v>4.4668739999999998</v>
      </c>
      <c r="D3883" s="2">
        <v>4.4668739999999998</v>
      </c>
      <c r="E3883" s="2">
        <v>1</v>
      </c>
    </row>
    <row r="3884" spans="1:5" ht="12.95" customHeight="1" x14ac:dyDescent="0.2">
      <c r="A3884" s="7">
        <v>39308</v>
      </c>
      <c r="B3884" s="12">
        <v>7.3041200000000002</v>
      </c>
      <c r="C3884" s="2">
        <v>4.4646210000000002</v>
      </c>
      <c r="D3884" s="2">
        <v>4.4646210000000002</v>
      </c>
      <c r="E3884" s="2">
        <v>1</v>
      </c>
    </row>
    <row r="3885" spans="1:5" ht="12.95" customHeight="1" x14ac:dyDescent="0.2">
      <c r="A3885" s="7">
        <v>39309</v>
      </c>
      <c r="B3885" s="12">
        <v>7.3010679999999999</v>
      </c>
      <c r="C3885" s="2">
        <v>4.4499709999999997</v>
      </c>
      <c r="D3885" s="2">
        <v>4.4499709999999997</v>
      </c>
      <c r="E3885" s="2">
        <v>1</v>
      </c>
    </row>
    <row r="3886" spans="1:5" ht="12.95" customHeight="1" x14ac:dyDescent="0.2">
      <c r="A3886" s="7">
        <v>39310</v>
      </c>
      <c r="B3886" s="12">
        <v>7.3010679999999999</v>
      </c>
      <c r="C3886" s="2">
        <v>4.4499709999999997</v>
      </c>
      <c r="D3886" s="2">
        <v>4.4499709999999997</v>
      </c>
      <c r="E3886" s="2">
        <v>1</v>
      </c>
    </row>
    <row r="3887" spans="1:5" ht="12.95" customHeight="1" x14ac:dyDescent="0.2">
      <c r="A3887" s="7">
        <v>39311</v>
      </c>
      <c r="B3887" s="12">
        <v>7.2998409999999998</v>
      </c>
      <c r="C3887" s="2">
        <v>4.4710239999999999</v>
      </c>
      <c r="D3887" s="2">
        <v>4.4710239999999999</v>
      </c>
      <c r="E3887" s="2">
        <v>1</v>
      </c>
    </row>
    <row r="3888" spans="1:5" ht="12.95" customHeight="1" x14ac:dyDescent="0.2">
      <c r="A3888" s="7">
        <v>39312</v>
      </c>
      <c r="B3888" s="12">
        <v>7.3030600000000003</v>
      </c>
      <c r="C3888" s="2">
        <v>4.5055589999999999</v>
      </c>
      <c r="D3888" s="2">
        <v>4.5055589999999999</v>
      </c>
      <c r="E3888" s="2">
        <v>1</v>
      </c>
    </row>
    <row r="3889" spans="1:5" ht="12.95" customHeight="1" x14ac:dyDescent="0.2">
      <c r="A3889" s="7">
        <v>39313</v>
      </c>
      <c r="B3889" s="12">
        <v>7.3030600000000003</v>
      </c>
      <c r="C3889" s="2">
        <v>4.5055589999999999</v>
      </c>
      <c r="D3889" s="2">
        <v>4.5055589999999999</v>
      </c>
      <c r="E3889" s="2">
        <v>1</v>
      </c>
    </row>
    <row r="3890" spans="1:5" ht="12.95" customHeight="1" x14ac:dyDescent="0.2">
      <c r="A3890" s="7">
        <v>39314</v>
      </c>
      <c r="B3890" s="12">
        <v>7.3030600000000003</v>
      </c>
      <c r="C3890" s="2">
        <v>4.5055589999999999</v>
      </c>
      <c r="D3890" s="2">
        <v>4.5055589999999999</v>
      </c>
      <c r="E3890" s="2">
        <v>1</v>
      </c>
    </row>
    <row r="3891" spans="1:5" ht="12.95" customHeight="1" x14ac:dyDescent="0.2">
      <c r="A3891" s="7">
        <v>39315</v>
      </c>
      <c r="B3891" s="12">
        <v>7.3221749999999997</v>
      </c>
      <c r="C3891" s="2">
        <v>4.4954409999999996</v>
      </c>
      <c r="D3891" s="2">
        <v>4.4954409999999996</v>
      </c>
      <c r="E3891" s="2">
        <v>1</v>
      </c>
    </row>
    <row r="3892" spans="1:5" ht="12.95" customHeight="1" x14ac:dyDescent="0.2">
      <c r="A3892" s="7">
        <v>39316</v>
      </c>
      <c r="B3892" s="12">
        <v>7.3141129999999999</v>
      </c>
      <c r="C3892" s="2">
        <v>4.5087619999999999</v>
      </c>
      <c r="D3892" s="2">
        <v>4.5087619999999999</v>
      </c>
      <c r="E3892" s="2">
        <v>1</v>
      </c>
    </row>
    <row r="3893" spans="1:5" ht="12.95" customHeight="1" x14ac:dyDescent="0.2">
      <c r="A3893" s="7">
        <v>39317</v>
      </c>
      <c r="B3893" s="12">
        <v>7.322317</v>
      </c>
      <c r="C3893" s="2">
        <v>4.4988429999999999</v>
      </c>
      <c r="D3893" s="2">
        <v>4.4988429999999999</v>
      </c>
      <c r="E3893" s="2">
        <v>1</v>
      </c>
    </row>
    <row r="3894" spans="1:5" ht="12.95" customHeight="1" x14ac:dyDescent="0.2">
      <c r="A3894" s="7">
        <v>39318</v>
      </c>
      <c r="B3894" s="12">
        <v>7.3216679999999998</v>
      </c>
      <c r="C3894" s="2">
        <v>4.4660659999999996</v>
      </c>
      <c r="D3894" s="2">
        <v>4.4660659999999996</v>
      </c>
      <c r="E3894" s="2">
        <v>1</v>
      </c>
    </row>
    <row r="3895" spans="1:5" ht="12.95" customHeight="1" x14ac:dyDescent="0.2">
      <c r="A3895" s="7">
        <v>39319</v>
      </c>
      <c r="B3895" s="12">
        <v>7.3249180000000003</v>
      </c>
      <c r="C3895" s="2">
        <v>4.4814429999999996</v>
      </c>
      <c r="D3895" s="2">
        <v>4.4814429999999996</v>
      </c>
      <c r="E3895" s="2">
        <v>1</v>
      </c>
    </row>
    <row r="3896" spans="1:5" ht="12.95" customHeight="1" x14ac:dyDescent="0.2">
      <c r="A3896" s="7">
        <v>39320</v>
      </c>
      <c r="B3896" s="12">
        <v>7.3249180000000003</v>
      </c>
      <c r="C3896" s="2">
        <v>4.4814429999999996</v>
      </c>
      <c r="D3896" s="2">
        <v>4.4814429999999996</v>
      </c>
      <c r="E3896" s="2">
        <v>1</v>
      </c>
    </row>
    <row r="3897" spans="1:5" ht="12.95" customHeight="1" x14ac:dyDescent="0.2">
      <c r="A3897" s="7">
        <v>39321</v>
      </c>
      <c r="B3897" s="12">
        <v>7.3249180000000003</v>
      </c>
      <c r="C3897" s="2">
        <v>4.4814429999999996</v>
      </c>
      <c r="D3897" s="2">
        <v>4.4814429999999996</v>
      </c>
      <c r="E3897" s="2">
        <v>1</v>
      </c>
    </row>
    <row r="3898" spans="1:5" ht="12.95" customHeight="1" x14ac:dyDescent="0.2">
      <c r="A3898" s="7">
        <v>39322</v>
      </c>
      <c r="B3898" s="12">
        <v>7.3250890000000002</v>
      </c>
      <c r="C3898" s="2">
        <v>4.4561919999999997</v>
      </c>
      <c r="D3898" s="2">
        <v>4.4561919999999997</v>
      </c>
      <c r="E3898" s="2">
        <v>1</v>
      </c>
    </row>
    <row r="3899" spans="1:5" ht="12.95" customHeight="1" x14ac:dyDescent="0.2">
      <c r="A3899" s="7">
        <v>39323</v>
      </c>
      <c r="B3899" s="12">
        <v>7.3201000000000001</v>
      </c>
      <c r="C3899" s="2">
        <v>4.467562</v>
      </c>
      <c r="D3899" s="2">
        <v>4.467562</v>
      </c>
      <c r="E3899" s="2">
        <v>1</v>
      </c>
    </row>
    <row r="3900" spans="1:5" ht="12.95" customHeight="1" x14ac:dyDescent="0.2">
      <c r="A3900" s="7">
        <v>39324</v>
      </c>
      <c r="B3900" s="12">
        <v>7.3249019999999998</v>
      </c>
      <c r="C3900" s="2">
        <v>4.475956</v>
      </c>
      <c r="D3900" s="2">
        <v>4.475956</v>
      </c>
      <c r="E3900" s="2">
        <v>1</v>
      </c>
    </row>
    <row r="3901" spans="1:5" ht="12.95" customHeight="1" x14ac:dyDescent="0.2">
      <c r="A3901" s="7">
        <v>39325</v>
      </c>
      <c r="B3901" s="8">
        <v>7.3194030000000003</v>
      </c>
      <c r="C3901" s="2">
        <v>4.4589720000000002</v>
      </c>
      <c r="D3901" s="2">
        <v>4.4589720000000002</v>
      </c>
      <c r="E3901" s="2">
        <v>1</v>
      </c>
    </row>
    <row r="3902" spans="1:5" ht="12.95" customHeight="1" x14ac:dyDescent="0.2">
      <c r="A3902" s="7">
        <v>39326</v>
      </c>
      <c r="B3902" s="12">
        <v>7.3211880000000003</v>
      </c>
      <c r="C3902" s="2">
        <v>4.444896</v>
      </c>
      <c r="D3902" s="2">
        <v>4.444896</v>
      </c>
      <c r="E3902" s="2">
        <v>1</v>
      </c>
    </row>
    <row r="3903" spans="1:5" ht="12.95" customHeight="1" x14ac:dyDescent="0.2">
      <c r="A3903" s="7">
        <v>39327</v>
      </c>
      <c r="B3903" s="12">
        <v>7.3211880000000003</v>
      </c>
      <c r="C3903" s="2">
        <v>4.444896</v>
      </c>
      <c r="D3903" s="2">
        <v>4.444896</v>
      </c>
      <c r="E3903" s="2">
        <v>1</v>
      </c>
    </row>
    <row r="3904" spans="1:5" ht="12.95" customHeight="1" x14ac:dyDescent="0.2">
      <c r="A3904" s="7">
        <v>39328</v>
      </c>
      <c r="B3904" s="12">
        <v>7.3211880000000003</v>
      </c>
      <c r="C3904" s="2">
        <v>4.444896</v>
      </c>
      <c r="D3904" s="2">
        <v>4.444896</v>
      </c>
      <c r="E3904" s="2">
        <v>1</v>
      </c>
    </row>
    <row r="3905" spans="1:5" ht="12.95" customHeight="1" x14ac:dyDescent="0.2">
      <c r="A3905" s="7">
        <v>39329</v>
      </c>
      <c r="B3905" s="12">
        <v>7.3224200000000002</v>
      </c>
      <c r="C3905" s="2">
        <v>4.4445639999999997</v>
      </c>
      <c r="D3905" s="2">
        <v>4.4445639999999997</v>
      </c>
      <c r="E3905" s="2">
        <v>1</v>
      </c>
    </row>
    <row r="3906" spans="1:5" ht="12.95" customHeight="1" x14ac:dyDescent="0.2">
      <c r="A3906" s="7">
        <v>39330</v>
      </c>
      <c r="B3906" s="12">
        <v>7.3121400000000003</v>
      </c>
      <c r="C3906" s="2">
        <v>4.4450700000000003</v>
      </c>
      <c r="D3906" s="2">
        <v>4.4450700000000003</v>
      </c>
      <c r="E3906" s="2">
        <v>1</v>
      </c>
    </row>
    <row r="3907" spans="1:5" ht="12.95" customHeight="1" x14ac:dyDescent="0.2">
      <c r="A3907" s="7">
        <v>39331</v>
      </c>
      <c r="B3907" s="12">
        <v>7.3178260000000002</v>
      </c>
      <c r="C3907" s="2">
        <v>4.4393510000000003</v>
      </c>
      <c r="D3907" s="2">
        <v>4.4393510000000003</v>
      </c>
      <c r="E3907" s="2">
        <v>1</v>
      </c>
    </row>
    <row r="3908" spans="1:5" ht="12.95" customHeight="1" x14ac:dyDescent="0.2">
      <c r="A3908" s="7">
        <v>39332</v>
      </c>
      <c r="B3908" s="12">
        <v>7.3183790000000002</v>
      </c>
      <c r="C3908" s="2">
        <v>4.4488630000000002</v>
      </c>
      <c r="D3908" s="2">
        <v>4.4488630000000002</v>
      </c>
      <c r="E3908" s="2">
        <v>1</v>
      </c>
    </row>
    <row r="3909" spans="1:5" ht="12.95" customHeight="1" x14ac:dyDescent="0.2">
      <c r="A3909" s="7">
        <v>39333</v>
      </c>
      <c r="B3909" s="12">
        <v>7.3144330000000002</v>
      </c>
      <c r="C3909" s="2">
        <v>4.4510639999999997</v>
      </c>
      <c r="D3909" s="2">
        <v>4.4510639999999997</v>
      </c>
      <c r="E3909" s="2">
        <v>1</v>
      </c>
    </row>
    <row r="3910" spans="1:5" ht="12.95" customHeight="1" x14ac:dyDescent="0.2">
      <c r="A3910" s="7">
        <v>39334</v>
      </c>
      <c r="B3910" s="12">
        <v>7.3144330000000002</v>
      </c>
      <c r="C3910" s="2">
        <v>4.4510639999999997</v>
      </c>
      <c r="D3910" s="2">
        <v>4.4510639999999997</v>
      </c>
      <c r="E3910" s="2">
        <v>1</v>
      </c>
    </row>
    <row r="3911" spans="1:5" ht="12.95" customHeight="1" x14ac:dyDescent="0.2">
      <c r="A3911" s="7">
        <v>39335</v>
      </c>
      <c r="B3911" s="12">
        <v>7.3144330000000002</v>
      </c>
      <c r="C3911" s="2">
        <v>4.4510639999999997</v>
      </c>
      <c r="D3911" s="2">
        <v>4.4510639999999997</v>
      </c>
      <c r="E3911" s="2">
        <v>1</v>
      </c>
    </row>
    <row r="3912" spans="1:5" ht="12.95" customHeight="1" x14ac:dyDescent="0.2">
      <c r="A3912" s="7">
        <v>39336</v>
      </c>
      <c r="B3912" s="12">
        <v>7.316783</v>
      </c>
      <c r="C3912" s="2">
        <v>4.4726350000000004</v>
      </c>
      <c r="D3912" s="2">
        <v>4.4726350000000004</v>
      </c>
      <c r="E3912" s="2">
        <v>1</v>
      </c>
    </row>
    <row r="3913" spans="1:5" ht="12.95" customHeight="1" x14ac:dyDescent="0.2">
      <c r="A3913" s="7">
        <v>39337</v>
      </c>
      <c r="B3913" s="12">
        <v>7.3188649999999997</v>
      </c>
      <c r="C3913" s="2">
        <v>4.4654449999999999</v>
      </c>
      <c r="D3913" s="2">
        <v>4.4654449999999999</v>
      </c>
      <c r="E3913" s="2">
        <v>1</v>
      </c>
    </row>
    <row r="3914" spans="1:5" ht="12.95" customHeight="1" x14ac:dyDescent="0.2">
      <c r="A3914" s="7">
        <v>39338</v>
      </c>
      <c r="B3914" s="12">
        <v>7.3206769999999999</v>
      </c>
      <c r="C3914" s="2">
        <v>4.4592049999999999</v>
      </c>
      <c r="D3914" s="2">
        <v>4.4592049999999999</v>
      </c>
      <c r="E3914" s="2">
        <v>1</v>
      </c>
    </row>
    <row r="3915" spans="1:5" ht="12.95" customHeight="1" x14ac:dyDescent="0.2">
      <c r="A3915" s="7">
        <v>39339</v>
      </c>
      <c r="B3915" s="12">
        <v>7.3217350000000003</v>
      </c>
      <c r="C3915" s="2">
        <v>4.4492799999999999</v>
      </c>
      <c r="D3915" s="2">
        <v>4.4492799999999999</v>
      </c>
      <c r="E3915" s="2">
        <v>1</v>
      </c>
    </row>
    <row r="3916" spans="1:5" ht="12.95" customHeight="1" x14ac:dyDescent="0.2">
      <c r="A3916" s="7">
        <v>39340</v>
      </c>
      <c r="B3916" s="12">
        <v>7.32667</v>
      </c>
      <c r="C3916" s="2">
        <v>4.4495750000000003</v>
      </c>
      <c r="D3916" s="2">
        <v>4.4495750000000003</v>
      </c>
      <c r="E3916" s="2">
        <v>1</v>
      </c>
    </row>
    <row r="3917" spans="1:5" ht="12.95" customHeight="1" x14ac:dyDescent="0.2">
      <c r="A3917" s="7">
        <v>39341</v>
      </c>
      <c r="B3917" s="12">
        <v>7.32667</v>
      </c>
      <c r="C3917" s="2">
        <v>4.4495750000000003</v>
      </c>
      <c r="D3917" s="2">
        <v>4.4495750000000003</v>
      </c>
      <c r="E3917" s="2">
        <v>1</v>
      </c>
    </row>
    <row r="3918" spans="1:5" ht="12.95" customHeight="1" x14ac:dyDescent="0.2">
      <c r="A3918" s="7">
        <v>39342</v>
      </c>
      <c r="B3918" s="12">
        <v>7.32667</v>
      </c>
      <c r="C3918" s="2">
        <v>4.4495750000000003</v>
      </c>
      <c r="D3918" s="2">
        <v>4.4495750000000003</v>
      </c>
      <c r="E3918" s="2">
        <v>1</v>
      </c>
    </row>
    <row r="3919" spans="1:5" ht="12.95" customHeight="1" x14ac:dyDescent="0.2">
      <c r="A3919" s="7">
        <v>39343</v>
      </c>
      <c r="B3919" s="12">
        <v>7.3229340000000001</v>
      </c>
      <c r="C3919" s="2">
        <v>4.4489270000000003</v>
      </c>
      <c r="D3919" s="2">
        <v>4.4489270000000003</v>
      </c>
      <c r="E3919" s="2">
        <v>1</v>
      </c>
    </row>
    <row r="3920" spans="1:5" ht="12.95" customHeight="1" x14ac:dyDescent="0.2">
      <c r="A3920" s="7">
        <v>39344</v>
      </c>
      <c r="B3920" s="12">
        <v>7.3224729999999996</v>
      </c>
      <c r="C3920" s="2">
        <v>4.4497280000000003</v>
      </c>
      <c r="D3920" s="2">
        <v>4.4497280000000003</v>
      </c>
      <c r="E3920" s="2">
        <v>1</v>
      </c>
    </row>
    <row r="3921" spans="1:5" ht="12.95" customHeight="1" x14ac:dyDescent="0.2">
      <c r="A3921" s="7">
        <v>39345</v>
      </c>
      <c r="B3921" s="12">
        <v>7.3176180000000004</v>
      </c>
      <c r="C3921" s="2">
        <v>4.4343820000000003</v>
      </c>
      <c r="D3921" s="2">
        <v>4.4343820000000003</v>
      </c>
      <c r="E3921" s="2">
        <v>1</v>
      </c>
    </row>
    <row r="3922" spans="1:5" ht="12.95" customHeight="1" x14ac:dyDescent="0.2">
      <c r="A3922" s="7">
        <v>39346</v>
      </c>
      <c r="B3922" s="12">
        <v>7.3162880000000001</v>
      </c>
      <c r="C3922" s="2">
        <v>4.4389560000000001</v>
      </c>
      <c r="D3922" s="2">
        <v>4.4389560000000001</v>
      </c>
      <c r="E3922" s="2">
        <v>1</v>
      </c>
    </row>
    <row r="3923" spans="1:5" ht="12.95" customHeight="1" x14ac:dyDescent="0.2">
      <c r="A3923" s="7">
        <v>39347</v>
      </c>
      <c r="B3923" s="12">
        <v>7.3077899999999998</v>
      </c>
      <c r="C3923" s="2">
        <v>4.4233339999999997</v>
      </c>
      <c r="D3923" s="2">
        <v>4.4233339999999997</v>
      </c>
      <c r="E3923" s="2">
        <v>1</v>
      </c>
    </row>
    <row r="3924" spans="1:5" ht="12.95" customHeight="1" x14ac:dyDescent="0.2">
      <c r="A3924" s="7">
        <v>39348</v>
      </c>
      <c r="B3924" s="12">
        <v>7.3077899999999998</v>
      </c>
      <c r="C3924" s="2">
        <v>4.4233339999999997</v>
      </c>
      <c r="D3924" s="2">
        <v>4.4233339999999997</v>
      </c>
      <c r="E3924" s="2">
        <v>1</v>
      </c>
    </row>
    <row r="3925" spans="1:5" ht="12.95" customHeight="1" x14ac:dyDescent="0.2">
      <c r="A3925" s="7">
        <v>39349</v>
      </c>
      <c r="B3925" s="12">
        <v>7.3077899999999998</v>
      </c>
      <c r="C3925" s="2">
        <v>4.4233339999999997</v>
      </c>
      <c r="D3925" s="2">
        <v>4.4233339999999997</v>
      </c>
      <c r="E3925" s="2">
        <v>1</v>
      </c>
    </row>
    <row r="3926" spans="1:5" ht="12.95" customHeight="1" x14ac:dyDescent="0.2">
      <c r="A3926" s="7">
        <v>39350</v>
      </c>
      <c r="B3926" s="12">
        <v>7.3023740000000004</v>
      </c>
      <c r="C3926" s="2">
        <v>4.4184510000000001</v>
      </c>
      <c r="D3926" s="2">
        <v>4.4184510000000001</v>
      </c>
      <c r="E3926" s="2">
        <v>1</v>
      </c>
    </row>
    <row r="3927" spans="1:5" ht="12.95" customHeight="1" x14ac:dyDescent="0.2">
      <c r="A3927" s="7">
        <v>39351</v>
      </c>
      <c r="B3927" s="12">
        <v>7.2928420000000003</v>
      </c>
      <c r="C3927" s="2">
        <v>4.4169600000000004</v>
      </c>
      <c r="D3927" s="2">
        <v>4.4169600000000004</v>
      </c>
      <c r="E3927" s="2">
        <v>1</v>
      </c>
    </row>
    <row r="3928" spans="1:5" ht="12.95" customHeight="1" x14ac:dyDescent="0.2">
      <c r="A3928" s="7">
        <v>39352</v>
      </c>
      <c r="B3928" s="12">
        <v>7.2882069999999999</v>
      </c>
      <c r="C3928" s="2">
        <v>4.4109470000000002</v>
      </c>
      <c r="D3928" s="2">
        <v>4.4109470000000002</v>
      </c>
      <c r="E3928" s="2">
        <v>1</v>
      </c>
    </row>
    <row r="3929" spans="1:5" ht="12.95" customHeight="1" x14ac:dyDescent="0.2">
      <c r="A3929" s="7">
        <v>39353</v>
      </c>
      <c r="B3929" s="12">
        <v>7.2797289999999997</v>
      </c>
      <c r="C3929" s="2">
        <v>4.3941140000000001</v>
      </c>
      <c r="D3929" s="2">
        <v>4.3941140000000001</v>
      </c>
      <c r="E3929" s="2">
        <v>1</v>
      </c>
    </row>
    <row r="3930" spans="1:5" ht="12.95" customHeight="1" x14ac:dyDescent="0.2">
      <c r="A3930" s="7">
        <v>39354</v>
      </c>
      <c r="B3930" s="12">
        <v>7.2816340000000004</v>
      </c>
      <c r="C3930" s="2">
        <v>4.3889060000000004</v>
      </c>
      <c r="D3930" s="2">
        <v>4.3889060000000004</v>
      </c>
      <c r="E3930" s="2">
        <v>1</v>
      </c>
    </row>
    <row r="3931" spans="1:5" ht="12.95" customHeight="1" x14ac:dyDescent="0.2">
      <c r="A3931" s="7">
        <v>39355</v>
      </c>
      <c r="B3931" s="8">
        <v>7.2816340000000004</v>
      </c>
      <c r="C3931" s="2">
        <v>4.3889060000000004</v>
      </c>
      <c r="D3931" s="2">
        <v>4.3889060000000004</v>
      </c>
      <c r="E3931" s="2">
        <v>1</v>
      </c>
    </row>
    <row r="3932" spans="1:5" ht="12.95" customHeight="1" x14ac:dyDescent="0.2">
      <c r="A3932" s="7">
        <v>39356</v>
      </c>
      <c r="B3932" s="12">
        <v>7.2816340000000004</v>
      </c>
      <c r="C3932" s="2">
        <v>4.3889060000000004</v>
      </c>
      <c r="D3932" s="2">
        <v>4.3889060000000004</v>
      </c>
      <c r="E3932" s="2">
        <v>1</v>
      </c>
    </row>
    <row r="3933" spans="1:5" ht="12.95" customHeight="1" x14ac:dyDescent="0.2">
      <c r="A3933" s="7">
        <v>39357</v>
      </c>
      <c r="B3933" s="12">
        <v>7.2796659999999997</v>
      </c>
      <c r="C3933" s="2">
        <v>4.3798000000000004</v>
      </c>
      <c r="D3933" s="2">
        <v>4.3798000000000004</v>
      </c>
      <c r="E3933" s="2">
        <v>1</v>
      </c>
    </row>
    <row r="3934" spans="1:5" ht="12.95" customHeight="1" x14ac:dyDescent="0.2">
      <c r="A3934" s="7">
        <v>39358</v>
      </c>
      <c r="B3934" s="12">
        <v>7.297142</v>
      </c>
      <c r="C3934" s="2">
        <v>4.3871469999999997</v>
      </c>
      <c r="D3934" s="2">
        <v>4.3871469999999997</v>
      </c>
      <c r="E3934" s="2">
        <v>1</v>
      </c>
    </row>
    <row r="3935" spans="1:5" ht="12.95" customHeight="1" x14ac:dyDescent="0.2">
      <c r="A3935" s="7">
        <v>39359</v>
      </c>
      <c r="B3935" s="12">
        <v>7.2910899999999996</v>
      </c>
      <c r="C3935" s="2">
        <v>4.3803479999999997</v>
      </c>
      <c r="D3935" s="2">
        <v>4.3803479999999997</v>
      </c>
      <c r="E3935" s="2">
        <v>1</v>
      </c>
    </row>
    <row r="3936" spans="1:5" ht="12.95" customHeight="1" x14ac:dyDescent="0.2">
      <c r="A3936" s="7">
        <v>39360</v>
      </c>
      <c r="B3936" s="12">
        <v>7.3071609999999998</v>
      </c>
      <c r="C3936" s="2">
        <v>4.3934350000000002</v>
      </c>
      <c r="D3936" s="2">
        <v>4.3934350000000002</v>
      </c>
      <c r="E3936" s="2">
        <v>1</v>
      </c>
    </row>
    <row r="3937" spans="1:5" ht="12.95" customHeight="1" x14ac:dyDescent="0.2">
      <c r="A3937" s="7">
        <v>39361</v>
      </c>
      <c r="B3937" s="12">
        <v>7.301336</v>
      </c>
      <c r="C3937" s="2">
        <v>4.3925739999999998</v>
      </c>
      <c r="D3937" s="2">
        <v>4.3925739999999998</v>
      </c>
      <c r="E3937" s="2">
        <v>1</v>
      </c>
    </row>
    <row r="3938" spans="1:5" ht="12.95" customHeight="1" x14ac:dyDescent="0.2">
      <c r="A3938" s="7">
        <v>39362</v>
      </c>
      <c r="B3938" s="12">
        <v>7.301336</v>
      </c>
      <c r="C3938" s="2">
        <v>4.3925739999999998</v>
      </c>
      <c r="D3938" s="2">
        <v>4.3925739999999998</v>
      </c>
      <c r="E3938" s="2">
        <v>1</v>
      </c>
    </row>
    <row r="3939" spans="1:5" ht="12.95" customHeight="1" x14ac:dyDescent="0.2">
      <c r="A3939" s="7">
        <v>39363</v>
      </c>
      <c r="B3939" s="12">
        <v>7.301336</v>
      </c>
      <c r="C3939" s="2">
        <v>4.3925739999999998</v>
      </c>
      <c r="D3939" s="2">
        <v>4.3925739999999998</v>
      </c>
      <c r="E3939" s="2">
        <v>1</v>
      </c>
    </row>
    <row r="3940" spans="1:5" ht="12.95" customHeight="1" x14ac:dyDescent="0.2">
      <c r="A3940" s="7">
        <v>39364</v>
      </c>
      <c r="B3940" s="12">
        <v>7.301336</v>
      </c>
      <c r="C3940" s="2">
        <v>4.3925739999999998</v>
      </c>
      <c r="D3940" s="2">
        <v>4.3925739999999998</v>
      </c>
      <c r="E3940" s="2">
        <v>1</v>
      </c>
    </row>
    <row r="3941" spans="1:5" ht="12.95" customHeight="1" x14ac:dyDescent="0.2">
      <c r="A3941" s="7">
        <v>39365</v>
      </c>
      <c r="B3941" s="12">
        <v>7.322692</v>
      </c>
      <c r="C3941" s="2">
        <v>4.3927370000000003</v>
      </c>
      <c r="D3941" s="2">
        <v>4.3927370000000003</v>
      </c>
      <c r="E3941" s="2">
        <v>1</v>
      </c>
    </row>
    <row r="3942" spans="1:5" ht="12.95" customHeight="1" x14ac:dyDescent="0.2">
      <c r="A3942" s="7">
        <v>39366</v>
      </c>
      <c r="B3942" s="12">
        <v>7.32972</v>
      </c>
      <c r="C3942" s="2">
        <v>4.384328</v>
      </c>
      <c r="D3942" s="2">
        <v>4.384328</v>
      </c>
      <c r="E3942" s="2">
        <v>1</v>
      </c>
    </row>
    <row r="3943" spans="1:5" ht="12.95" customHeight="1" x14ac:dyDescent="0.2">
      <c r="A3943" s="7">
        <v>39367</v>
      </c>
      <c r="B3943" s="12">
        <v>7.320862</v>
      </c>
      <c r="C3943" s="2">
        <v>4.3745810000000001</v>
      </c>
      <c r="D3943" s="2">
        <v>4.3745810000000001</v>
      </c>
      <c r="E3943" s="2">
        <v>1</v>
      </c>
    </row>
    <row r="3944" spans="1:5" ht="12.95" customHeight="1" x14ac:dyDescent="0.2">
      <c r="A3944" s="7">
        <v>39368</v>
      </c>
      <c r="B3944" s="12">
        <v>7.3219700000000003</v>
      </c>
      <c r="C3944" s="2">
        <v>4.3629899999999999</v>
      </c>
      <c r="D3944" s="2">
        <v>4.3629899999999999</v>
      </c>
      <c r="E3944" s="2">
        <v>1</v>
      </c>
    </row>
    <row r="3945" spans="1:5" ht="12.95" customHeight="1" x14ac:dyDescent="0.2">
      <c r="A3945" s="7">
        <v>39369</v>
      </c>
      <c r="B3945" s="12">
        <v>7.3219700000000003</v>
      </c>
      <c r="C3945" s="2">
        <v>4.3629899999999999</v>
      </c>
      <c r="D3945" s="2">
        <v>4.3629899999999999</v>
      </c>
      <c r="E3945" s="2">
        <v>1</v>
      </c>
    </row>
    <row r="3946" spans="1:5" ht="12.95" customHeight="1" x14ac:dyDescent="0.2">
      <c r="A3946" s="7">
        <v>39370</v>
      </c>
      <c r="B3946" s="12">
        <v>7.3219700000000003</v>
      </c>
      <c r="C3946" s="2">
        <v>4.3629899999999999</v>
      </c>
      <c r="D3946" s="2">
        <v>4.3629899999999999</v>
      </c>
      <c r="E3946" s="2">
        <v>1</v>
      </c>
    </row>
    <row r="3947" spans="1:5" ht="12.95" customHeight="1" x14ac:dyDescent="0.2">
      <c r="A3947" s="7">
        <v>39371</v>
      </c>
      <c r="B3947" s="12">
        <v>7.3192630000000003</v>
      </c>
      <c r="C3947" s="2">
        <v>4.3626769999999997</v>
      </c>
      <c r="D3947" s="2">
        <v>4.3626769999999997</v>
      </c>
      <c r="E3947" s="2">
        <v>1</v>
      </c>
    </row>
    <row r="3948" spans="1:5" ht="12.95" customHeight="1" x14ac:dyDescent="0.2">
      <c r="A3948" s="7">
        <v>39372</v>
      </c>
      <c r="B3948" s="12">
        <v>7.3177339999999997</v>
      </c>
      <c r="C3948" s="2">
        <v>4.3654080000000004</v>
      </c>
      <c r="D3948" s="2">
        <v>4.3654080000000004</v>
      </c>
      <c r="E3948" s="2">
        <v>1</v>
      </c>
    </row>
    <row r="3949" spans="1:5" ht="12.95" customHeight="1" x14ac:dyDescent="0.2">
      <c r="A3949" s="7">
        <v>39373</v>
      </c>
      <c r="B3949" s="12">
        <v>7.3239520000000002</v>
      </c>
      <c r="C3949" s="2">
        <v>4.3719869999999998</v>
      </c>
      <c r="D3949" s="2">
        <v>4.3719869999999998</v>
      </c>
      <c r="E3949" s="2">
        <v>1</v>
      </c>
    </row>
    <row r="3950" spans="1:5" ht="12.95" customHeight="1" x14ac:dyDescent="0.2">
      <c r="A3950" s="7">
        <v>39374</v>
      </c>
      <c r="B3950" s="12">
        <v>7.3232460000000001</v>
      </c>
      <c r="C3950" s="2">
        <v>4.3807179999999999</v>
      </c>
      <c r="D3950" s="2">
        <v>4.3807179999999999</v>
      </c>
      <c r="E3950" s="2">
        <v>1</v>
      </c>
    </row>
    <row r="3951" spans="1:5" ht="12.95" customHeight="1" x14ac:dyDescent="0.2">
      <c r="A3951" s="7">
        <v>39375</v>
      </c>
      <c r="B3951" s="12">
        <v>7.321777</v>
      </c>
      <c r="C3951" s="2">
        <v>4.3787909999999997</v>
      </c>
      <c r="D3951" s="2">
        <v>4.3787909999999997</v>
      </c>
      <c r="E3951" s="2">
        <v>1</v>
      </c>
    </row>
    <row r="3952" spans="1:5" ht="12.95" customHeight="1" x14ac:dyDescent="0.2">
      <c r="A3952" s="7">
        <v>39376</v>
      </c>
      <c r="B3952" s="12">
        <v>7.321777</v>
      </c>
      <c r="C3952" s="2">
        <v>4.3787909999999997</v>
      </c>
      <c r="D3952" s="2">
        <v>4.3787909999999997</v>
      </c>
      <c r="E3952" s="2">
        <v>1</v>
      </c>
    </row>
    <row r="3953" spans="1:5" ht="12.95" customHeight="1" x14ac:dyDescent="0.2">
      <c r="A3953" s="7">
        <v>39377</v>
      </c>
      <c r="B3953" s="12">
        <v>7.321777</v>
      </c>
      <c r="C3953" s="2">
        <v>4.3787909999999997</v>
      </c>
      <c r="D3953" s="2">
        <v>4.3787909999999997</v>
      </c>
      <c r="E3953" s="2">
        <v>1</v>
      </c>
    </row>
    <row r="3954" spans="1:5" ht="12.95" customHeight="1" x14ac:dyDescent="0.2">
      <c r="A3954" s="7">
        <v>39378</v>
      </c>
      <c r="B3954" s="12">
        <v>7.339226</v>
      </c>
      <c r="C3954" s="2">
        <v>4.4090030000000002</v>
      </c>
      <c r="D3954" s="2">
        <v>4.4090030000000002</v>
      </c>
      <c r="E3954" s="2">
        <v>1</v>
      </c>
    </row>
    <row r="3955" spans="1:5" ht="12.95" customHeight="1" x14ac:dyDescent="0.2">
      <c r="A3955" s="7">
        <v>39379</v>
      </c>
      <c r="B3955" s="12">
        <v>7.3441720000000004</v>
      </c>
      <c r="C3955" s="2">
        <v>4.4019250000000003</v>
      </c>
      <c r="D3955" s="2">
        <v>4.4019250000000003</v>
      </c>
      <c r="E3955" s="2">
        <v>1</v>
      </c>
    </row>
    <row r="3956" spans="1:5" ht="12.95" customHeight="1" x14ac:dyDescent="0.2">
      <c r="A3956" s="7">
        <v>39380</v>
      </c>
      <c r="B3956" s="12">
        <v>7.3405509999999996</v>
      </c>
      <c r="C3956" s="2">
        <v>4.3923829999999997</v>
      </c>
      <c r="D3956" s="2">
        <v>4.3923829999999997</v>
      </c>
      <c r="E3956" s="2">
        <v>1</v>
      </c>
    </row>
    <row r="3957" spans="1:5" ht="12.95" customHeight="1" x14ac:dyDescent="0.2">
      <c r="A3957" s="7">
        <v>39381</v>
      </c>
      <c r="B3957" s="12">
        <v>7.3378069999999997</v>
      </c>
      <c r="C3957" s="2">
        <v>4.3962659999999998</v>
      </c>
      <c r="D3957" s="2">
        <v>4.3962659999999998</v>
      </c>
      <c r="E3957" s="2">
        <v>1</v>
      </c>
    </row>
    <row r="3958" spans="1:5" ht="12.95" customHeight="1" x14ac:dyDescent="0.2">
      <c r="A3958" s="7">
        <v>39382</v>
      </c>
      <c r="B3958" s="12">
        <v>7.3432430000000002</v>
      </c>
      <c r="C3958" s="2">
        <v>4.390841</v>
      </c>
      <c r="D3958" s="2">
        <v>4.390841</v>
      </c>
      <c r="E3958" s="2">
        <v>1</v>
      </c>
    </row>
    <row r="3959" spans="1:5" ht="12.95" customHeight="1" x14ac:dyDescent="0.2">
      <c r="A3959" s="7">
        <v>39383</v>
      </c>
      <c r="B3959" s="12">
        <v>7.3432430000000002</v>
      </c>
      <c r="C3959" s="2">
        <v>4.390841</v>
      </c>
      <c r="D3959" s="2">
        <v>4.390841</v>
      </c>
      <c r="E3959" s="2">
        <v>1</v>
      </c>
    </row>
    <row r="3960" spans="1:5" ht="12.95" customHeight="1" x14ac:dyDescent="0.2">
      <c r="A3960" s="7">
        <v>39384</v>
      </c>
      <c r="B3960" s="12">
        <v>7.3432430000000002</v>
      </c>
      <c r="C3960" s="2">
        <v>4.390841</v>
      </c>
      <c r="D3960" s="2">
        <v>4.390841</v>
      </c>
      <c r="E3960" s="2">
        <v>1</v>
      </c>
    </row>
    <row r="3961" spans="1:5" ht="12.95" customHeight="1" x14ac:dyDescent="0.2">
      <c r="A3961" s="7">
        <v>39385</v>
      </c>
      <c r="B3961" s="12">
        <v>7.3432709999999997</v>
      </c>
      <c r="C3961" s="2">
        <v>4.3809040000000001</v>
      </c>
      <c r="D3961" s="2">
        <v>4.3809040000000001</v>
      </c>
      <c r="E3961" s="2">
        <v>1</v>
      </c>
    </row>
    <row r="3962" spans="1:5" ht="12.95" customHeight="1" x14ac:dyDescent="0.2">
      <c r="A3962" s="7">
        <v>39386</v>
      </c>
      <c r="B3962" s="8">
        <v>7.35006</v>
      </c>
      <c r="C3962" s="2">
        <v>4.3802500000000002</v>
      </c>
      <c r="D3962" s="2">
        <v>4.3802500000000002</v>
      </c>
      <c r="E3962" s="2">
        <v>1</v>
      </c>
    </row>
    <row r="3963" spans="1:5" ht="12.95" customHeight="1" x14ac:dyDescent="0.2">
      <c r="A3963" s="7">
        <v>39387</v>
      </c>
      <c r="B3963" s="12">
        <v>7.3470019999999998</v>
      </c>
      <c r="C3963" s="2">
        <v>4.3831300000000004</v>
      </c>
      <c r="D3963" s="2">
        <v>4.3831300000000004</v>
      </c>
      <c r="E3963" s="2">
        <v>1</v>
      </c>
    </row>
    <row r="3964" spans="1:5" ht="12.95" customHeight="1" x14ac:dyDescent="0.2">
      <c r="A3964" s="7">
        <v>39388</v>
      </c>
      <c r="B3964" s="12">
        <v>7.3470019999999998</v>
      </c>
      <c r="C3964" s="2">
        <v>4.3831300000000004</v>
      </c>
      <c r="D3964" s="2">
        <v>4.3831300000000004</v>
      </c>
      <c r="E3964" s="2">
        <v>1</v>
      </c>
    </row>
    <row r="3965" spans="1:5" ht="12.95" customHeight="1" x14ac:dyDescent="0.2">
      <c r="A3965" s="7">
        <v>39389</v>
      </c>
      <c r="B3965" s="12">
        <v>7.3498010000000003</v>
      </c>
      <c r="C3965" s="2">
        <v>4.3992339999999999</v>
      </c>
      <c r="D3965" s="2">
        <v>4.3992339999999999</v>
      </c>
      <c r="E3965" s="2">
        <v>1</v>
      </c>
    </row>
    <row r="3966" spans="1:5" ht="12.95" customHeight="1" x14ac:dyDescent="0.2">
      <c r="A3966" s="7">
        <v>39390</v>
      </c>
      <c r="B3966" s="12">
        <v>7.3498010000000003</v>
      </c>
      <c r="C3966" s="2">
        <v>4.3992339999999999</v>
      </c>
      <c r="D3966" s="2">
        <v>4.3992339999999999</v>
      </c>
      <c r="E3966" s="2">
        <v>1</v>
      </c>
    </row>
    <row r="3967" spans="1:5" ht="12.95" customHeight="1" x14ac:dyDescent="0.2">
      <c r="A3967" s="7">
        <v>39391</v>
      </c>
      <c r="B3967" s="12">
        <v>7.3498010000000003</v>
      </c>
      <c r="C3967" s="2">
        <v>4.3992339999999999</v>
      </c>
      <c r="D3967" s="2">
        <v>4.3992339999999999</v>
      </c>
      <c r="E3967" s="2">
        <v>1</v>
      </c>
    </row>
    <row r="3968" spans="1:5" ht="12.95" customHeight="1" x14ac:dyDescent="0.2">
      <c r="A3968" s="7">
        <v>39392</v>
      </c>
      <c r="B3968" s="12">
        <v>7.346813</v>
      </c>
      <c r="C3968" s="2">
        <v>4.40008</v>
      </c>
      <c r="D3968" s="2">
        <v>4.40008</v>
      </c>
      <c r="E3968" s="2">
        <v>1</v>
      </c>
    </row>
    <row r="3969" spans="1:5" ht="12.95" customHeight="1" x14ac:dyDescent="0.2">
      <c r="A3969" s="7">
        <v>39393</v>
      </c>
      <c r="B3969" s="12">
        <v>7.3446309999999997</v>
      </c>
      <c r="C3969" s="2">
        <v>4.4111900000000004</v>
      </c>
      <c r="D3969" s="2">
        <v>4.4111900000000004</v>
      </c>
      <c r="E3969" s="2">
        <v>1</v>
      </c>
    </row>
    <row r="3970" spans="1:5" ht="12.95" customHeight="1" x14ac:dyDescent="0.2">
      <c r="A3970" s="7">
        <v>39394</v>
      </c>
      <c r="B3970" s="12">
        <v>7.3442449999999999</v>
      </c>
      <c r="C3970" s="2">
        <v>4.4245109999999999</v>
      </c>
      <c r="D3970" s="2">
        <v>4.4245109999999999</v>
      </c>
      <c r="E3970" s="2">
        <v>1</v>
      </c>
    </row>
    <row r="3971" spans="1:5" ht="12.95" customHeight="1" x14ac:dyDescent="0.2">
      <c r="A3971" s="7">
        <v>39395</v>
      </c>
      <c r="B3971" s="12">
        <v>7.3349169999999999</v>
      </c>
      <c r="C3971" s="2">
        <v>4.4191570000000002</v>
      </c>
      <c r="D3971" s="2">
        <v>4.4191570000000002</v>
      </c>
      <c r="E3971" s="2">
        <v>1</v>
      </c>
    </row>
    <row r="3972" spans="1:5" ht="12.95" customHeight="1" x14ac:dyDescent="0.2">
      <c r="A3972" s="7">
        <v>39396</v>
      </c>
      <c r="B3972" s="12">
        <v>7.3357919999999996</v>
      </c>
      <c r="C3972" s="2">
        <v>4.4427029999999998</v>
      </c>
      <c r="D3972" s="2">
        <v>4.4427029999999998</v>
      </c>
      <c r="E3972" s="2">
        <v>1</v>
      </c>
    </row>
    <row r="3973" spans="1:5" ht="12.95" customHeight="1" x14ac:dyDescent="0.2">
      <c r="A3973" s="7">
        <v>39397</v>
      </c>
      <c r="B3973" s="12">
        <v>7.3357919999999996</v>
      </c>
      <c r="C3973" s="2">
        <v>4.4427029999999998</v>
      </c>
      <c r="D3973" s="2">
        <v>4.4427029999999998</v>
      </c>
      <c r="E3973" s="2">
        <v>1</v>
      </c>
    </row>
    <row r="3974" spans="1:5" ht="12.95" customHeight="1" x14ac:dyDescent="0.2">
      <c r="A3974" s="7">
        <v>39398</v>
      </c>
      <c r="B3974" s="12">
        <v>7.3357919999999996</v>
      </c>
      <c r="C3974" s="2">
        <v>4.4427029999999998</v>
      </c>
      <c r="D3974" s="2">
        <v>4.4427029999999998</v>
      </c>
      <c r="E3974" s="2">
        <v>1</v>
      </c>
    </row>
    <row r="3975" spans="1:5" ht="12.95" customHeight="1" x14ac:dyDescent="0.2">
      <c r="A3975" s="7">
        <v>39399</v>
      </c>
      <c r="B3975" s="12">
        <v>7.3385990000000003</v>
      </c>
      <c r="C3975" s="2">
        <v>4.4660409999999997</v>
      </c>
      <c r="D3975" s="2">
        <v>4.4660409999999997</v>
      </c>
      <c r="E3975" s="2">
        <v>1</v>
      </c>
    </row>
    <row r="3976" spans="1:5" ht="12.95" customHeight="1" x14ac:dyDescent="0.2">
      <c r="A3976" s="7">
        <v>39400</v>
      </c>
      <c r="B3976" s="12">
        <v>7.3418910000000004</v>
      </c>
      <c r="C3976" s="2">
        <v>4.4688610000000004</v>
      </c>
      <c r="D3976" s="2">
        <v>4.4688610000000004</v>
      </c>
      <c r="E3976" s="2">
        <v>1</v>
      </c>
    </row>
    <row r="3977" spans="1:5" ht="12.95" customHeight="1" x14ac:dyDescent="0.2">
      <c r="A3977" s="7">
        <v>39401</v>
      </c>
      <c r="B3977" s="12">
        <v>7.348179</v>
      </c>
      <c r="C3977" s="2">
        <v>4.4639930000000003</v>
      </c>
      <c r="D3977" s="2">
        <v>4.4639930000000003</v>
      </c>
      <c r="E3977" s="2">
        <v>1</v>
      </c>
    </row>
    <row r="3978" spans="1:5" ht="12.95" customHeight="1" x14ac:dyDescent="0.2">
      <c r="A3978" s="7">
        <v>39402</v>
      </c>
      <c r="B3978" s="12">
        <v>7.3511810000000004</v>
      </c>
      <c r="C3978" s="2">
        <v>4.4739709999999997</v>
      </c>
      <c r="D3978" s="2">
        <v>4.4739709999999997</v>
      </c>
      <c r="E3978" s="2">
        <v>1</v>
      </c>
    </row>
    <row r="3979" spans="1:5" ht="12.95" customHeight="1" x14ac:dyDescent="0.2">
      <c r="A3979" s="7">
        <v>39403</v>
      </c>
      <c r="B3979" s="12">
        <v>7.3479570000000001</v>
      </c>
      <c r="C3979" s="2">
        <v>4.4823750000000002</v>
      </c>
      <c r="D3979" s="2">
        <v>4.4823750000000002</v>
      </c>
      <c r="E3979" s="2">
        <v>1</v>
      </c>
    </row>
    <row r="3980" spans="1:5" ht="12.95" customHeight="1" x14ac:dyDescent="0.2">
      <c r="A3980" s="7">
        <v>39404</v>
      </c>
      <c r="B3980" s="12">
        <v>7.3479570000000001</v>
      </c>
      <c r="C3980" s="2">
        <v>4.4823750000000002</v>
      </c>
      <c r="D3980" s="2">
        <v>4.4823750000000002</v>
      </c>
      <c r="E3980" s="2">
        <v>1</v>
      </c>
    </row>
    <row r="3981" spans="1:5" ht="12.95" customHeight="1" x14ac:dyDescent="0.2">
      <c r="A3981" s="7">
        <v>39405</v>
      </c>
      <c r="B3981" s="12">
        <v>7.3479570000000001</v>
      </c>
      <c r="C3981" s="2">
        <v>4.4823750000000002</v>
      </c>
      <c r="D3981" s="2">
        <v>4.4823750000000002</v>
      </c>
      <c r="E3981" s="2">
        <v>1</v>
      </c>
    </row>
    <row r="3982" spans="1:5" ht="12.95" customHeight="1" x14ac:dyDescent="0.2">
      <c r="A3982" s="7">
        <v>39406</v>
      </c>
      <c r="B3982" s="12">
        <v>7.3519949999999996</v>
      </c>
      <c r="C3982" s="2">
        <v>4.4916879999999999</v>
      </c>
      <c r="D3982" s="2">
        <v>4.4916879999999999</v>
      </c>
      <c r="E3982" s="2">
        <v>1</v>
      </c>
    </row>
    <row r="3983" spans="1:5" ht="12.95" customHeight="1" x14ac:dyDescent="0.2">
      <c r="A3983" s="7">
        <v>39407</v>
      </c>
      <c r="B3983" s="12">
        <v>7.3449710000000001</v>
      </c>
      <c r="C3983" s="2">
        <v>4.4808269999999997</v>
      </c>
      <c r="D3983" s="2">
        <v>4.4808269999999997</v>
      </c>
      <c r="E3983" s="2">
        <v>1</v>
      </c>
    </row>
    <row r="3984" spans="1:5" ht="12.95" customHeight="1" x14ac:dyDescent="0.2">
      <c r="A3984" s="7">
        <v>39408</v>
      </c>
      <c r="B3984" s="12">
        <v>7.3441879999999999</v>
      </c>
      <c r="C3984" s="2">
        <v>4.488289</v>
      </c>
      <c r="D3984" s="2">
        <v>4.488289</v>
      </c>
      <c r="E3984" s="2">
        <v>1</v>
      </c>
    </row>
    <row r="3985" spans="1:5" ht="12.95" customHeight="1" x14ac:dyDescent="0.2">
      <c r="A3985" s="7">
        <v>39409</v>
      </c>
      <c r="B3985" s="12">
        <v>7.3410979999999997</v>
      </c>
      <c r="C3985" s="2">
        <v>4.4877719999999997</v>
      </c>
      <c r="D3985" s="2">
        <v>4.4877719999999997</v>
      </c>
      <c r="E3985" s="2">
        <v>1</v>
      </c>
    </row>
    <row r="3986" spans="1:5" ht="12.95" customHeight="1" x14ac:dyDescent="0.2">
      <c r="A3986" s="7">
        <v>39410</v>
      </c>
      <c r="B3986" s="12">
        <v>7.3298860000000001</v>
      </c>
      <c r="C3986" s="2">
        <v>4.4888760000000003</v>
      </c>
      <c r="D3986" s="2">
        <v>4.4888760000000003</v>
      </c>
      <c r="E3986" s="2">
        <v>1</v>
      </c>
    </row>
    <row r="3987" spans="1:5" ht="12.95" customHeight="1" x14ac:dyDescent="0.2">
      <c r="A3987" s="7">
        <v>39411</v>
      </c>
      <c r="B3987" s="12">
        <v>7.3298860000000001</v>
      </c>
      <c r="C3987" s="2">
        <v>4.4888760000000003</v>
      </c>
      <c r="D3987" s="2">
        <v>4.4888760000000003</v>
      </c>
      <c r="E3987" s="2">
        <v>1</v>
      </c>
    </row>
    <row r="3988" spans="1:5" ht="12.95" customHeight="1" x14ac:dyDescent="0.2">
      <c r="A3988" s="7">
        <v>39412</v>
      </c>
      <c r="B3988" s="12">
        <v>7.3298860000000001</v>
      </c>
      <c r="C3988" s="2">
        <v>4.4888760000000003</v>
      </c>
      <c r="D3988" s="2">
        <v>4.4888760000000003</v>
      </c>
      <c r="E3988" s="2">
        <v>1</v>
      </c>
    </row>
    <row r="3989" spans="1:5" ht="12.95" customHeight="1" x14ac:dyDescent="0.2">
      <c r="A3989" s="7">
        <v>39413</v>
      </c>
      <c r="B3989" s="12">
        <v>7.3315450000000002</v>
      </c>
      <c r="C3989" s="2">
        <v>4.4794679999999998</v>
      </c>
      <c r="D3989" s="2">
        <v>4.4794679999999998</v>
      </c>
      <c r="E3989" s="2">
        <v>1</v>
      </c>
    </row>
    <row r="3990" spans="1:5" ht="12.95" customHeight="1" x14ac:dyDescent="0.2">
      <c r="A3990" s="7">
        <v>39414</v>
      </c>
      <c r="B3990" s="12">
        <v>7.3296409999999996</v>
      </c>
      <c r="C3990" s="2">
        <v>4.4865279999999998</v>
      </c>
      <c r="D3990" s="2">
        <v>4.4865279999999998</v>
      </c>
      <c r="E3990" s="2">
        <v>1</v>
      </c>
    </row>
    <row r="3991" spans="1:5" ht="12.95" customHeight="1" x14ac:dyDescent="0.2">
      <c r="A3991" s="7">
        <v>39415</v>
      </c>
      <c r="B3991" s="12">
        <v>7.3195579999999998</v>
      </c>
      <c r="C3991" s="2">
        <v>4.4493090000000004</v>
      </c>
      <c r="D3991" s="2">
        <v>4.4493090000000004</v>
      </c>
      <c r="E3991" s="2">
        <v>1</v>
      </c>
    </row>
    <row r="3992" spans="1:5" ht="12.95" customHeight="1" x14ac:dyDescent="0.2">
      <c r="A3992" s="7">
        <v>39416</v>
      </c>
      <c r="B3992" s="8">
        <v>7.3136659999999996</v>
      </c>
      <c r="C3992" s="2">
        <v>4.4354820000000004</v>
      </c>
      <c r="D3992" s="2">
        <v>4.4354820000000004</v>
      </c>
      <c r="E3992" s="2">
        <v>1</v>
      </c>
    </row>
    <row r="3993" spans="1:5" ht="12.95" customHeight="1" x14ac:dyDescent="0.2">
      <c r="A3993" s="7">
        <v>39417</v>
      </c>
      <c r="B3993" s="12">
        <v>7.3166969999999996</v>
      </c>
      <c r="C3993" s="2">
        <v>4.4239050000000004</v>
      </c>
      <c r="D3993" s="2">
        <v>4.4239050000000004</v>
      </c>
      <c r="E3993" s="2">
        <v>1</v>
      </c>
    </row>
    <row r="3994" spans="1:5" ht="12.95" customHeight="1" x14ac:dyDescent="0.2">
      <c r="A3994" s="7">
        <v>39418</v>
      </c>
      <c r="B3994" s="12">
        <v>7.3166969999999996</v>
      </c>
      <c r="C3994" s="2">
        <v>4.4239050000000004</v>
      </c>
      <c r="D3994" s="2">
        <v>4.4239050000000004</v>
      </c>
      <c r="E3994" s="2">
        <v>1</v>
      </c>
    </row>
    <row r="3995" spans="1:5" ht="12.95" customHeight="1" x14ac:dyDescent="0.2">
      <c r="A3995" s="7">
        <v>39419</v>
      </c>
      <c r="B3995" s="12">
        <v>7.3166969999999996</v>
      </c>
      <c r="C3995" s="2">
        <v>4.4239050000000004</v>
      </c>
      <c r="D3995" s="2">
        <v>4.4239050000000004</v>
      </c>
      <c r="E3995" s="2">
        <v>1</v>
      </c>
    </row>
    <row r="3996" spans="1:5" ht="12.95" customHeight="1" x14ac:dyDescent="0.2">
      <c r="A3996" s="7">
        <v>39420</v>
      </c>
      <c r="B3996" s="12">
        <v>7.3196899999999996</v>
      </c>
      <c r="C3996" s="2">
        <v>4.4273210000000001</v>
      </c>
      <c r="D3996" s="2">
        <v>4.4273210000000001</v>
      </c>
      <c r="E3996" s="2">
        <v>1</v>
      </c>
    </row>
    <row r="3997" spans="1:5" ht="12.95" customHeight="1" x14ac:dyDescent="0.2">
      <c r="A3997" s="7">
        <v>39421</v>
      </c>
      <c r="B3997" s="12">
        <v>7.3280459999999996</v>
      </c>
      <c r="C3997" s="2">
        <v>4.4415089999999999</v>
      </c>
      <c r="D3997" s="2">
        <v>4.4415089999999999</v>
      </c>
      <c r="E3997" s="2">
        <v>1</v>
      </c>
    </row>
    <row r="3998" spans="1:5" ht="12.95" customHeight="1" x14ac:dyDescent="0.2">
      <c r="A3998" s="7">
        <v>39422</v>
      </c>
      <c r="B3998" s="12">
        <v>7.332935</v>
      </c>
      <c r="C3998" s="2">
        <v>4.4495959999999997</v>
      </c>
      <c r="D3998" s="2">
        <v>4.4495959999999997</v>
      </c>
      <c r="E3998" s="2">
        <v>1</v>
      </c>
    </row>
    <row r="3999" spans="1:5" ht="12.95" customHeight="1" x14ac:dyDescent="0.2">
      <c r="A3999" s="7">
        <v>39423</v>
      </c>
      <c r="B3999" s="12">
        <v>7.3300580000000002</v>
      </c>
      <c r="C3999" s="2">
        <v>4.447311</v>
      </c>
      <c r="D3999" s="2">
        <v>4.447311</v>
      </c>
      <c r="E3999" s="2">
        <v>1</v>
      </c>
    </row>
    <row r="4000" spans="1:5" ht="12.95" customHeight="1" x14ac:dyDescent="0.2">
      <c r="A4000" s="7">
        <v>39424</v>
      </c>
      <c r="B4000" s="12">
        <v>7.3218170000000002</v>
      </c>
      <c r="C4000" s="2">
        <v>4.4288759999999998</v>
      </c>
      <c r="D4000" s="2">
        <v>4.4288759999999998</v>
      </c>
      <c r="E4000" s="2">
        <v>1</v>
      </c>
    </row>
    <row r="4001" spans="1:5" ht="12.95" customHeight="1" x14ac:dyDescent="0.2">
      <c r="A4001" s="7">
        <v>39425</v>
      </c>
      <c r="B4001" s="12">
        <v>7.3218170000000002</v>
      </c>
      <c r="C4001" s="2">
        <v>4.4288759999999998</v>
      </c>
      <c r="D4001" s="2">
        <v>4.4288759999999998</v>
      </c>
      <c r="E4001" s="2">
        <v>1</v>
      </c>
    </row>
    <row r="4002" spans="1:5" ht="12.95" customHeight="1" x14ac:dyDescent="0.2">
      <c r="A4002" s="7">
        <v>39426</v>
      </c>
      <c r="B4002" s="12">
        <v>7.3218170000000002</v>
      </c>
      <c r="C4002" s="2">
        <v>4.4288759999999998</v>
      </c>
      <c r="D4002" s="2">
        <v>4.4288759999999998</v>
      </c>
      <c r="E4002" s="2">
        <v>1</v>
      </c>
    </row>
    <row r="4003" spans="1:5" ht="12.95" customHeight="1" x14ac:dyDescent="0.2">
      <c r="A4003" s="7">
        <v>39427</v>
      </c>
      <c r="B4003" s="12">
        <v>7.3182999999999998</v>
      </c>
      <c r="C4003" s="2">
        <v>4.4213990000000001</v>
      </c>
      <c r="D4003" s="2">
        <v>4.4213990000000001</v>
      </c>
      <c r="E4003" s="2">
        <v>1</v>
      </c>
    </row>
    <row r="4004" spans="1:5" ht="12.95" customHeight="1" x14ac:dyDescent="0.2">
      <c r="A4004" s="7">
        <v>39428</v>
      </c>
      <c r="B4004" s="12">
        <v>7.3149709999999999</v>
      </c>
      <c r="C4004" s="2">
        <v>4.3965449999999997</v>
      </c>
      <c r="D4004" s="2">
        <v>4.3965449999999997</v>
      </c>
      <c r="E4004" s="2">
        <v>1</v>
      </c>
    </row>
    <row r="4005" spans="1:5" ht="12.95" customHeight="1" x14ac:dyDescent="0.2">
      <c r="A4005" s="7">
        <v>39429</v>
      </c>
      <c r="B4005" s="12">
        <v>7.3220799999999997</v>
      </c>
      <c r="C4005" s="2">
        <v>4.4045240000000003</v>
      </c>
      <c r="D4005" s="2">
        <v>4.4045240000000003</v>
      </c>
      <c r="E4005" s="2">
        <v>1</v>
      </c>
    </row>
    <row r="4006" spans="1:5" ht="12.95" customHeight="1" x14ac:dyDescent="0.2">
      <c r="A4006" s="7">
        <v>39430</v>
      </c>
      <c r="B4006" s="12">
        <v>7.3131529999999998</v>
      </c>
      <c r="C4006" s="2">
        <v>4.3807070000000001</v>
      </c>
      <c r="D4006" s="2">
        <v>4.3807070000000001</v>
      </c>
      <c r="E4006" s="2">
        <v>1</v>
      </c>
    </row>
    <row r="4007" spans="1:5" ht="12.95" customHeight="1" x14ac:dyDescent="0.2">
      <c r="A4007" s="7">
        <v>39431</v>
      </c>
      <c r="B4007" s="12">
        <v>7.3150300000000001</v>
      </c>
      <c r="C4007" s="2">
        <v>4.3873509999999998</v>
      </c>
      <c r="D4007" s="2">
        <v>4.3873509999999998</v>
      </c>
      <c r="E4007" s="2">
        <v>1</v>
      </c>
    </row>
    <row r="4008" spans="1:5" ht="12.95" customHeight="1" x14ac:dyDescent="0.2">
      <c r="A4008" s="7">
        <v>39432</v>
      </c>
      <c r="B4008" s="12">
        <v>7.3150300000000001</v>
      </c>
      <c r="C4008" s="2">
        <v>4.3873509999999998</v>
      </c>
      <c r="D4008" s="2">
        <v>4.3873509999999998</v>
      </c>
      <c r="E4008" s="2">
        <v>1</v>
      </c>
    </row>
    <row r="4009" spans="1:5" ht="12.95" customHeight="1" x14ac:dyDescent="0.2">
      <c r="A4009" s="7">
        <v>39433</v>
      </c>
      <c r="B4009" s="12">
        <v>7.3150300000000001</v>
      </c>
      <c r="C4009" s="2">
        <v>4.3873509999999998</v>
      </c>
      <c r="D4009" s="2">
        <v>4.3873509999999998</v>
      </c>
      <c r="E4009" s="2">
        <v>1</v>
      </c>
    </row>
    <row r="4010" spans="1:5" ht="12.95" customHeight="1" x14ac:dyDescent="0.2">
      <c r="A4010" s="7">
        <v>39434</v>
      </c>
      <c r="B4010" s="12">
        <v>7.3081930000000002</v>
      </c>
      <c r="C4010" s="2">
        <v>4.4083680000000003</v>
      </c>
      <c r="D4010" s="2">
        <v>4.4083680000000003</v>
      </c>
      <c r="E4010" s="2">
        <v>1</v>
      </c>
    </row>
    <row r="4011" spans="1:5" ht="12.95" customHeight="1" x14ac:dyDescent="0.2">
      <c r="A4011" s="7">
        <v>39435</v>
      </c>
      <c r="B4011" s="12">
        <v>7.3047079999999998</v>
      </c>
      <c r="C4011" s="2">
        <v>4.4067980000000002</v>
      </c>
      <c r="D4011" s="2">
        <v>4.4067980000000002</v>
      </c>
      <c r="E4011" s="2">
        <v>1</v>
      </c>
    </row>
    <row r="4012" spans="1:5" ht="12.95" customHeight="1" x14ac:dyDescent="0.2">
      <c r="A4012" s="7">
        <v>39436</v>
      </c>
      <c r="B4012" s="12">
        <v>7.2966620000000004</v>
      </c>
      <c r="C4012" s="2">
        <v>4.3963739999999998</v>
      </c>
      <c r="D4012" s="2">
        <v>4.3963739999999998</v>
      </c>
      <c r="E4012" s="2">
        <v>1</v>
      </c>
    </row>
    <row r="4013" spans="1:5" ht="12.95" customHeight="1" x14ac:dyDescent="0.2">
      <c r="A4013" s="7">
        <v>39437</v>
      </c>
      <c r="B4013" s="12">
        <v>7.302467</v>
      </c>
      <c r="C4013" s="2">
        <v>4.4043830000000002</v>
      </c>
      <c r="D4013" s="2">
        <v>4.4043830000000002</v>
      </c>
      <c r="E4013" s="2">
        <v>1</v>
      </c>
    </row>
    <row r="4014" spans="1:5" ht="12.95" customHeight="1" x14ac:dyDescent="0.2">
      <c r="A4014" s="7">
        <v>39438</v>
      </c>
      <c r="B4014" s="12">
        <v>7.2996939999999997</v>
      </c>
      <c r="C4014" s="2">
        <v>4.396611</v>
      </c>
      <c r="D4014" s="2">
        <v>4.396611</v>
      </c>
      <c r="E4014" s="2">
        <v>1</v>
      </c>
    </row>
    <row r="4015" spans="1:5" ht="12.95" customHeight="1" x14ac:dyDescent="0.2">
      <c r="A4015" s="7">
        <v>39439</v>
      </c>
      <c r="B4015" s="12">
        <v>7.2996939999999997</v>
      </c>
      <c r="C4015" s="2">
        <v>4.396611</v>
      </c>
      <c r="D4015" s="2">
        <v>4.396611</v>
      </c>
      <c r="E4015" s="2">
        <v>1</v>
      </c>
    </row>
    <row r="4016" spans="1:5" ht="12.95" customHeight="1" x14ac:dyDescent="0.2">
      <c r="A4016" s="7">
        <v>39440</v>
      </c>
      <c r="B4016" s="12">
        <v>7.2996939999999997</v>
      </c>
      <c r="C4016" s="2">
        <v>4.396611</v>
      </c>
      <c r="D4016" s="2">
        <v>4.396611</v>
      </c>
      <c r="E4016" s="2">
        <v>1</v>
      </c>
    </row>
    <row r="4017" spans="1:5" ht="12.95" customHeight="1" x14ac:dyDescent="0.2">
      <c r="A4017" s="7">
        <v>39441</v>
      </c>
      <c r="B4017" s="12">
        <v>7.3094349999999997</v>
      </c>
      <c r="C4017" s="2">
        <v>4.3921609999999998</v>
      </c>
      <c r="D4017" s="2">
        <v>4.3921609999999998</v>
      </c>
      <c r="E4017" s="2">
        <v>1</v>
      </c>
    </row>
    <row r="4018" spans="1:5" ht="12.95" customHeight="1" x14ac:dyDescent="0.2">
      <c r="A4018" s="7">
        <v>39442</v>
      </c>
      <c r="B4018" s="12">
        <v>7.3094349999999997</v>
      </c>
      <c r="C4018" s="2">
        <v>4.3921609999999998</v>
      </c>
      <c r="D4018" s="2">
        <v>4.3921609999999998</v>
      </c>
      <c r="E4018" s="2">
        <v>1</v>
      </c>
    </row>
    <row r="4019" spans="1:5" ht="12.95" customHeight="1" x14ac:dyDescent="0.2">
      <c r="A4019" s="7">
        <v>39443</v>
      </c>
      <c r="B4019" s="12">
        <v>7.3094349999999997</v>
      </c>
      <c r="C4019" s="2">
        <v>4.3921609999999998</v>
      </c>
      <c r="D4019" s="2">
        <v>4.3921609999999998</v>
      </c>
      <c r="E4019" s="2">
        <v>1</v>
      </c>
    </row>
    <row r="4020" spans="1:5" ht="12.95" customHeight="1" x14ac:dyDescent="0.2">
      <c r="A4020" s="7">
        <v>39444</v>
      </c>
      <c r="B4020" s="12">
        <v>7.3112870000000001</v>
      </c>
      <c r="C4020" s="2">
        <v>4.3827400000000001</v>
      </c>
      <c r="D4020" s="2">
        <v>4.3827400000000001</v>
      </c>
      <c r="E4020" s="2">
        <v>1</v>
      </c>
    </row>
    <row r="4021" spans="1:5" ht="12.95" customHeight="1" x14ac:dyDescent="0.2">
      <c r="A4021" s="7">
        <v>39445</v>
      </c>
      <c r="B4021" s="12">
        <v>7.3251309999999998</v>
      </c>
      <c r="C4021" s="2">
        <v>4.4124639999999999</v>
      </c>
      <c r="D4021" s="2">
        <v>4.4124639999999999</v>
      </c>
      <c r="E4021" s="2">
        <v>1</v>
      </c>
    </row>
    <row r="4022" spans="1:5" ht="12.95" customHeight="1" x14ac:dyDescent="0.2">
      <c r="A4022" s="7">
        <v>39446</v>
      </c>
      <c r="B4022" s="12">
        <v>7.3251309999999998</v>
      </c>
      <c r="C4022" s="2">
        <v>4.4124639999999999</v>
      </c>
      <c r="D4022" s="2">
        <v>4.4124639999999999</v>
      </c>
      <c r="E4022" s="2">
        <v>1</v>
      </c>
    </row>
    <row r="4023" spans="1:5" ht="12.95" customHeight="1" x14ac:dyDescent="0.2">
      <c r="A4023" s="7">
        <v>39447</v>
      </c>
      <c r="B4023" s="8">
        <v>7.3251309999999998</v>
      </c>
      <c r="C4023" s="2">
        <v>4.4124639999999999</v>
      </c>
      <c r="D4023" s="2">
        <v>4.4124639999999999</v>
      </c>
      <c r="E4023" s="2">
        <v>1</v>
      </c>
    </row>
    <row r="4024" spans="1:5" ht="12.95" customHeight="1" x14ac:dyDescent="0.2">
      <c r="A4024" s="7">
        <v>39448</v>
      </c>
      <c r="B4024" s="12">
        <v>7.3294499999999996</v>
      </c>
      <c r="C4024" s="2">
        <v>4.4284030000000003</v>
      </c>
      <c r="D4024" s="2">
        <v>4.4284030000000003</v>
      </c>
      <c r="E4024" s="2">
        <v>1</v>
      </c>
    </row>
    <row r="4025" spans="1:5" ht="12.95" customHeight="1" x14ac:dyDescent="0.2">
      <c r="A4025" s="7">
        <v>39449</v>
      </c>
      <c r="B4025" s="12">
        <v>7.3294499999999996</v>
      </c>
      <c r="C4025" s="2">
        <v>4.4284030000000003</v>
      </c>
      <c r="D4025" s="2">
        <v>4.4284030000000003</v>
      </c>
      <c r="E4025" s="2">
        <v>1</v>
      </c>
    </row>
    <row r="4026" spans="1:5" ht="12.95" customHeight="1" x14ac:dyDescent="0.2">
      <c r="A4026" s="7">
        <v>39450</v>
      </c>
      <c r="B4026" s="12">
        <v>7.3332280000000001</v>
      </c>
      <c r="C4026" s="2">
        <v>4.4390000000000001</v>
      </c>
      <c r="D4026" s="2">
        <v>4.4390000000000001</v>
      </c>
      <c r="E4026" s="2">
        <v>1</v>
      </c>
    </row>
    <row r="4027" spans="1:5" ht="12.95" customHeight="1" x14ac:dyDescent="0.2">
      <c r="A4027" s="7">
        <v>39451</v>
      </c>
      <c r="B4027" s="12">
        <v>7.3349539999999998</v>
      </c>
      <c r="C4027" s="2">
        <v>4.4703520000000001</v>
      </c>
      <c r="D4027" s="2">
        <v>4.4703520000000001</v>
      </c>
      <c r="E4027" s="2">
        <v>1</v>
      </c>
    </row>
    <row r="4028" spans="1:5" ht="12.95" customHeight="1" x14ac:dyDescent="0.2">
      <c r="A4028" s="7">
        <v>39452</v>
      </c>
      <c r="B4028" s="12">
        <v>7.3415210000000002</v>
      </c>
      <c r="C4028" s="2">
        <v>4.4776290000000003</v>
      </c>
      <c r="D4028" s="2">
        <v>4.4776290000000003</v>
      </c>
      <c r="E4028" s="2">
        <v>1</v>
      </c>
    </row>
    <row r="4029" spans="1:5" ht="12.95" customHeight="1" x14ac:dyDescent="0.2">
      <c r="A4029" s="7">
        <v>39453</v>
      </c>
      <c r="B4029" s="12">
        <v>7.3415210000000002</v>
      </c>
      <c r="C4029" s="2">
        <v>4.4776290000000003</v>
      </c>
      <c r="D4029" s="2">
        <v>4.4776290000000003</v>
      </c>
      <c r="E4029" s="2">
        <v>1</v>
      </c>
    </row>
    <row r="4030" spans="1:5" ht="12.95" customHeight="1" x14ac:dyDescent="0.2">
      <c r="A4030" s="7">
        <v>39454</v>
      </c>
      <c r="B4030" s="12">
        <v>7.3415210000000002</v>
      </c>
      <c r="C4030" s="2">
        <v>4.4776290000000003</v>
      </c>
      <c r="D4030" s="2">
        <v>4.4776290000000003</v>
      </c>
      <c r="E4030" s="2">
        <v>1</v>
      </c>
    </row>
    <row r="4031" spans="1:5" ht="12.95" customHeight="1" x14ac:dyDescent="0.2">
      <c r="A4031" s="7">
        <v>39455</v>
      </c>
      <c r="B4031" s="12">
        <v>7.3470040000000001</v>
      </c>
      <c r="C4031" s="2">
        <v>4.4790609999999997</v>
      </c>
      <c r="D4031" s="2">
        <v>4.4790609999999997</v>
      </c>
      <c r="E4031" s="2">
        <v>1</v>
      </c>
    </row>
    <row r="4032" spans="1:5" ht="12.95" customHeight="1" x14ac:dyDescent="0.2">
      <c r="A4032" s="7">
        <v>39456</v>
      </c>
      <c r="B4032" s="12">
        <v>7.3484220000000002</v>
      </c>
      <c r="C4032" s="2">
        <v>4.474742</v>
      </c>
      <c r="D4032" s="2">
        <v>4.474742</v>
      </c>
      <c r="E4032" s="2">
        <v>1</v>
      </c>
    </row>
    <row r="4033" spans="1:5" ht="12.95" customHeight="1" x14ac:dyDescent="0.2">
      <c r="A4033" s="7">
        <v>39457</v>
      </c>
      <c r="B4033" s="12">
        <v>7.3482089999999998</v>
      </c>
      <c r="C4033" s="2">
        <v>4.4901980000000004</v>
      </c>
      <c r="D4033" s="2">
        <v>4.4901980000000004</v>
      </c>
      <c r="E4033" s="2">
        <v>1</v>
      </c>
    </row>
    <row r="4034" spans="1:5" ht="12.95" customHeight="1" x14ac:dyDescent="0.2">
      <c r="A4034" s="7">
        <v>39458</v>
      </c>
      <c r="B4034" s="12">
        <v>7.3482260000000004</v>
      </c>
      <c r="C4034" s="2">
        <v>4.5025890000000004</v>
      </c>
      <c r="D4034" s="2">
        <v>4.5025890000000004</v>
      </c>
      <c r="E4034" s="2">
        <v>1</v>
      </c>
    </row>
    <row r="4035" spans="1:5" ht="12.95" customHeight="1" x14ac:dyDescent="0.2">
      <c r="A4035" s="7">
        <v>39459</v>
      </c>
      <c r="B4035" s="12">
        <v>7.3472999999999997</v>
      </c>
      <c r="C4035" s="2">
        <v>4.5045060000000001</v>
      </c>
      <c r="D4035" s="2">
        <v>4.5045060000000001</v>
      </c>
      <c r="E4035" s="2">
        <v>1</v>
      </c>
    </row>
    <row r="4036" spans="1:5" ht="12.95" customHeight="1" x14ac:dyDescent="0.2">
      <c r="A4036" s="7">
        <v>39460</v>
      </c>
      <c r="B4036" s="12">
        <v>7.3472999999999997</v>
      </c>
      <c r="C4036" s="2">
        <v>4.5045060000000001</v>
      </c>
      <c r="D4036" s="2">
        <v>4.5045060000000001</v>
      </c>
      <c r="E4036" s="2">
        <v>1</v>
      </c>
    </row>
    <row r="4037" spans="1:5" ht="12.95" customHeight="1" x14ac:dyDescent="0.2">
      <c r="A4037" s="7">
        <v>39461</v>
      </c>
      <c r="B4037" s="12">
        <v>7.3472999999999997</v>
      </c>
      <c r="C4037" s="2">
        <v>4.5045060000000001</v>
      </c>
      <c r="D4037" s="2">
        <v>4.5045060000000001</v>
      </c>
      <c r="E4037" s="2">
        <v>1</v>
      </c>
    </row>
    <row r="4038" spans="1:5" ht="12.95" customHeight="1" x14ac:dyDescent="0.2">
      <c r="A4038" s="7">
        <v>39462</v>
      </c>
      <c r="B4038" s="12">
        <v>7.3487640000000001</v>
      </c>
      <c r="C4038" s="2">
        <v>4.5200909999999999</v>
      </c>
      <c r="D4038" s="2">
        <v>4.5200909999999999</v>
      </c>
      <c r="E4038" s="2">
        <v>1</v>
      </c>
    </row>
    <row r="4039" spans="1:5" ht="12.95" customHeight="1" x14ac:dyDescent="0.2">
      <c r="A4039" s="7">
        <v>39463</v>
      </c>
      <c r="B4039" s="12">
        <v>7.3516909999999998</v>
      </c>
      <c r="C4039" s="2">
        <v>4.5322060000000004</v>
      </c>
      <c r="D4039" s="2">
        <v>4.5322060000000004</v>
      </c>
      <c r="E4039" s="2">
        <v>1</v>
      </c>
    </row>
    <row r="4040" spans="1:5" ht="12.95" customHeight="1" x14ac:dyDescent="0.2">
      <c r="A4040" s="7">
        <v>39464</v>
      </c>
      <c r="B4040" s="12">
        <v>7.3496519999999999</v>
      </c>
      <c r="C4040" s="2">
        <v>4.5604690000000003</v>
      </c>
      <c r="D4040" s="2">
        <v>4.5604690000000003</v>
      </c>
      <c r="E4040" s="2">
        <v>1</v>
      </c>
    </row>
    <row r="4041" spans="1:5" ht="12.95" customHeight="1" x14ac:dyDescent="0.2">
      <c r="A4041" s="7">
        <v>39465</v>
      </c>
      <c r="B4041" s="12">
        <v>7.3393030000000001</v>
      </c>
      <c r="C4041" s="2">
        <v>4.5438970000000003</v>
      </c>
      <c r="D4041" s="2">
        <v>4.5438970000000003</v>
      </c>
      <c r="E4041" s="2">
        <v>1</v>
      </c>
    </row>
    <row r="4042" spans="1:5" ht="12.95" customHeight="1" x14ac:dyDescent="0.2">
      <c r="A4042" s="7">
        <v>39466</v>
      </c>
      <c r="B4042" s="12">
        <v>7.3321930000000002</v>
      </c>
      <c r="C4042" s="2">
        <v>4.5389330000000001</v>
      </c>
      <c r="D4042" s="2">
        <v>4.5389330000000001</v>
      </c>
      <c r="E4042" s="2">
        <v>1</v>
      </c>
    </row>
    <row r="4043" spans="1:5" ht="12.95" customHeight="1" x14ac:dyDescent="0.2">
      <c r="A4043" s="7">
        <v>39467</v>
      </c>
      <c r="B4043" s="12">
        <v>7.3321930000000002</v>
      </c>
      <c r="C4043" s="2">
        <v>4.5389330000000001</v>
      </c>
      <c r="D4043" s="2">
        <v>4.5389330000000001</v>
      </c>
      <c r="E4043" s="2">
        <v>1</v>
      </c>
    </row>
    <row r="4044" spans="1:5" ht="12.95" customHeight="1" x14ac:dyDescent="0.2">
      <c r="A4044" s="7">
        <v>39468</v>
      </c>
      <c r="B4044" s="12">
        <v>7.3321930000000002</v>
      </c>
      <c r="C4044" s="2">
        <v>4.5389330000000001</v>
      </c>
      <c r="D4044" s="2">
        <v>4.5389330000000001</v>
      </c>
      <c r="E4044" s="2">
        <v>1</v>
      </c>
    </row>
    <row r="4045" spans="1:5" ht="12.95" customHeight="1" x14ac:dyDescent="0.2">
      <c r="A4045" s="7">
        <v>39469</v>
      </c>
      <c r="B4045" s="12">
        <v>7.3402940000000001</v>
      </c>
      <c r="C4045" s="2">
        <v>4.59084</v>
      </c>
      <c r="D4045" s="2">
        <v>4.59084</v>
      </c>
      <c r="E4045" s="2">
        <v>1</v>
      </c>
    </row>
    <row r="4046" spans="1:5" ht="12.95" customHeight="1" x14ac:dyDescent="0.2">
      <c r="A4046" s="7">
        <v>39470</v>
      </c>
      <c r="B4046" s="12">
        <v>7.3323340000000004</v>
      </c>
      <c r="C4046" s="2">
        <v>4.5801319999999999</v>
      </c>
      <c r="D4046" s="2">
        <v>4.5801319999999999</v>
      </c>
      <c r="E4046" s="2">
        <v>1</v>
      </c>
    </row>
    <row r="4047" spans="1:5" ht="12.95" customHeight="1" x14ac:dyDescent="0.2">
      <c r="A4047" s="7">
        <v>39471</v>
      </c>
      <c r="B4047" s="12">
        <v>7.3224980000000004</v>
      </c>
      <c r="C4047" s="2">
        <v>4.5863069999999997</v>
      </c>
      <c r="D4047" s="2">
        <v>4.5863069999999997</v>
      </c>
      <c r="E4047" s="2">
        <v>1</v>
      </c>
    </row>
    <row r="4048" spans="1:5" ht="12.95" customHeight="1" x14ac:dyDescent="0.2">
      <c r="A4048" s="7">
        <v>39472</v>
      </c>
      <c r="B4048" s="12">
        <v>7.3180670000000001</v>
      </c>
      <c r="C4048" s="2">
        <v>4.5898560000000002</v>
      </c>
      <c r="D4048" s="2">
        <v>4.5898560000000002</v>
      </c>
      <c r="E4048" s="2">
        <v>1</v>
      </c>
    </row>
    <row r="4049" spans="1:5" ht="12.95" customHeight="1" x14ac:dyDescent="0.2">
      <c r="A4049" s="7">
        <v>39473</v>
      </c>
      <c r="B4049" s="12">
        <v>7.2847970000000002</v>
      </c>
      <c r="C4049" s="2">
        <v>4.5207879999999996</v>
      </c>
      <c r="D4049" s="2">
        <v>4.5207879999999996</v>
      </c>
      <c r="E4049" s="2">
        <v>1</v>
      </c>
    </row>
    <row r="4050" spans="1:5" ht="12.95" customHeight="1" x14ac:dyDescent="0.2">
      <c r="A4050" s="7">
        <v>39474</v>
      </c>
      <c r="B4050" s="12">
        <v>7.2847970000000002</v>
      </c>
      <c r="C4050" s="2">
        <v>4.5207879999999996</v>
      </c>
      <c r="D4050" s="2">
        <v>4.5207879999999996</v>
      </c>
      <c r="E4050" s="2">
        <v>1</v>
      </c>
    </row>
    <row r="4051" spans="1:5" ht="12.95" customHeight="1" x14ac:dyDescent="0.2">
      <c r="A4051" s="7">
        <v>39475</v>
      </c>
      <c r="B4051" s="12">
        <v>7.2847970000000002</v>
      </c>
      <c r="C4051" s="2">
        <v>4.5207879999999996</v>
      </c>
      <c r="D4051" s="2">
        <v>4.5207879999999996</v>
      </c>
      <c r="E4051" s="2">
        <v>1</v>
      </c>
    </row>
    <row r="4052" spans="1:5" ht="12.95" customHeight="1" x14ac:dyDescent="0.2">
      <c r="A4052" s="7">
        <v>39476</v>
      </c>
      <c r="B4052" s="12">
        <v>7.2753990000000002</v>
      </c>
      <c r="C4052" s="2">
        <v>4.5287259999999998</v>
      </c>
      <c r="D4052" s="2">
        <v>4.5287259999999998</v>
      </c>
      <c r="E4052" s="2">
        <v>1</v>
      </c>
    </row>
    <row r="4053" spans="1:5" ht="12.95" customHeight="1" x14ac:dyDescent="0.2">
      <c r="A4053" s="7">
        <v>39477</v>
      </c>
      <c r="B4053" s="12">
        <v>7.2692709999999998</v>
      </c>
      <c r="C4053" s="2">
        <v>4.5033269999999996</v>
      </c>
      <c r="D4053" s="2">
        <v>4.5033269999999996</v>
      </c>
      <c r="E4053" s="2">
        <v>1</v>
      </c>
    </row>
    <row r="4054" spans="1:5" ht="12.95" customHeight="1" x14ac:dyDescent="0.2">
      <c r="A4054" s="7">
        <v>39478</v>
      </c>
      <c r="B4054" s="8">
        <v>7.2498639999999996</v>
      </c>
      <c r="C4054" s="2">
        <v>4.4926959999999996</v>
      </c>
      <c r="D4054" s="2">
        <v>4.4926959999999996</v>
      </c>
      <c r="E4054" s="2">
        <v>1</v>
      </c>
    </row>
    <row r="4055" spans="1:5" ht="12.95" customHeight="1" x14ac:dyDescent="0.2">
      <c r="A4055" s="7">
        <v>39479</v>
      </c>
      <c r="B4055" s="12">
        <v>7.229762</v>
      </c>
      <c r="C4055" s="2">
        <v>4.5028410000000001</v>
      </c>
      <c r="D4055" s="2">
        <v>4.5028410000000001</v>
      </c>
      <c r="E4055" s="2">
        <v>1</v>
      </c>
    </row>
    <row r="4056" spans="1:5" ht="12.95" customHeight="1" x14ac:dyDescent="0.2">
      <c r="A4056" s="7">
        <v>39480</v>
      </c>
      <c r="B4056" s="12">
        <v>7.2352949999999998</v>
      </c>
      <c r="C4056" s="2">
        <v>4.511908</v>
      </c>
      <c r="D4056" s="2">
        <v>4.511908</v>
      </c>
      <c r="E4056" s="2">
        <v>1</v>
      </c>
    </row>
    <row r="4057" spans="1:5" ht="12.95" customHeight="1" x14ac:dyDescent="0.2">
      <c r="A4057" s="7">
        <v>39481</v>
      </c>
      <c r="B4057" s="12">
        <v>7.2352949999999998</v>
      </c>
      <c r="C4057" s="2">
        <v>4.511908</v>
      </c>
      <c r="D4057" s="2">
        <v>4.511908</v>
      </c>
      <c r="E4057" s="2">
        <v>1</v>
      </c>
    </row>
    <row r="4058" spans="1:5" ht="12.95" customHeight="1" x14ac:dyDescent="0.2">
      <c r="A4058" s="7">
        <v>39482</v>
      </c>
      <c r="B4058" s="12">
        <v>7.2352949999999998</v>
      </c>
      <c r="C4058" s="2">
        <v>4.511908</v>
      </c>
      <c r="D4058" s="2">
        <v>4.511908</v>
      </c>
      <c r="E4058" s="2">
        <v>1</v>
      </c>
    </row>
    <row r="4059" spans="1:5" ht="12.95" customHeight="1" x14ac:dyDescent="0.2">
      <c r="A4059" s="7">
        <v>39483</v>
      </c>
      <c r="B4059" s="12">
        <v>7.2285409999999999</v>
      </c>
      <c r="C4059" s="2">
        <v>4.4750459999999999</v>
      </c>
      <c r="D4059" s="2">
        <v>4.4750459999999999</v>
      </c>
      <c r="E4059" s="2">
        <v>1</v>
      </c>
    </row>
    <row r="4060" spans="1:5" ht="12.95" customHeight="1" x14ac:dyDescent="0.2">
      <c r="A4060" s="7">
        <v>39484</v>
      </c>
      <c r="B4060" s="12">
        <v>7.2335029999999998</v>
      </c>
      <c r="C4060" s="2">
        <v>4.4670560000000004</v>
      </c>
      <c r="D4060" s="2">
        <v>4.4670560000000004</v>
      </c>
      <c r="E4060" s="2">
        <v>1</v>
      </c>
    </row>
    <row r="4061" spans="1:5" ht="12.95" customHeight="1" x14ac:dyDescent="0.2">
      <c r="A4061" s="7">
        <v>39485</v>
      </c>
      <c r="B4061" s="12">
        <v>7.2517079999999998</v>
      </c>
      <c r="C4061" s="2">
        <v>4.5184800000000003</v>
      </c>
      <c r="D4061" s="2">
        <v>4.5184800000000003</v>
      </c>
      <c r="E4061" s="2">
        <v>1</v>
      </c>
    </row>
    <row r="4062" spans="1:5" ht="12.95" customHeight="1" x14ac:dyDescent="0.2">
      <c r="A4062" s="7">
        <v>39486</v>
      </c>
      <c r="B4062" s="12">
        <v>7.2649900000000001</v>
      </c>
      <c r="C4062" s="2">
        <v>4.5366489999999997</v>
      </c>
      <c r="D4062" s="2">
        <v>4.5366489999999997</v>
      </c>
      <c r="E4062" s="2">
        <v>1</v>
      </c>
    </row>
    <row r="4063" spans="1:5" ht="12.95" customHeight="1" x14ac:dyDescent="0.2">
      <c r="A4063" s="7">
        <v>39487</v>
      </c>
      <c r="B4063" s="12">
        <v>7.276878</v>
      </c>
      <c r="C4063" s="2">
        <v>4.5483330000000004</v>
      </c>
      <c r="D4063" s="2">
        <v>4.5483330000000004</v>
      </c>
      <c r="E4063" s="2">
        <v>1</v>
      </c>
    </row>
    <row r="4064" spans="1:5" ht="12.95" customHeight="1" x14ac:dyDescent="0.2">
      <c r="A4064" s="7">
        <v>39488</v>
      </c>
      <c r="B4064" s="12">
        <v>7.276878</v>
      </c>
      <c r="C4064" s="2">
        <v>4.5483330000000004</v>
      </c>
      <c r="D4064" s="2">
        <v>4.5483330000000004</v>
      </c>
      <c r="E4064" s="2">
        <v>1</v>
      </c>
    </row>
    <row r="4065" spans="1:5" ht="12.95" customHeight="1" x14ac:dyDescent="0.2">
      <c r="A4065" s="7">
        <v>39489</v>
      </c>
      <c r="B4065" s="12">
        <v>7.276878</v>
      </c>
      <c r="C4065" s="2">
        <v>4.5483330000000004</v>
      </c>
      <c r="D4065" s="2">
        <v>4.5483330000000004</v>
      </c>
      <c r="E4065" s="2">
        <v>1</v>
      </c>
    </row>
    <row r="4066" spans="1:5" ht="12.95" customHeight="1" x14ac:dyDescent="0.2">
      <c r="A4066" s="7">
        <v>39490</v>
      </c>
      <c r="B4066" s="12">
        <v>7.275665</v>
      </c>
      <c r="C4066" s="2">
        <v>4.5561179999999997</v>
      </c>
      <c r="D4066" s="2">
        <v>4.5561179999999997</v>
      </c>
      <c r="E4066" s="2">
        <v>1</v>
      </c>
    </row>
    <row r="4067" spans="1:5" ht="12.95" customHeight="1" x14ac:dyDescent="0.2">
      <c r="A4067" s="7">
        <v>39491</v>
      </c>
      <c r="B4067" s="12">
        <v>7.278994</v>
      </c>
      <c r="C4067" s="2">
        <v>4.5510780000000004</v>
      </c>
      <c r="D4067" s="2">
        <v>4.5510780000000004</v>
      </c>
      <c r="E4067" s="2">
        <v>1</v>
      </c>
    </row>
    <row r="4068" spans="1:5" ht="12.95" customHeight="1" x14ac:dyDescent="0.2">
      <c r="A4068" s="7">
        <v>39492</v>
      </c>
      <c r="B4068" s="12">
        <v>7.2767289999999996</v>
      </c>
      <c r="C4068" s="2">
        <v>4.5273000000000003</v>
      </c>
      <c r="D4068" s="2">
        <v>4.5273000000000003</v>
      </c>
      <c r="E4068" s="2">
        <v>1</v>
      </c>
    </row>
    <row r="4069" spans="1:5" ht="12.95" customHeight="1" x14ac:dyDescent="0.2">
      <c r="A4069" s="7">
        <v>39493</v>
      </c>
      <c r="B4069" s="12">
        <v>7.2678839999999996</v>
      </c>
      <c r="C4069" s="2">
        <v>4.4988450000000002</v>
      </c>
      <c r="D4069" s="2">
        <v>4.4988450000000002</v>
      </c>
      <c r="E4069" s="2">
        <v>1</v>
      </c>
    </row>
    <row r="4070" spans="1:5" ht="12.95" customHeight="1" x14ac:dyDescent="0.2">
      <c r="A4070" s="7">
        <v>39494</v>
      </c>
      <c r="B4070" s="12">
        <v>7.265949</v>
      </c>
      <c r="C4070" s="2">
        <v>4.5225629999999999</v>
      </c>
      <c r="D4070" s="2">
        <v>4.5225629999999999</v>
      </c>
      <c r="E4070" s="2">
        <v>1</v>
      </c>
    </row>
    <row r="4071" spans="1:5" ht="12.95" customHeight="1" x14ac:dyDescent="0.2">
      <c r="A4071" s="7">
        <v>39495</v>
      </c>
      <c r="B4071" s="12">
        <v>7.265949</v>
      </c>
      <c r="C4071" s="2">
        <v>4.5225629999999999</v>
      </c>
      <c r="D4071" s="2">
        <v>4.5225629999999999</v>
      </c>
      <c r="E4071" s="2">
        <v>1</v>
      </c>
    </row>
    <row r="4072" spans="1:5" ht="12.95" customHeight="1" x14ac:dyDescent="0.2">
      <c r="A4072" s="7">
        <v>39496</v>
      </c>
      <c r="B4072" s="12">
        <v>7.265949</v>
      </c>
      <c r="C4072" s="2">
        <v>4.5225629999999999</v>
      </c>
      <c r="D4072" s="2">
        <v>4.5225629999999999</v>
      </c>
      <c r="E4072" s="2">
        <v>1</v>
      </c>
    </row>
    <row r="4073" spans="1:5" ht="12.95" customHeight="1" x14ac:dyDescent="0.2">
      <c r="A4073" s="7">
        <v>39497</v>
      </c>
      <c r="B4073" s="12">
        <v>7.2609519999999996</v>
      </c>
      <c r="C4073" s="2">
        <v>4.5048719999999998</v>
      </c>
      <c r="D4073" s="2">
        <v>4.5048719999999998</v>
      </c>
      <c r="E4073" s="2">
        <v>1</v>
      </c>
    </row>
    <row r="4074" spans="1:5" ht="12.95" customHeight="1" x14ac:dyDescent="0.2">
      <c r="A4074" s="7">
        <v>39498</v>
      </c>
      <c r="B4074" s="12">
        <v>7.2725770000000001</v>
      </c>
      <c r="C4074" s="2">
        <v>4.5190929999999998</v>
      </c>
      <c r="D4074" s="2">
        <v>4.5190929999999998</v>
      </c>
      <c r="E4074" s="2">
        <v>1</v>
      </c>
    </row>
    <row r="4075" spans="1:5" ht="12.95" customHeight="1" x14ac:dyDescent="0.2">
      <c r="A4075" s="7">
        <v>39499</v>
      </c>
      <c r="B4075" s="12">
        <v>7.2802439999999997</v>
      </c>
      <c r="C4075" s="2">
        <v>4.5098459999999996</v>
      </c>
      <c r="D4075" s="2">
        <v>4.5098459999999996</v>
      </c>
      <c r="E4075" s="2">
        <v>1</v>
      </c>
    </row>
    <row r="4076" spans="1:5" ht="12.95" customHeight="1" x14ac:dyDescent="0.2">
      <c r="A4076" s="7">
        <v>39500</v>
      </c>
      <c r="B4076" s="12">
        <v>7.2829680000000003</v>
      </c>
      <c r="C4076" s="2">
        <v>4.4981580000000001</v>
      </c>
      <c r="D4076" s="2">
        <v>4.4981580000000001</v>
      </c>
      <c r="E4076" s="2">
        <v>1</v>
      </c>
    </row>
    <row r="4077" spans="1:5" ht="12.95" customHeight="1" x14ac:dyDescent="0.2">
      <c r="A4077" s="7">
        <v>39501</v>
      </c>
      <c r="B4077" s="12">
        <v>7.2849000000000004</v>
      </c>
      <c r="C4077" s="2">
        <v>4.5183280000000003</v>
      </c>
      <c r="D4077" s="2">
        <v>4.5183280000000003</v>
      </c>
      <c r="E4077" s="2">
        <v>1</v>
      </c>
    </row>
    <row r="4078" spans="1:5" ht="12.95" customHeight="1" x14ac:dyDescent="0.2">
      <c r="A4078" s="7">
        <v>39502</v>
      </c>
      <c r="B4078" s="12">
        <v>7.2849000000000004</v>
      </c>
      <c r="C4078" s="2">
        <v>4.5183280000000003</v>
      </c>
      <c r="D4078" s="2">
        <v>4.5183280000000003</v>
      </c>
      <c r="E4078" s="2">
        <v>1</v>
      </c>
    </row>
    <row r="4079" spans="1:5" ht="12.95" customHeight="1" x14ac:dyDescent="0.2">
      <c r="A4079" s="7">
        <v>39503</v>
      </c>
      <c r="B4079" s="12">
        <v>7.2849000000000004</v>
      </c>
      <c r="C4079" s="2">
        <v>4.5183280000000003</v>
      </c>
      <c r="D4079" s="2">
        <v>4.5183280000000003</v>
      </c>
      <c r="E4079" s="2">
        <v>1</v>
      </c>
    </row>
    <row r="4080" spans="1:5" ht="12.95" customHeight="1" x14ac:dyDescent="0.2">
      <c r="A4080" s="7">
        <v>39504</v>
      </c>
      <c r="B4080" s="12">
        <v>7.2875719999999999</v>
      </c>
      <c r="C4080" s="2">
        <v>4.5129869999999999</v>
      </c>
      <c r="D4080" s="2">
        <v>4.5129869999999999</v>
      </c>
      <c r="E4080" s="2">
        <v>1</v>
      </c>
    </row>
    <row r="4081" spans="1:5" ht="12.95" customHeight="1" x14ac:dyDescent="0.2">
      <c r="A4081" s="7">
        <v>39505</v>
      </c>
      <c r="B4081" s="12">
        <v>7.2824090000000004</v>
      </c>
      <c r="C4081" s="2">
        <v>4.5078360000000002</v>
      </c>
      <c r="D4081" s="2">
        <v>4.5078360000000002</v>
      </c>
      <c r="E4081" s="2">
        <v>1</v>
      </c>
    </row>
    <row r="4082" spans="1:5" ht="12.95" customHeight="1" x14ac:dyDescent="0.2">
      <c r="A4082" s="7">
        <v>39506</v>
      </c>
      <c r="B4082" s="12">
        <v>7.2818240000000003</v>
      </c>
      <c r="C4082" s="2">
        <v>4.5268079999999999</v>
      </c>
      <c r="D4082" s="2">
        <v>4.5268079999999999</v>
      </c>
      <c r="E4082" s="2">
        <v>1</v>
      </c>
    </row>
    <row r="4083" spans="1:5" ht="12.95" customHeight="1" x14ac:dyDescent="0.2">
      <c r="A4083" s="7">
        <v>39507</v>
      </c>
      <c r="B4083" s="8">
        <v>7.2774760000000001</v>
      </c>
      <c r="C4083" s="2">
        <v>4.536797</v>
      </c>
      <c r="D4083" s="2">
        <v>4.536797</v>
      </c>
      <c r="E4083" s="2">
        <v>1</v>
      </c>
    </row>
    <row r="4084" spans="1:5" ht="12.95" customHeight="1" x14ac:dyDescent="0.2">
      <c r="A4084" s="7">
        <v>39508</v>
      </c>
      <c r="B4084" s="12">
        <v>7.2728599999999997</v>
      </c>
      <c r="C4084" s="2">
        <v>4.5718249999999996</v>
      </c>
      <c r="D4084" s="2">
        <v>4.5718249999999996</v>
      </c>
      <c r="E4084" s="2">
        <v>1</v>
      </c>
    </row>
    <row r="4085" spans="1:5" ht="12.95" customHeight="1" x14ac:dyDescent="0.2">
      <c r="A4085" s="7">
        <v>39509</v>
      </c>
      <c r="B4085" s="12">
        <v>7.2728599999999997</v>
      </c>
      <c r="C4085" s="2">
        <v>4.5718249999999996</v>
      </c>
      <c r="D4085" s="2">
        <v>4.5718249999999996</v>
      </c>
      <c r="E4085" s="2">
        <v>1</v>
      </c>
    </row>
    <row r="4086" spans="1:5" ht="12.95" customHeight="1" x14ac:dyDescent="0.2">
      <c r="A4086" s="7">
        <v>39510</v>
      </c>
      <c r="B4086" s="12">
        <v>7.2728599999999997</v>
      </c>
      <c r="C4086" s="2">
        <v>4.5718249999999996</v>
      </c>
      <c r="D4086" s="2">
        <v>4.5718249999999996</v>
      </c>
      <c r="E4086" s="2">
        <v>1</v>
      </c>
    </row>
    <row r="4087" spans="1:5" ht="12.95" customHeight="1" x14ac:dyDescent="0.2">
      <c r="A4087" s="7">
        <v>39511</v>
      </c>
      <c r="B4087" s="12">
        <v>7.2788329999999997</v>
      </c>
      <c r="C4087" s="2">
        <v>4.6121109999999996</v>
      </c>
      <c r="D4087" s="2">
        <v>4.6121109999999996</v>
      </c>
      <c r="E4087" s="2">
        <v>1</v>
      </c>
    </row>
    <row r="4088" spans="1:5" ht="12.95" customHeight="1" x14ac:dyDescent="0.2">
      <c r="A4088" s="7">
        <v>39512</v>
      </c>
      <c r="B4088" s="12">
        <v>7.2652710000000003</v>
      </c>
      <c r="C4088" s="2">
        <v>4.6055599999999997</v>
      </c>
      <c r="D4088" s="2">
        <v>4.6055599999999997</v>
      </c>
      <c r="E4088" s="2">
        <v>1</v>
      </c>
    </row>
    <row r="4089" spans="1:5" ht="12.95" customHeight="1" x14ac:dyDescent="0.2">
      <c r="A4089" s="7">
        <v>39513</v>
      </c>
      <c r="B4089" s="12">
        <v>7.2713570000000001</v>
      </c>
      <c r="C4089" s="2">
        <v>4.6050389999999997</v>
      </c>
      <c r="D4089" s="2">
        <v>4.6050389999999997</v>
      </c>
      <c r="E4089" s="2">
        <v>1</v>
      </c>
    </row>
    <row r="4090" spans="1:5" ht="12.95" customHeight="1" x14ac:dyDescent="0.2">
      <c r="A4090" s="7">
        <v>39514</v>
      </c>
      <c r="B4090" s="12">
        <v>7.2767499999999998</v>
      </c>
      <c r="C4090" s="2">
        <v>4.6034980000000001</v>
      </c>
      <c r="D4090" s="2">
        <v>4.6034980000000001</v>
      </c>
      <c r="E4090" s="2">
        <v>1</v>
      </c>
    </row>
    <row r="4091" spans="1:5" ht="12.95" customHeight="1" x14ac:dyDescent="0.2">
      <c r="A4091" s="7">
        <v>39515</v>
      </c>
      <c r="B4091" s="12">
        <v>7.2802020000000001</v>
      </c>
      <c r="C4091" s="2">
        <v>4.6299939999999999</v>
      </c>
      <c r="D4091" s="2">
        <v>4.6299939999999999</v>
      </c>
      <c r="E4091" s="2">
        <v>1</v>
      </c>
    </row>
    <row r="4092" spans="1:5" ht="12.95" customHeight="1" x14ac:dyDescent="0.2">
      <c r="A4092" s="7">
        <v>39516</v>
      </c>
      <c r="B4092" s="12">
        <v>7.2802020000000001</v>
      </c>
      <c r="C4092" s="2">
        <v>4.6299939999999999</v>
      </c>
      <c r="D4092" s="2">
        <v>4.6299939999999999</v>
      </c>
      <c r="E4092" s="2">
        <v>1</v>
      </c>
    </row>
    <row r="4093" spans="1:5" ht="12.95" customHeight="1" x14ac:dyDescent="0.2">
      <c r="A4093" s="7">
        <v>39517</v>
      </c>
      <c r="B4093" s="12">
        <v>7.2802020000000001</v>
      </c>
      <c r="C4093" s="2">
        <v>4.6299939999999999</v>
      </c>
      <c r="D4093" s="2">
        <v>4.6299939999999999</v>
      </c>
      <c r="E4093" s="2">
        <v>1</v>
      </c>
    </row>
    <row r="4094" spans="1:5" ht="12.95" customHeight="1" x14ac:dyDescent="0.2">
      <c r="A4094" s="7">
        <v>39518</v>
      </c>
      <c r="B4094" s="12">
        <v>7.2795529999999999</v>
      </c>
      <c r="C4094" s="2">
        <v>4.631348</v>
      </c>
      <c r="D4094" s="2">
        <v>4.631348</v>
      </c>
      <c r="E4094" s="2">
        <v>1</v>
      </c>
    </row>
    <row r="4095" spans="1:5" ht="12.95" customHeight="1" x14ac:dyDescent="0.2">
      <c r="A4095" s="7">
        <v>39519</v>
      </c>
      <c r="B4095" s="12">
        <v>7.2778039999999997</v>
      </c>
      <c r="C4095" s="2">
        <v>4.6308249999999997</v>
      </c>
      <c r="D4095" s="2">
        <v>4.6308249999999997</v>
      </c>
      <c r="E4095" s="2">
        <v>1</v>
      </c>
    </row>
    <row r="4096" spans="1:5" ht="12.95" customHeight="1" x14ac:dyDescent="0.2">
      <c r="A4096" s="7">
        <v>39520</v>
      </c>
      <c r="B4096" s="12">
        <v>7.2765209999999998</v>
      </c>
      <c r="C4096" s="2">
        <v>4.590865</v>
      </c>
      <c r="D4096" s="2">
        <v>4.590865</v>
      </c>
      <c r="E4096" s="2">
        <v>1</v>
      </c>
    </row>
    <row r="4097" spans="1:5" ht="12.95" customHeight="1" x14ac:dyDescent="0.2">
      <c r="A4097" s="7">
        <v>39521</v>
      </c>
      <c r="B4097" s="12">
        <v>7.268713</v>
      </c>
      <c r="C4097" s="2">
        <v>4.626512</v>
      </c>
      <c r="D4097" s="2">
        <v>4.626512</v>
      </c>
      <c r="E4097" s="2">
        <v>1</v>
      </c>
    </row>
    <row r="4098" spans="1:5" ht="12.95" customHeight="1" x14ac:dyDescent="0.2">
      <c r="A4098" s="7">
        <v>39522</v>
      </c>
      <c r="B4098" s="12">
        <v>7.2615769999999999</v>
      </c>
      <c r="C4098" s="2">
        <v>4.6210880000000003</v>
      </c>
      <c r="D4098" s="2">
        <v>4.6210880000000003</v>
      </c>
      <c r="E4098" s="2">
        <v>1</v>
      </c>
    </row>
    <row r="4099" spans="1:5" ht="12.95" customHeight="1" x14ac:dyDescent="0.2">
      <c r="A4099" s="7">
        <v>39523</v>
      </c>
      <c r="B4099" s="12">
        <v>7.2615769999999999</v>
      </c>
      <c r="C4099" s="2">
        <v>4.6210880000000003</v>
      </c>
      <c r="D4099" s="2">
        <v>4.6210880000000003</v>
      </c>
      <c r="E4099" s="2">
        <v>1</v>
      </c>
    </row>
    <row r="4100" spans="1:5" ht="12.95" customHeight="1" x14ac:dyDescent="0.2">
      <c r="A4100" s="7">
        <v>39524</v>
      </c>
      <c r="B4100" s="12">
        <v>7.2615769999999999</v>
      </c>
      <c r="C4100" s="2">
        <v>4.6210880000000003</v>
      </c>
      <c r="D4100" s="2">
        <v>4.6210880000000003</v>
      </c>
      <c r="E4100" s="2">
        <v>1</v>
      </c>
    </row>
    <row r="4101" spans="1:5" ht="12.95" customHeight="1" x14ac:dyDescent="0.2">
      <c r="A4101" s="7">
        <v>39525</v>
      </c>
      <c r="B4101" s="12">
        <v>7.2583549999999999</v>
      </c>
      <c r="C4101" s="2">
        <v>4.6867400000000004</v>
      </c>
      <c r="D4101" s="2">
        <v>4.6867400000000004</v>
      </c>
      <c r="E4101" s="2">
        <v>1</v>
      </c>
    </row>
    <row r="4102" spans="1:5" ht="12.95" customHeight="1" x14ac:dyDescent="0.2">
      <c r="A4102" s="7">
        <v>39526</v>
      </c>
      <c r="B4102" s="12">
        <v>7.2626020000000002</v>
      </c>
      <c r="C4102" s="2">
        <v>4.6662819999999998</v>
      </c>
      <c r="D4102" s="2">
        <v>4.6662819999999998</v>
      </c>
      <c r="E4102" s="2">
        <v>1</v>
      </c>
    </row>
    <row r="4103" spans="1:5" ht="12.95" customHeight="1" x14ac:dyDescent="0.2">
      <c r="A4103" s="7">
        <v>39527</v>
      </c>
      <c r="B4103" s="12">
        <v>7.2566139999999999</v>
      </c>
      <c r="C4103" s="2">
        <v>4.6400750000000004</v>
      </c>
      <c r="D4103" s="2">
        <v>4.6400750000000004</v>
      </c>
      <c r="E4103" s="2">
        <v>1</v>
      </c>
    </row>
    <row r="4104" spans="1:5" ht="12.95" customHeight="1" x14ac:dyDescent="0.2">
      <c r="A4104" s="7">
        <v>39528</v>
      </c>
      <c r="B4104" s="12">
        <v>7.2579180000000001</v>
      </c>
      <c r="C4104" s="2">
        <v>4.626709</v>
      </c>
      <c r="D4104" s="2">
        <v>4.626709</v>
      </c>
      <c r="E4104" s="2">
        <v>1</v>
      </c>
    </row>
    <row r="4105" spans="1:5" ht="12.95" customHeight="1" x14ac:dyDescent="0.2">
      <c r="A4105" s="7">
        <v>39529</v>
      </c>
      <c r="B4105" s="12">
        <v>7.256786</v>
      </c>
      <c r="C4105" s="2">
        <v>4.6574580000000001</v>
      </c>
      <c r="D4105" s="2">
        <v>4.6574580000000001</v>
      </c>
      <c r="E4105" s="2">
        <v>1</v>
      </c>
    </row>
    <row r="4106" spans="1:5" ht="12.95" customHeight="1" x14ac:dyDescent="0.2">
      <c r="A4106" s="7">
        <v>39530</v>
      </c>
      <c r="B4106" s="12">
        <v>7.256786</v>
      </c>
      <c r="C4106" s="2">
        <v>4.6574580000000001</v>
      </c>
      <c r="D4106" s="2">
        <v>4.6574580000000001</v>
      </c>
      <c r="E4106" s="2">
        <v>1</v>
      </c>
    </row>
    <row r="4107" spans="1:5" ht="12.95" customHeight="1" x14ac:dyDescent="0.2">
      <c r="A4107" s="7">
        <v>39531</v>
      </c>
      <c r="B4107" s="12">
        <v>7.256786</v>
      </c>
      <c r="C4107" s="2">
        <v>4.6574580000000001</v>
      </c>
      <c r="D4107" s="2">
        <v>4.6574580000000001</v>
      </c>
      <c r="E4107" s="2">
        <v>1</v>
      </c>
    </row>
    <row r="4108" spans="1:5" ht="12.95" customHeight="1" x14ac:dyDescent="0.2">
      <c r="A4108" s="7">
        <v>39532</v>
      </c>
      <c r="B4108" s="12">
        <v>7.256786</v>
      </c>
      <c r="C4108" s="2">
        <v>4.6574580000000001</v>
      </c>
      <c r="D4108" s="2">
        <v>4.6574580000000001</v>
      </c>
      <c r="E4108" s="2">
        <v>1</v>
      </c>
    </row>
    <row r="4109" spans="1:5" ht="12.95" customHeight="1" x14ac:dyDescent="0.2">
      <c r="A4109" s="7">
        <v>39533</v>
      </c>
      <c r="B4109" s="12">
        <v>7.2522650000000004</v>
      </c>
      <c r="C4109" s="2">
        <v>4.6040279999999996</v>
      </c>
      <c r="D4109" s="2">
        <v>4.6040279999999996</v>
      </c>
      <c r="E4109" s="2">
        <v>1</v>
      </c>
    </row>
    <row r="4110" spans="1:5" ht="12.95" customHeight="1" x14ac:dyDescent="0.2">
      <c r="A4110" s="7">
        <v>39534</v>
      </c>
      <c r="B4110" s="12">
        <v>7.260332</v>
      </c>
      <c r="C4110" s="2">
        <v>4.6247100000000003</v>
      </c>
      <c r="D4110" s="2">
        <v>4.6247100000000003</v>
      </c>
      <c r="E4110" s="2">
        <v>1</v>
      </c>
    </row>
    <row r="4111" spans="1:5" ht="12.95" customHeight="1" x14ac:dyDescent="0.2">
      <c r="A4111" s="7">
        <v>39535</v>
      </c>
      <c r="B4111" s="12">
        <v>7.2613120000000002</v>
      </c>
      <c r="C4111" s="2">
        <v>4.6253339999999996</v>
      </c>
      <c r="D4111" s="2">
        <v>4.6253339999999996</v>
      </c>
      <c r="E4111" s="2">
        <v>1</v>
      </c>
    </row>
    <row r="4112" spans="1:5" ht="12.95" customHeight="1" x14ac:dyDescent="0.2">
      <c r="A4112" s="7">
        <v>39536</v>
      </c>
      <c r="B4112" s="12">
        <v>7.2566519999999999</v>
      </c>
      <c r="C4112" s="2">
        <v>4.6123770000000004</v>
      </c>
      <c r="D4112" s="2">
        <v>4.6123770000000004</v>
      </c>
      <c r="E4112" s="2">
        <v>1</v>
      </c>
    </row>
    <row r="4113" spans="1:5" ht="12.95" customHeight="1" x14ac:dyDescent="0.2">
      <c r="A4113" s="7">
        <v>39537</v>
      </c>
      <c r="B4113" s="12">
        <v>7.2566519999999999</v>
      </c>
      <c r="C4113" s="2">
        <v>4.6123770000000004</v>
      </c>
      <c r="D4113" s="2">
        <v>4.6123770000000004</v>
      </c>
      <c r="E4113" s="2">
        <v>1</v>
      </c>
    </row>
    <row r="4114" spans="1:5" ht="12.95" customHeight="1" x14ac:dyDescent="0.2">
      <c r="A4114" s="7">
        <v>39538</v>
      </c>
      <c r="B4114" s="8">
        <v>7.2566519999999999</v>
      </c>
      <c r="C4114" s="2">
        <v>4.6123770000000004</v>
      </c>
      <c r="D4114" s="2">
        <v>4.6123770000000004</v>
      </c>
      <c r="E4114" s="2">
        <v>1</v>
      </c>
    </row>
    <row r="4115" spans="1:5" ht="12.95" customHeight="1" x14ac:dyDescent="0.2">
      <c r="A4115" s="7">
        <v>39539</v>
      </c>
      <c r="B4115" s="12">
        <v>7.2746149999999998</v>
      </c>
      <c r="C4115" s="2">
        <v>4.6338080000000001</v>
      </c>
      <c r="D4115" s="2">
        <v>4.6338080000000001</v>
      </c>
      <c r="E4115" s="2">
        <v>1</v>
      </c>
    </row>
    <row r="4116" spans="1:5" ht="12.95" customHeight="1" x14ac:dyDescent="0.2">
      <c r="A4116" s="7">
        <v>39540</v>
      </c>
      <c r="B4116" s="12">
        <v>7.2685420000000001</v>
      </c>
      <c r="C4116" s="2">
        <v>4.611726</v>
      </c>
      <c r="D4116" s="2">
        <v>4.611726</v>
      </c>
      <c r="E4116" s="2">
        <v>1</v>
      </c>
    </row>
    <row r="4117" spans="1:5" ht="12.95" customHeight="1" x14ac:dyDescent="0.2">
      <c r="A4117" s="7">
        <v>39541</v>
      </c>
      <c r="B4117" s="12">
        <v>7.270397</v>
      </c>
      <c r="C4117" s="2">
        <v>4.5991879999999998</v>
      </c>
      <c r="D4117" s="2">
        <v>4.5991879999999998</v>
      </c>
      <c r="E4117" s="2">
        <v>1</v>
      </c>
    </row>
    <row r="4118" spans="1:5" ht="12.95" customHeight="1" x14ac:dyDescent="0.2">
      <c r="A4118" s="7">
        <v>39542</v>
      </c>
      <c r="B4118" s="12">
        <v>7.2739500000000001</v>
      </c>
      <c r="C4118" s="2">
        <v>4.5930099999999996</v>
      </c>
      <c r="D4118" s="2">
        <v>4.5930099999999996</v>
      </c>
      <c r="E4118" s="2">
        <v>1</v>
      </c>
    </row>
    <row r="4119" spans="1:5" ht="12.95" customHeight="1" x14ac:dyDescent="0.2">
      <c r="A4119" s="7">
        <v>39543</v>
      </c>
      <c r="B4119" s="12">
        <v>7.2737670000000003</v>
      </c>
      <c r="C4119" s="2">
        <v>4.5943449999999997</v>
      </c>
      <c r="D4119" s="2">
        <v>4.5943449999999997</v>
      </c>
      <c r="E4119" s="2">
        <v>1</v>
      </c>
    </row>
    <row r="4120" spans="1:5" ht="12.95" customHeight="1" x14ac:dyDescent="0.2">
      <c r="A4120" s="7">
        <v>39544</v>
      </c>
      <c r="B4120" s="12">
        <v>7.2737670000000003</v>
      </c>
      <c r="C4120" s="2">
        <v>4.5943449999999997</v>
      </c>
      <c r="D4120" s="2">
        <v>4.5943449999999997</v>
      </c>
      <c r="E4120" s="2">
        <v>1</v>
      </c>
    </row>
    <row r="4121" spans="1:5" ht="12.95" customHeight="1" x14ac:dyDescent="0.2">
      <c r="A4121" s="7">
        <v>39545</v>
      </c>
      <c r="B4121" s="12">
        <v>7.2737670000000003</v>
      </c>
      <c r="C4121" s="2">
        <v>4.5943449999999997</v>
      </c>
      <c r="D4121" s="2">
        <v>4.5943449999999997</v>
      </c>
      <c r="E4121" s="2">
        <v>1</v>
      </c>
    </row>
    <row r="4122" spans="1:5" ht="12.95" customHeight="1" x14ac:dyDescent="0.2">
      <c r="A4122" s="7">
        <v>39546</v>
      </c>
      <c r="B4122" s="12">
        <v>7.2760980000000002</v>
      </c>
      <c r="C4122" s="2">
        <v>4.5721360000000004</v>
      </c>
      <c r="D4122" s="2">
        <v>4.5721360000000004</v>
      </c>
      <c r="E4122" s="2">
        <v>1</v>
      </c>
    </row>
    <row r="4123" spans="1:5" ht="12.95" customHeight="1" x14ac:dyDescent="0.2">
      <c r="A4123" s="7">
        <v>39547</v>
      </c>
      <c r="B4123" s="12">
        <v>7.2733109999999996</v>
      </c>
      <c r="C4123" s="2">
        <v>4.5784409999999998</v>
      </c>
      <c r="D4123" s="2">
        <v>4.5784409999999998</v>
      </c>
      <c r="E4123" s="2">
        <v>1</v>
      </c>
    </row>
    <row r="4124" spans="1:5" ht="12.95" customHeight="1" x14ac:dyDescent="0.2">
      <c r="A4124" s="7">
        <v>39548</v>
      </c>
      <c r="B4124" s="12">
        <v>7.2749370000000004</v>
      </c>
      <c r="C4124" s="2">
        <v>4.5693970000000004</v>
      </c>
      <c r="D4124" s="2">
        <v>4.5693970000000004</v>
      </c>
      <c r="E4124" s="2">
        <v>1</v>
      </c>
    </row>
    <row r="4125" spans="1:5" ht="12.95" customHeight="1" x14ac:dyDescent="0.2">
      <c r="A4125" s="7">
        <v>39549</v>
      </c>
      <c r="B4125" s="12">
        <v>7.2682229999999999</v>
      </c>
      <c r="C4125" s="2">
        <v>4.6176769999999996</v>
      </c>
      <c r="D4125" s="2">
        <v>4.6176769999999996</v>
      </c>
      <c r="E4125" s="2">
        <v>1</v>
      </c>
    </row>
    <row r="4126" spans="1:5" ht="12.95" customHeight="1" x14ac:dyDescent="0.2">
      <c r="A4126" s="7">
        <v>39550</v>
      </c>
      <c r="B4126" s="12">
        <v>7.2620430000000002</v>
      </c>
      <c r="C4126" s="2">
        <v>4.5730750000000002</v>
      </c>
      <c r="D4126" s="2">
        <v>4.5730750000000002</v>
      </c>
      <c r="E4126" s="2">
        <v>1</v>
      </c>
    </row>
    <row r="4127" spans="1:5" ht="12.95" customHeight="1" x14ac:dyDescent="0.2">
      <c r="A4127" s="7">
        <v>39551</v>
      </c>
      <c r="B4127" s="12">
        <v>7.2620430000000002</v>
      </c>
      <c r="C4127" s="2">
        <v>4.5730750000000002</v>
      </c>
      <c r="D4127" s="2">
        <v>4.5730750000000002</v>
      </c>
      <c r="E4127" s="2">
        <v>1</v>
      </c>
    </row>
    <row r="4128" spans="1:5" ht="12.95" customHeight="1" x14ac:dyDescent="0.2">
      <c r="A4128" s="7">
        <v>39552</v>
      </c>
      <c r="B4128" s="12">
        <v>7.2620430000000002</v>
      </c>
      <c r="C4128" s="2">
        <v>4.5730750000000002</v>
      </c>
      <c r="D4128" s="2">
        <v>4.5730750000000002</v>
      </c>
      <c r="E4128" s="2">
        <v>1</v>
      </c>
    </row>
    <row r="4129" spans="1:5" ht="12.95" customHeight="1" x14ac:dyDescent="0.2">
      <c r="A4129" s="7">
        <v>39553</v>
      </c>
      <c r="B4129" s="12">
        <v>7.262607</v>
      </c>
      <c r="C4129" s="2">
        <v>4.5945510000000001</v>
      </c>
      <c r="D4129" s="2">
        <v>4.5945510000000001</v>
      </c>
      <c r="E4129" s="2">
        <v>1</v>
      </c>
    </row>
    <row r="4130" spans="1:5" ht="12.95" customHeight="1" x14ac:dyDescent="0.2">
      <c r="A4130" s="7">
        <v>39554</v>
      </c>
      <c r="B4130" s="12">
        <v>7.2630480000000004</v>
      </c>
      <c r="C4130" s="2">
        <v>4.5939579999999998</v>
      </c>
      <c r="D4130" s="2">
        <v>4.5939579999999998</v>
      </c>
      <c r="E4130" s="2">
        <v>1</v>
      </c>
    </row>
    <row r="4131" spans="1:5" ht="12.95" customHeight="1" x14ac:dyDescent="0.2">
      <c r="A4131" s="7">
        <v>39555</v>
      </c>
      <c r="B4131" s="12">
        <v>7.2601500000000003</v>
      </c>
      <c r="C4131" s="2">
        <v>4.5715950000000003</v>
      </c>
      <c r="D4131" s="2">
        <v>4.5715950000000003</v>
      </c>
      <c r="E4131" s="2">
        <v>1</v>
      </c>
    </row>
    <row r="4132" spans="1:5" ht="12.95" customHeight="1" x14ac:dyDescent="0.2">
      <c r="A4132" s="7">
        <v>39556</v>
      </c>
      <c r="B4132" s="12">
        <v>7.2594669999999999</v>
      </c>
      <c r="C4132" s="2">
        <v>4.5454049999999997</v>
      </c>
      <c r="D4132" s="2">
        <v>4.5454049999999997</v>
      </c>
      <c r="E4132" s="2">
        <v>1</v>
      </c>
    </row>
    <row r="4133" spans="1:5" ht="12.95" customHeight="1" x14ac:dyDescent="0.2">
      <c r="A4133" s="7">
        <v>39557</v>
      </c>
      <c r="B4133" s="12">
        <v>7.2591140000000003</v>
      </c>
      <c r="C4133" s="2">
        <v>4.5188709999999999</v>
      </c>
      <c r="D4133" s="2">
        <v>4.5188709999999999</v>
      </c>
      <c r="E4133" s="2">
        <v>1</v>
      </c>
    </row>
    <row r="4134" spans="1:5" ht="12.95" customHeight="1" x14ac:dyDescent="0.2">
      <c r="A4134" s="7">
        <v>39558</v>
      </c>
      <c r="B4134" s="12">
        <v>7.2591140000000003</v>
      </c>
      <c r="C4134" s="2">
        <v>4.5188709999999999</v>
      </c>
      <c r="D4134" s="2">
        <v>4.5188709999999999</v>
      </c>
      <c r="E4134" s="2">
        <v>1</v>
      </c>
    </row>
    <row r="4135" spans="1:5" ht="12.95" customHeight="1" x14ac:dyDescent="0.2">
      <c r="A4135" s="7">
        <v>39559</v>
      </c>
      <c r="B4135" s="12">
        <v>7.2591140000000003</v>
      </c>
      <c r="C4135" s="2">
        <v>4.5188709999999999</v>
      </c>
      <c r="D4135" s="2">
        <v>4.5188709999999999</v>
      </c>
      <c r="E4135" s="2">
        <v>1</v>
      </c>
    </row>
    <row r="4136" spans="1:5" ht="12.95" customHeight="1" x14ac:dyDescent="0.2">
      <c r="A4136" s="7">
        <v>39560</v>
      </c>
      <c r="B4136" s="12">
        <v>7.2532030000000001</v>
      </c>
      <c r="C4136" s="2">
        <v>4.5129440000000001</v>
      </c>
      <c r="D4136" s="2">
        <v>4.5129440000000001</v>
      </c>
      <c r="E4136" s="2">
        <v>1</v>
      </c>
    </row>
    <row r="4137" spans="1:5" ht="12.95" customHeight="1" x14ac:dyDescent="0.2">
      <c r="A4137" s="7">
        <v>39561</v>
      </c>
      <c r="B4137" s="12">
        <v>7.2544469999999999</v>
      </c>
      <c r="C4137" s="2">
        <v>4.5114720000000004</v>
      </c>
      <c r="D4137" s="2">
        <v>4.5114720000000004</v>
      </c>
      <c r="E4137" s="2">
        <v>1</v>
      </c>
    </row>
    <row r="4138" spans="1:5" ht="12.95" customHeight="1" x14ac:dyDescent="0.2">
      <c r="A4138" s="7">
        <v>39562</v>
      </c>
      <c r="B4138" s="12">
        <v>7.2594130000000003</v>
      </c>
      <c r="C4138" s="2">
        <v>4.5165259999999998</v>
      </c>
      <c r="D4138" s="2">
        <v>4.5165259999999998</v>
      </c>
      <c r="E4138" s="2">
        <v>1</v>
      </c>
    </row>
    <row r="4139" spans="1:5" ht="12.95" customHeight="1" x14ac:dyDescent="0.2">
      <c r="A4139" s="7">
        <v>39563</v>
      </c>
      <c r="B4139" s="12">
        <v>7.2641730000000004</v>
      </c>
      <c r="C4139" s="2">
        <v>4.5024009999999999</v>
      </c>
      <c r="D4139" s="2">
        <v>4.5024009999999999</v>
      </c>
      <c r="E4139" s="2">
        <v>1</v>
      </c>
    </row>
    <row r="4140" spans="1:5" ht="12.95" customHeight="1" x14ac:dyDescent="0.2">
      <c r="A4140" s="7">
        <v>39564</v>
      </c>
      <c r="B4140" s="12">
        <v>7.2646269999999999</v>
      </c>
      <c r="C4140" s="2">
        <v>4.4818480000000003</v>
      </c>
      <c r="D4140" s="2">
        <v>4.4818480000000003</v>
      </c>
      <c r="E4140" s="2">
        <v>1</v>
      </c>
    </row>
    <row r="4141" spans="1:5" ht="12.95" customHeight="1" x14ac:dyDescent="0.2">
      <c r="A4141" s="7">
        <v>39565</v>
      </c>
      <c r="B4141" s="12">
        <v>7.2646269999999999</v>
      </c>
      <c r="C4141" s="2">
        <v>4.4818480000000003</v>
      </c>
      <c r="D4141" s="2">
        <v>4.4818480000000003</v>
      </c>
      <c r="E4141" s="2">
        <v>1</v>
      </c>
    </row>
    <row r="4142" spans="1:5" ht="12.95" customHeight="1" x14ac:dyDescent="0.2">
      <c r="A4142" s="7">
        <v>39566</v>
      </c>
      <c r="B4142" s="12">
        <v>7.2646269999999999</v>
      </c>
      <c r="C4142" s="2">
        <v>4.4818480000000003</v>
      </c>
      <c r="D4142" s="2">
        <v>4.4818480000000003</v>
      </c>
      <c r="E4142" s="2">
        <v>1</v>
      </c>
    </row>
    <row r="4143" spans="1:5" ht="12.95" customHeight="1" x14ac:dyDescent="0.2">
      <c r="A4143" s="7">
        <v>39567</v>
      </c>
      <c r="B4143" s="12">
        <v>7.2624959999999996</v>
      </c>
      <c r="C4143" s="2">
        <v>4.4930070000000004</v>
      </c>
      <c r="D4143" s="2">
        <v>4.4930070000000004</v>
      </c>
      <c r="E4143" s="2">
        <v>1</v>
      </c>
    </row>
    <row r="4144" spans="1:5" ht="12.95" customHeight="1" x14ac:dyDescent="0.2">
      <c r="A4144" s="7">
        <v>39568</v>
      </c>
      <c r="B4144" s="8">
        <v>7.2637530000000003</v>
      </c>
      <c r="C4144" s="2">
        <v>4.4987940000000002</v>
      </c>
      <c r="D4144" s="2">
        <v>4.4987940000000002</v>
      </c>
      <c r="E4144" s="2">
        <v>1</v>
      </c>
    </row>
    <row r="4145" spans="1:5" ht="12.95" customHeight="1" x14ac:dyDescent="0.2">
      <c r="A4145" s="7">
        <v>39569</v>
      </c>
      <c r="B4145" s="12">
        <v>7.2621719999999996</v>
      </c>
      <c r="C4145" s="2">
        <v>4.4989299999999997</v>
      </c>
      <c r="D4145" s="2">
        <v>4.4989299999999997</v>
      </c>
      <c r="E4145" s="2">
        <v>1</v>
      </c>
    </row>
    <row r="4146" spans="1:5" ht="12.95" customHeight="1" x14ac:dyDescent="0.2">
      <c r="A4146" s="7">
        <v>39570</v>
      </c>
      <c r="B4146" s="12">
        <v>7.2621719999999996</v>
      </c>
      <c r="C4146" s="2">
        <v>4.4989299999999997</v>
      </c>
      <c r="D4146" s="2">
        <v>4.4989299999999997</v>
      </c>
      <c r="E4146" s="2">
        <v>1</v>
      </c>
    </row>
    <row r="4147" spans="1:5" ht="12.95" customHeight="1" x14ac:dyDescent="0.2">
      <c r="A4147" s="7">
        <v>39571</v>
      </c>
      <c r="B4147" s="12">
        <v>7.2671559999999999</v>
      </c>
      <c r="C4147" s="2">
        <v>4.4809200000000002</v>
      </c>
      <c r="D4147" s="2">
        <v>4.4809200000000002</v>
      </c>
      <c r="E4147" s="2">
        <v>1</v>
      </c>
    </row>
    <row r="4148" spans="1:5" ht="12.95" customHeight="1" x14ac:dyDescent="0.2">
      <c r="A4148" s="7">
        <v>39572</v>
      </c>
      <c r="B4148" s="12">
        <v>7.2671559999999999</v>
      </c>
      <c r="C4148" s="2">
        <v>4.4809200000000002</v>
      </c>
      <c r="D4148" s="2">
        <v>4.4809200000000002</v>
      </c>
      <c r="E4148" s="2">
        <v>1</v>
      </c>
    </row>
    <row r="4149" spans="1:5" ht="12.95" customHeight="1" x14ac:dyDescent="0.2">
      <c r="A4149" s="7">
        <v>39573</v>
      </c>
      <c r="B4149" s="12">
        <v>7.2671559999999999</v>
      </c>
      <c r="C4149" s="2">
        <v>4.4809200000000002</v>
      </c>
      <c r="D4149" s="2">
        <v>4.4809200000000002</v>
      </c>
      <c r="E4149" s="2">
        <v>1</v>
      </c>
    </row>
    <row r="4150" spans="1:5" ht="12.95" customHeight="1" x14ac:dyDescent="0.2">
      <c r="A4150" s="7">
        <v>39574</v>
      </c>
      <c r="B4150" s="12">
        <v>7.2579919999999998</v>
      </c>
      <c r="C4150" s="2">
        <v>4.4541219999999999</v>
      </c>
      <c r="D4150" s="2">
        <v>4.4541219999999999</v>
      </c>
      <c r="E4150" s="2">
        <v>1</v>
      </c>
    </row>
    <row r="4151" spans="1:5" ht="12.95" customHeight="1" x14ac:dyDescent="0.2">
      <c r="A4151" s="7">
        <v>39575</v>
      </c>
      <c r="B4151" s="12">
        <v>7.2575399999999997</v>
      </c>
      <c r="C4151" s="2">
        <v>4.457948</v>
      </c>
      <c r="D4151" s="2">
        <v>4.457948</v>
      </c>
      <c r="E4151" s="2">
        <v>1</v>
      </c>
    </row>
    <row r="4152" spans="1:5" ht="12.95" customHeight="1" x14ac:dyDescent="0.2">
      <c r="A4152" s="7">
        <v>39576</v>
      </c>
      <c r="B4152" s="12">
        <v>7.2578750000000003</v>
      </c>
      <c r="C4152" s="2">
        <v>4.4524109999999997</v>
      </c>
      <c r="D4152" s="2">
        <v>4.4524109999999997</v>
      </c>
      <c r="E4152" s="2">
        <v>1</v>
      </c>
    </row>
    <row r="4153" spans="1:5" ht="12.95" customHeight="1" x14ac:dyDescent="0.2">
      <c r="A4153" s="7">
        <v>39577</v>
      </c>
      <c r="B4153" s="12">
        <v>7.2605700000000004</v>
      </c>
      <c r="C4153" s="2">
        <v>4.4862640000000003</v>
      </c>
      <c r="D4153" s="2">
        <v>4.4862640000000003</v>
      </c>
      <c r="E4153" s="2">
        <v>1</v>
      </c>
    </row>
    <row r="4154" spans="1:5" ht="12.95" customHeight="1" x14ac:dyDescent="0.2">
      <c r="A4154" s="7">
        <v>39578</v>
      </c>
      <c r="B4154" s="12">
        <v>7.2575440000000002</v>
      </c>
      <c r="C4154" s="2">
        <v>4.501919</v>
      </c>
      <c r="D4154" s="2">
        <v>4.501919</v>
      </c>
      <c r="E4154" s="2">
        <v>1</v>
      </c>
    </row>
    <row r="4155" spans="1:5" ht="12.95" customHeight="1" x14ac:dyDescent="0.2">
      <c r="A4155" s="7">
        <v>39579</v>
      </c>
      <c r="B4155" s="12">
        <v>7.2575440000000002</v>
      </c>
      <c r="C4155" s="2">
        <v>4.501919</v>
      </c>
      <c r="D4155" s="2">
        <v>4.501919</v>
      </c>
      <c r="E4155" s="2">
        <v>1</v>
      </c>
    </row>
    <row r="4156" spans="1:5" ht="12.95" customHeight="1" x14ac:dyDescent="0.2">
      <c r="A4156" s="7">
        <v>39580</v>
      </c>
      <c r="B4156" s="12">
        <v>7.2575440000000002</v>
      </c>
      <c r="C4156" s="2">
        <v>4.501919</v>
      </c>
      <c r="D4156" s="2">
        <v>4.501919</v>
      </c>
      <c r="E4156" s="2">
        <v>1</v>
      </c>
    </row>
    <row r="4157" spans="1:5" ht="12.95" customHeight="1" x14ac:dyDescent="0.2">
      <c r="A4157" s="7">
        <v>39581</v>
      </c>
      <c r="B4157" s="12">
        <v>7.2587029999999997</v>
      </c>
      <c r="C4157" s="2">
        <v>4.4820640000000003</v>
      </c>
      <c r="D4157" s="2">
        <v>4.4820640000000003</v>
      </c>
      <c r="E4157" s="2">
        <v>1</v>
      </c>
    </row>
    <row r="4158" spans="1:5" ht="12.95" customHeight="1" x14ac:dyDescent="0.2">
      <c r="A4158" s="7">
        <v>39582</v>
      </c>
      <c r="B4158" s="12">
        <v>7.2559420000000001</v>
      </c>
      <c r="C4158" s="2">
        <v>4.480359</v>
      </c>
      <c r="D4158" s="2">
        <v>4.480359</v>
      </c>
      <c r="E4158" s="2">
        <v>1</v>
      </c>
    </row>
    <row r="4159" spans="1:5" ht="12.95" customHeight="1" x14ac:dyDescent="0.2">
      <c r="A4159" s="7">
        <v>39583</v>
      </c>
      <c r="B4159" s="12">
        <v>7.2528370000000004</v>
      </c>
      <c r="C4159" s="2">
        <v>4.4444129999999999</v>
      </c>
      <c r="D4159" s="2">
        <v>4.4444129999999999</v>
      </c>
      <c r="E4159" s="2">
        <v>1</v>
      </c>
    </row>
    <row r="4160" spans="1:5" ht="12.95" customHeight="1" x14ac:dyDescent="0.2">
      <c r="A4160" s="7">
        <v>39584</v>
      </c>
      <c r="B4160" s="12">
        <v>7.250038</v>
      </c>
      <c r="C4160" s="2">
        <v>4.436445</v>
      </c>
      <c r="D4160" s="2">
        <v>4.436445</v>
      </c>
      <c r="E4160" s="2">
        <v>1</v>
      </c>
    </row>
    <row r="4161" spans="1:5" ht="12.95" customHeight="1" x14ac:dyDescent="0.2">
      <c r="A4161" s="7">
        <v>39585</v>
      </c>
      <c r="B4161" s="12">
        <v>7.2512319999999999</v>
      </c>
      <c r="C4161" s="2">
        <v>4.4426119999999996</v>
      </c>
      <c r="D4161" s="2">
        <v>4.4426119999999996</v>
      </c>
      <c r="E4161" s="2">
        <v>1</v>
      </c>
    </row>
    <row r="4162" spans="1:5" ht="12.95" customHeight="1" x14ac:dyDescent="0.2">
      <c r="A4162" s="7">
        <v>39586</v>
      </c>
      <c r="B4162" s="12">
        <v>7.2512319999999999</v>
      </c>
      <c r="C4162" s="2">
        <v>4.4426119999999996</v>
      </c>
      <c r="D4162" s="2">
        <v>4.4426119999999996</v>
      </c>
      <c r="E4162" s="2">
        <v>1</v>
      </c>
    </row>
    <row r="4163" spans="1:5" ht="12.95" customHeight="1" x14ac:dyDescent="0.2">
      <c r="A4163" s="7">
        <v>39587</v>
      </c>
      <c r="B4163" s="12">
        <v>7.2512319999999999</v>
      </c>
      <c r="C4163" s="2">
        <v>4.4426119999999996</v>
      </c>
      <c r="D4163" s="2">
        <v>4.4426119999999996</v>
      </c>
      <c r="E4163" s="2">
        <v>1</v>
      </c>
    </row>
    <row r="4164" spans="1:5" ht="12.95" customHeight="1" x14ac:dyDescent="0.2">
      <c r="A4164" s="7">
        <v>39588</v>
      </c>
      <c r="B4164" s="12">
        <v>7.2504900000000001</v>
      </c>
      <c r="C4164" s="2">
        <v>4.4497910000000003</v>
      </c>
      <c r="D4164" s="2">
        <v>4.4497910000000003</v>
      </c>
      <c r="E4164" s="2">
        <v>1</v>
      </c>
    </row>
    <row r="4165" spans="1:5" ht="12.95" customHeight="1" x14ac:dyDescent="0.2">
      <c r="A4165" s="7">
        <v>39589</v>
      </c>
      <c r="B4165" s="12">
        <v>7.2494449999999997</v>
      </c>
      <c r="C4165" s="2">
        <v>4.4483309999999996</v>
      </c>
      <c r="D4165" s="2">
        <v>4.4483309999999996</v>
      </c>
      <c r="E4165" s="2">
        <v>1</v>
      </c>
    </row>
    <row r="4166" spans="1:5" ht="12.95" customHeight="1" x14ac:dyDescent="0.2">
      <c r="A4166" s="7">
        <v>39590</v>
      </c>
      <c r="B4166" s="12">
        <v>7.2504949999999999</v>
      </c>
      <c r="C4166" s="2">
        <v>4.4601959999999998</v>
      </c>
      <c r="D4166" s="2">
        <v>4.4601959999999998</v>
      </c>
      <c r="E4166" s="2">
        <v>1</v>
      </c>
    </row>
    <row r="4167" spans="1:5" ht="12.95" customHeight="1" x14ac:dyDescent="0.2">
      <c r="A4167" s="7">
        <v>39591</v>
      </c>
      <c r="B4167" s="12">
        <v>7.2504949999999999</v>
      </c>
      <c r="C4167" s="2">
        <v>4.4601959999999998</v>
      </c>
      <c r="D4167" s="2">
        <v>4.4601959999999998</v>
      </c>
      <c r="E4167" s="2">
        <v>1</v>
      </c>
    </row>
    <row r="4168" spans="1:5" ht="12.95" customHeight="1" x14ac:dyDescent="0.2">
      <c r="A4168" s="7">
        <v>39592</v>
      </c>
      <c r="B4168" s="12">
        <v>7.2493340000000002</v>
      </c>
      <c r="C4168" s="2">
        <v>4.4823680000000001</v>
      </c>
      <c r="D4168" s="2">
        <v>4.4823680000000001</v>
      </c>
      <c r="E4168" s="2">
        <v>1</v>
      </c>
    </row>
    <row r="4169" spans="1:5" ht="12.95" customHeight="1" x14ac:dyDescent="0.2">
      <c r="A4169" s="7">
        <v>39593</v>
      </c>
      <c r="B4169" s="12">
        <v>7.2493340000000002</v>
      </c>
      <c r="C4169" s="2">
        <v>4.4823680000000001</v>
      </c>
      <c r="D4169" s="2">
        <v>4.4823680000000001</v>
      </c>
      <c r="E4169" s="2">
        <v>1</v>
      </c>
    </row>
    <row r="4170" spans="1:5" ht="12.95" customHeight="1" x14ac:dyDescent="0.2">
      <c r="A4170" s="7">
        <v>39594</v>
      </c>
      <c r="B4170" s="12">
        <v>7.2493340000000002</v>
      </c>
      <c r="C4170" s="2">
        <v>4.4823680000000001</v>
      </c>
      <c r="D4170" s="2">
        <v>4.4823680000000001</v>
      </c>
      <c r="E4170" s="2">
        <v>1</v>
      </c>
    </row>
    <row r="4171" spans="1:5" ht="12.95" customHeight="1" x14ac:dyDescent="0.2">
      <c r="A4171" s="7">
        <v>39595</v>
      </c>
      <c r="B4171" s="8">
        <v>7.2510700000000003</v>
      </c>
      <c r="C4171" s="2">
        <v>4.485938</v>
      </c>
      <c r="D4171" s="2">
        <v>4.485938</v>
      </c>
      <c r="E4171" s="2">
        <v>1</v>
      </c>
    </row>
    <row r="4172" spans="1:5" ht="12.95" customHeight="1" x14ac:dyDescent="0.2">
      <c r="A4172" s="7">
        <v>39596</v>
      </c>
      <c r="B4172" s="8">
        <v>7.253787</v>
      </c>
      <c r="C4172" s="2">
        <v>4.4842899999999997</v>
      </c>
      <c r="D4172" s="2">
        <v>4.4842899999999997</v>
      </c>
      <c r="E4172" s="2">
        <v>1</v>
      </c>
    </row>
    <row r="4173" spans="1:5" ht="12.95" customHeight="1" x14ac:dyDescent="0.2">
      <c r="A4173" s="7">
        <v>39597</v>
      </c>
      <c r="B4173" s="8">
        <v>7.2541700000000002</v>
      </c>
      <c r="C4173" s="2">
        <v>4.4709830000000004</v>
      </c>
      <c r="D4173" s="2">
        <v>4.4709830000000004</v>
      </c>
      <c r="E4173" s="2">
        <v>1</v>
      </c>
    </row>
    <row r="4174" spans="1:5" ht="12.95" customHeight="1" x14ac:dyDescent="0.2">
      <c r="A4174" s="7">
        <v>39598</v>
      </c>
      <c r="B4174" s="8">
        <v>7.2506729999999999</v>
      </c>
      <c r="C4174" s="2">
        <v>4.4556459999999998</v>
      </c>
      <c r="D4174" s="2">
        <v>4.4556459999999998</v>
      </c>
      <c r="E4174" s="2">
        <v>1</v>
      </c>
    </row>
    <row r="4175" spans="1:5" ht="12.95" customHeight="1" x14ac:dyDescent="0.2">
      <c r="A4175" s="7">
        <v>39599</v>
      </c>
      <c r="B4175" s="8">
        <v>7.2504400000000002</v>
      </c>
      <c r="C4175" s="2">
        <v>4.4538609999999998</v>
      </c>
      <c r="D4175" s="2">
        <v>4.4538609999999998</v>
      </c>
      <c r="E4175" s="2">
        <v>1</v>
      </c>
    </row>
    <row r="4176" spans="1:5" ht="12.95" customHeight="1" x14ac:dyDescent="0.2">
      <c r="A4176" s="7">
        <v>39600</v>
      </c>
      <c r="B4176" s="8">
        <v>7.2504400000000002</v>
      </c>
      <c r="C4176" s="2">
        <v>4.4538609999999998</v>
      </c>
      <c r="D4176" s="2">
        <v>4.4538609999999998</v>
      </c>
      <c r="E4176" s="2">
        <v>1</v>
      </c>
    </row>
    <row r="4177" spans="1:5" ht="12.95" customHeight="1" x14ac:dyDescent="0.2">
      <c r="A4177" s="7">
        <v>39601</v>
      </c>
      <c r="B4177" s="8">
        <v>7.2504400000000002</v>
      </c>
      <c r="C4177" s="2">
        <v>4.4538609999999998</v>
      </c>
      <c r="D4177" s="2">
        <v>4.4538609999999998</v>
      </c>
      <c r="E4177" s="2">
        <v>1</v>
      </c>
    </row>
    <row r="4178" spans="1:5" ht="12.95" customHeight="1" x14ac:dyDescent="0.2">
      <c r="A4178" s="7">
        <v>39602</v>
      </c>
      <c r="B4178" s="8">
        <v>7.2505730000000002</v>
      </c>
      <c r="C4178" s="2">
        <v>4.4806410000000003</v>
      </c>
      <c r="D4178" s="2">
        <v>4.4806410000000003</v>
      </c>
      <c r="E4178" s="2">
        <v>1</v>
      </c>
    </row>
    <row r="4179" spans="1:5" ht="12.95" customHeight="1" x14ac:dyDescent="0.2">
      <c r="A4179" s="7">
        <v>39603</v>
      </c>
      <c r="B4179" s="8">
        <v>7.2427060000000001</v>
      </c>
      <c r="C4179" s="2">
        <v>4.5010909999999997</v>
      </c>
      <c r="D4179" s="2">
        <v>4.5010909999999997</v>
      </c>
      <c r="E4179" s="2">
        <v>1</v>
      </c>
    </row>
    <row r="4180" spans="1:5" ht="12.95" customHeight="1" x14ac:dyDescent="0.2">
      <c r="A4180" s="7">
        <v>39604</v>
      </c>
      <c r="B4180" s="8">
        <v>7.248545</v>
      </c>
      <c r="C4180" s="2">
        <v>4.5134150000000002</v>
      </c>
      <c r="D4180" s="2">
        <v>4.5134150000000002</v>
      </c>
      <c r="E4180" s="2">
        <v>1</v>
      </c>
    </row>
    <row r="4181" spans="1:5" ht="12.95" customHeight="1" x14ac:dyDescent="0.2">
      <c r="A4181" s="7">
        <v>39605</v>
      </c>
      <c r="B4181" s="8">
        <v>7.2518370000000001</v>
      </c>
      <c r="C4181" s="2">
        <v>4.4875230000000004</v>
      </c>
      <c r="D4181" s="2">
        <v>4.4875230000000004</v>
      </c>
      <c r="E4181" s="2">
        <v>1</v>
      </c>
    </row>
    <row r="4182" spans="1:5" ht="12.95" customHeight="1" x14ac:dyDescent="0.2">
      <c r="A4182" s="7">
        <v>39606</v>
      </c>
      <c r="B4182" s="8">
        <v>7.2469970000000004</v>
      </c>
      <c r="C4182" s="2">
        <v>4.4715230000000004</v>
      </c>
      <c r="D4182" s="2">
        <v>4.4715230000000004</v>
      </c>
      <c r="E4182" s="2">
        <v>1</v>
      </c>
    </row>
    <row r="4183" spans="1:5" ht="12.95" customHeight="1" x14ac:dyDescent="0.2">
      <c r="A4183" s="7">
        <v>39607</v>
      </c>
      <c r="B4183" s="8">
        <v>7.2469970000000004</v>
      </c>
      <c r="C4183" s="2">
        <v>4.4715230000000004</v>
      </c>
      <c r="D4183" s="2">
        <v>4.4715230000000004</v>
      </c>
      <c r="E4183" s="2">
        <v>1</v>
      </c>
    </row>
    <row r="4184" spans="1:5" ht="12.95" customHeight="1" x14ac:dyDescent="0.2">
      <c r="A4184" s="7">
        <v>39608</v>
      </c>
      <c r="B4184" s="8">
        <v>7.2469970000000004</v>
      </c>
      <c r="C4184" s="2">
        <v>4.4715230000000004</v>
      </c>
      <c r="D4184" s="2">
        <v>4.4715230000000004</v>
      </c>
      <c r="E4184" s="2">
        <v>1</v>
      </c>
    </row>
    <row r="4185" spans="1:5" ht="12.95" customHeight="1" x14ac:dyDescent="0.2">
      <c r="A4185" s="7">
        <v>39609</v>
      </c>
      <c r="B4185" s="8">
        <v>7.2492190000000001</v>
      </c>
      <c r="C4185" s="2">
        <v>4.5012230000000004</v>
      </c>
      <c r="D4185" s="2">
        <v>4.5012230000000004</v>
      </c>
      <c r="E4185" s="2">
        <v>1</v>
      </c>
    </row>
    <row r="4186" spans="1:5" ht="12.95" customHeight="1" x14ac:dyDescent="0.2">
      <c r="A4186" s="7">
        <v>39610</v>
      </c>
      <c r="B4186" s="8">
        <v>7.2477349999999996</v>
      </c>
      <c r="C4186" s="2">
        <v>4.49695</v>
      </c>
      <c r="D4186" s="2">
        <v>4.49695</v>
      </c>
      <c r="E4186" s="2">
        <v>1</v>
      </c>
    </row>
    <row r="4187" spans="1:5" ht="12.95" customHeight="1" x14ac:dyDescent="0.2">
      <c r="A4187" s="7">
        <v>39611</v>
      </c>
      <c r="B4187" s="8">
        <v>7.2459699999999998</v>
      </c>
      <c r="C4187" s="2">
        <v>4.4969710000000003</v>
      </c>
      <c r="D4187" s="2">
        <v>4.4969710000000003</v>
      </c>
      <c r="E4187" s="2">
        <v>1</v>
      </c>
    </row>
    <row r="4188" spans="1:5" ht="12.95" customHeight="1" x14ac:dyDescent="0.2">
      <c r="A4188" s="7">
        <v>39612</v>
      </c>
      <c r="B4188" s="8">
        <v>7.2478129999999998</v>
      </c>
      <c r="C4188" s="2">
        <v>4.5042650000000002</v>
      </c>
      <c r="D4188" s="2">
        <v>4.5042650000000002</v>
      </c>
      <c r="E4188" s="2">
        <v>1</v>
      </c>
    </row>
    <row r="4189" spans="1:5" ht="12.95" customHeight="1" x14ac:dyDescent="0.2">
      <c r="A4189" s="7">
        <v>39613</v>
      </c>
      <c r="B4189" s="12">
        <v>7.2448750000000004</v>
      </c>
      <c r="C4189" s="2">
        <v>4.5010409999999998</v>
      </c>
      <c r="D4189" s="2">
        <v>4.5010409999999998</v>
      </c>
      <c r="E4189" s="2">
        <v>1</v>
      </c>
    </row>
    <row r="4190" spans="1:5" ht="12.95" customHeight="1" x14ac:dyDescent="0.2">
      <c r="A4190" s="7">
        <v>39614</v>
      </c>
      <c r="B4190" s="12">
        <v>7.2448750000000004</v>
      </c>
      <c r="C4190" s="2">
        <v>4.5010409999999998</v>
      </c>
      <c r="D4190" s="2">
        <v>4.5010409999999998</v>
      </c>
      <c r="E4190" s="2">
        <v>1</v>
      </c>
    </row>
    <row r="4191" spans="1:5" ht="12.95" customHeight="1" x14ac:dyDescent="0.2">
      <c r="A4191" s="7">
        <v>39615</v>
      </c>
      <c r="B4191" s="12">
        <v>7.2448750000000004</v>
      </c>
      <c r="C4191" s="2">
        <v>4.5010409999999998</v>
      </c>
      <c r="D4191" s="2">
        <v>4.5010409999999998</v>
      </c>
      <c r="E4191" s="2">
        <v>1</v>
      </c>
    </row>
    <row r="4192" spans="1:5" ht="12.95" customHeight="1" x14ac:dyDescent="0.2">
      <c r="A4192" s="7">
        <v>39616</v>
      </c>
      <c r="B4192" s="12">
        <v>7.2429769999999998</v>
      </c>
      <c r="C4192" s="2">
        <v>4.4903760000000004</v>
      </c>
      <c r="D4192" s="2">
        <v>4.4903760000000004</v>
      </c>
      <c r="E4192" s="2">
        <v>1</v>
      </c>
    </row>
    <row r="4193" spans="1:5" ht="12.95" customHeight="1" x14ac:dyDescent="0.2">
      <c r="A4193" s="7">
        <v>39617</v>
      </c>
      <c r="B4193" s="12">
        <v>7.242381</v>
      </c>
      <c r="C4193" s="2">
        <v>4.4822259999999998</v>
      </c>
      <c r="D4193" s="2">
        <v>4.4822259999999998</v>
      </c>
      <c r="E4193" s="2">
        <v>1</v>
      </c>
    </row>
    <row r="4194" spans="1:5" ht="12.95" customHeight="1" x14ac:dyDescent="0.2">
      <c r="A4194" s="7">
        <v>39618</v>
      </c>
      <c r="B4194" s="12">
        <v>7.2439090000000004</v>
      </c>
      <c r="C4194" s="2">
        <v>4.4756929999999997</v>
      </c>
      <c r="D4194" s="2">
        <v>4.4756929999999997</v>
      </c>
      <c r="E4194" s="2">
        <v>1</v>
      </c>
    </row>
    <row r="4195" spans="1:5" ht="12.95" customHeight="1" x14ac:dyDescent="0.2">
      <c r="A4195" s="7">
        <v>39619</v>
      </c>
      <c r="B4195" s="12">
        <v>7.2442469999999997</v>
      </c>
      <c r="C4195" s="2">
        <v>4.4814400000000001</v>
      </c>
      <c r="D4195" s="2">
        <v>4.4814400000000001</v>
      </c>
      <c r="E4195" s="2">
        <v>1</v>
      </c>
    </row>
    <row r="4196" spans="1:5" ht="12.95" customHeight="1" x14ac:dyDescent="0.2">
      <c r="A4196" s="7">
        <v>39620</v>
      </c>
      <c r="B4196" s="12">
        <v>7.2459420000000003</v>
      </c>
      <c r="C4196" s="2">
        <v>4.4802710000000001</v>
      </c>
      <c r="D4196" s="2">
        <v>4.4802710000000001</v>
      </c>
      <c r="E4196" s="2">
        <v>1</v>
      </c>
    </row>
    <row r="4197" spans="1:5" ht="12.95" customHeight="1" x14ac:dyDescent="0.2">
      <c r="A4197" s="7">
        <v>39621</v>
      </c>
      <c r="B4197" s="12">
        <v>7.2459420000000003</v>
      </c>
      <c r="C4197" s="2">
        <v>4.4802710000000001</v>
      </c>
      <c r="D4197" s="2">
        <v>4.4802710000000001</v>
      </c>
      <c r="E4197" s="2">
        <v>1</v>
      </c>
    </row>
    <row r="4198" spans="1:5" ht="12.95" customHeight="1" x14ac:dyDescent="0.2">
      <c r="A4198" s="7">
        <v>39622</v>
      </c>
      <c r="B4198" s="12">
        <v>7.2459420000000003</v>
      </c>
      <c r="C4198" s="2">
        <v>4.4802710000000001</v>
      </c>
      <c r="D4198" s="2">
        <v>4.4802710000000001</v>
      </c>
      <c r="E4198" s="2">
        <v>1</v>
      </c>
    </row>
    <row r="4199" spans="1:5" ht="12.95" customHeight="1" x14ac:dyDescent="0.2">
      <c r="A4199" s="7">
        <v>39623</v>
      </c>
      <c r="B4199" s="12">
        <v>7.2545169999999999</v>
      </c>
      <c r="C4199" s="2">
        <v>4.4808630000000003</v>
      </c>
      <c r="D4199" s="2">
        <v>4.4808630000000003</v>
      </c>
      <c r="E4199" s="2">
        <v>1</v>
      </c>
    </row>
    <row r="4200" spans="1:5" ht="12.95" customHeight="1" x14ac:dyDescent="0.2">
      <c r="A4200" s="7">
        <v>39624</v>
      </c>
      <c r="B4200" s="12">
        <v>7.2452059999999996</v>
      </c>
      <c r="C4200" s="2">
        <v>4.478154</v>
      </c>
      <c r="D4200" s="2">
        <v>4.478154</v>
      </c>
      <c r="E4200" s="2">
        <v>1</v>
      </c>
    </row>
    <row r="4201" spans="1:5" ht="12.95" customHeight="1" x14ac:dyDescent="0.2">
      <c r="A4201" s="7">
        <v>39625</v>
      </c>
      <c r="B4201" s="12">
        <v>7.2452059999999996</v>
      </c>
      <c r="C4201" s="2">
        <v>4.478154</v>
      </c>
      <c r="D4201" s="2">
        <v>4.478154</v>
      </c>
      <c r="E4201" s="2">
        <v>1</v>
      </c>
    </row>
    <row r="4202" spans="1:5" ht="12.95" customHeight="1" x14ac:dyDescent="0.2">
      <c r="A4202" s="7">
        <v>39626</v>
      </c>
      <c r="B4202" s="12">
        <v>7.2480520000000004</v>
      </c>
      <c r="C4202" s="2">
        <v>4.4727259999999998</v>
      </c>
      <c r="D4202" s="2">
        <v>4.4727259999999998</v>
      </c>
      <c r="E4202" s="2">
        <v>1</v>
      </c>
    </row>
    <row r="4203" spans="1:5" ht="12.95" customHeight="1" x14ac:dyDescent="0.2">
      <c r="A4203" s="7">
        <v>39627</v>
      </c>
      <c r="B4203" s="12">
        <v>7.246264</v>
      </c>
      <c r="C4203" s="2">
        <v>4.5091869999999998</v>
      </c>
      <c r="D4203" s="2">
        <v>4.5091869999999998</v>
      </c>
      <c r="E4203" s="2">
        <v>1</v>
      </c>
    </row>
    <row r="4204" spans="1:5" ht="12.95" customHeight="1" x14ac:dyDescent="0.2">
      <c r="A4204" s="7">
        <v>39628</v>
      </c>
      <c r="B4204" s="12">
        <v>7.246264</v>
      </c>
      <c r="C4204" s="2">
        <v>4.5091869999999998</v>
      </c>
      <c r="D4204" s="2">
        <v>4.5091869999999998</v>
      </c>
      <c r="E4204" s="2">
        <v>1</v>
      </c>
    </row>
    <row r="4205" spans="1:5" ht="12.95" customHeight="1" x14ac:dyDescent="0.2">
      <c r="A4205" s="7">
        <v>39629</v>
      </c>
      <c r="B4205" s="8">
        <v>7.246264</v>
      </c>
      <c r="C4205" s="2">
        <v>4.5091869999999998</v>
      </c>
      <c r="D4205" s="2">
        <v>4.5091869999999998</v>
      </c>
      <c r="E4205" s="2">
        <v>1</v>
      </c>
    </row>
    <row r="4206" spans="1:5" ht="12.95" customHeight="1" x14ac:dyDescent="0.2">
      <c r="A4206" s="7">
        <v>39630</v>
      </c>
      <c r="B4206" s="8">
        <v>7.2444449999999998</v>
      </c>
      <c r="C4206" s="2">
        <v>4.5147979999999999</v>
      </c>
      <c r="D4206" s="2">
        <v>4.5147979999999999</v>
      </c>
      <c r="E4206" s="2">
        <v>1</v>
      </c>
    </row>
    <row r="4207" spans="1:5" ht="12.95" customHeight="1" x14ac:dyDescent="0.2">
      <c r="A4207" s="7">
        <v>39631</v>
      </c>
      <c r="B4207" s="8">
        <v>7.2419989999999999</v>
      </c>
      <c r="C4207" s="2">
        <v>4.5127110000000004</v>
      </c>
      <c r="D4207" s="2">
        <v>4.5127110000000004</v>
      </c>
      <c r="E4207" s="2">
        <v>1</v>
      </c>
    </row>
    <row r="4208" spans="1:5" ht="12.95" customHeight="1" x14ac:dyDescent="0.2">
      <c r="A4208" s="7">
        <v>39632</v>
      </c>
      <c r="B4208" s="8">
        <v>7.235633</v>
      </c>
      <c r="C4208" s="2">
        <v>4.4877710000000004</v>
      </c>
      <c r="D4208" s="2">
        <v>4.4877710000000004</v>
      </c>
      <c r="E4208" s="2">
        <v>1</v>
      </c>
    </row>
    <row r="4209" spans="1:5" ht="12.95" customHeight="1" x14ac:dyDescent="0.2">
      <c r="A4209" s="7">
        <v>39633</v>
      </c>
      <c r="B4209" s="8">
        <v>7.2393280000000004</v>
      </c>
      <c r="C4209" s="2">
        <v>4.4959189999999998</v>
      </c>
      <c r="D4209" s="2">
        <v>4.4959189999999998</v>
      </c>
      <c r="E4209" s="2">
        <v>1</v>
      </c>
    </row>
    <row r="4210" spans="1:5" ht="12.95" customHeight="1" x14ac:dyDescent="0.2">
      <c r="A4210" s="7">
        <v>39634</v>
      </c>
      <c r="B4210" s="8">
        <v>7.2383870000000003</v>
      </c>
      <c r="C4210" s="2">
        <v>4.4956129999999996</v>
      </c>
      <c r="D4210" s="2">
        <v>4.4956129999999996</v>
      </c>
      <c r="E4210" s="2">
        <v>1</v>
      </c>
    </row>
    <row r="4211" spans="1:5" ht="12.95" customHeight="1" x14ac:dyDescent="0.2">
      <c r="A4211" s="7">
        <v>39635</v>
      </c>
      <c r="B4211" s="8">
        <v>7.2383870000000003</v>
      </c>
      <c r="C4211" s="2">
        <v>4.4956129999999996</v>
      </c>
      <c r="D4211" s="2">
        <v>4.4956129999999996</v>
      </c>
      <c r="E4211" s="2">
        <v>1</v>
      </c>
    </row>
    <row r="4212" spans="1:5" ht="12.95" customHeight="1" x14ac:dyDescent="0.2">
      <c r="A4212" s="7">
        <v>39636</v>
      </c>
      <c r="B4212" s="8">
        <v>7.2383870000000003</v>
      </c>
      <c r="C4212" s="2">
        <v>4.4956129999999996</v>
      </c>
      <c r="D4212" s="2">
        <v>4.4956129999999996</v>
      </c>
      <c r="E4212" s="2">
        <v>1</v>
      </c>
    </row>
    <row r="4213" spans="1:5" ht="12.95" customHeight="1" x14ac:dyDescent="0.2">
      <c r="A4213" s="7">
        <v>39637</v>
      </c>
      <c r="B4213" s="8">
        <v>7.2371530000000002</v>
      </c>
      <c r="C4213" s="2">
        <v>4.4845410000000001</v>
      </c>
      <c r="D4213" s="2">
        <v>4.4845410000000001</v>
      </c>
      <c r="E4213" s="2">
        <v>1</v>
      </c>
    </row>
    <row r="4214" spans="1:5" ht="12.95" customHeight="1" x14ac:dyDescent="0.2">
      <c r="A4214" s="7">
        <v>39638</v>
      </c>
      <c r="B4214" s="8">
        <v>7.2387370000000004</v>
      </c>
      <c r="C4214" s="2">
        <v>4.4952719999999999</v>
      </c>
      <c r="D4214" s="2">
        <v>4.4952719999999999</v>
      </c>
      <c r="E4214" s="2">
        <v>1</v>
      </c>
    </row>
    <row r="4215" spans="1:5" ht="12.95" customHeight="1" x14ac:dyDescent="0.2">
      <c r="A4215" s="7">
        <v>39639</v>
      </c>
      <c r="B4215" s="8">
        <v>7.2429399999999999</v>
      </c>
      <c r="C4215" s="2">
        <v>4.4659880000000003</v>
      </c>
      <c r="D4215" s="2">
        <v>4.4659880000000003</v>
      </c>
      <c r="E4215" s="2">
        <v>1</v>
      </c>
    </row>
    <row r="4216" spans="1:5" ht="12.95" customHeight="1" x14ac:dyDescent="0.2">
      <c r="A4216" s="7">
        <v>39640</v>
      </c>
      <c r="B4216" s="8">
        <v>7.2415310000000002</v>
      </c>
      <c r="C4216" s="2">
        <v>4.466221</v>
      </c>
      <c r="D4216" s="2">
        <v>4.466221</v>
      </c>
      <c r="E4216" s="2">
        <v>1</v>
      </c>
    </row>
    <row r="4217" spans="1:5" ht="12.95" customHeight="1" x14ac:dyDescent="0.2">
      <c r="A4217" s="7">
        <v>39641</v>
      </c>
      <c r="B4217" s="8">
        <v>7.2385210000000004</v>
      </c>
      <c r="C4217" s="2">
        <v>4.4605129999999997</v>
      </c>
      <c r="D4217" s="2">
        <v>4.4605129999999997</v>
      </c>
      <c r="E4217" s="2">
        <v>1</v>
      </c>
    </row>
    <row r="4218" spans="1:5" ht="12.95" customHeight="1" x14ac:dyDescent="0.2">
      <c r="A4218" s="7">
        <v>39642</v>
      </c>
      <c r="B4218" s="8">
        <v>7.2385210000000004</v>
      </c>
      <c r="C4218" s="2">
        <v>4.4605129999999997</v>
      </c>
      <c r="D4218" s="2">
        <v>4.4605129999999997</v>
      </c>
      <c r="E4218" s="2">
        <v>1</v>
      </c>
    </row>
    <row r="4219" spans="1:5" ht="12.95" customHeight="1" x14ac:dyDescent="0.2">
      <c r="A4219" s="7">
        <v>39643</v>
      </c>
      <c r="B4219" s="8">
        <v>7.2385210000000004</v>
      </c>
      <c r="C4219" s="2">
        <v>4.4605129999999997</v>
      </c>
      <c r="D4219" s="2">
        <v>4.4605129999999997</v>
      </c>
      <c r="E4219" s="2">
        <v>1</v>
      </c>
    </row>
    <row r="4220" spans="1:5" ht="12.95" customHeight="1" x14ac:dyDescent="0.2">
      <c r="A4220" s="7">
        <v>39644</v>
      </c>
      <c r="B4220" s="8">
        <v>7.2345040000000003</v>
      </c>
      <c r="C4220" s="2">
        <v>4.4566650000000001</v>
      </c>
      <c r="D4220" s="2">
        <v>4.4566650000000001</v>
      </c>
      <c r="E4220" s="2">
        <v>1</v>
      </c>
    </row>
    <row r="4221" spans="1:5" ht="12.95" customHeight="1" x14ac:dyDescent="0.2">
      <c r="A4221" s="7">
        <v>39645</v>
      </c>
      <c r="B4221" s="8">
        <v>7.2318800000000003</v>
      </c>
      <c r="C4221" s="2">
        <v>4.4968779999999997</v>
      </c>
      <c r="D4221" s="2">
        <v>4.4968779999999997</v>
      </c>
      <c r="E4221" s="2">
        <v>1</v>
      </c>
    </row>
    <row r="4222" spans="1:5" ht="12.95" customHeight="1" x14ac:dyDescent="0.2">
      <c r="A4222" s="7">
        <v>39646</v>
      </c>
      <c r="B4222" s="8">
        <v>7.2278529999999996</v>
      </c>
      <c r="C4222" s="2">
        <v>4.5081100000000003</v>
      </c>
      <c r="D4222" s="2">
        <v>4.5081100000000003</v>
      </c>
      <c r="E4222" s="2">
        <v>1</v>
      </c>
    </row>
    <row r="4223" spans="1:5" ht="12.95" customHeight="1" x14ac:dyDescent="0.2">
      <c r="A4223" s="7">
        <v>39647</v>
      </c>
      <c r="B4223" s="8">
        <v>7.2244729999999997</v>
      </c>
      <c r="C4223" s="2">
        <v>4.4777940000000003</v>
      </c>
      <c r="D4223" s="2">
        <v>4.4777940000000003</v>
      </c>
      <c r="E4223" s="2">
        <v>1</v>
      </c>
    </row>
    <row r="4224" spans="1:5" ht="12.95" customHeight="1" x14ac:dyDescent="0.2">
      <c r="A4224" s="7">
        <v>39648</v>
      </c>
      <c r="B4224" s="8">
        <v>7.2255859999999998</v>
      </c>
      <c r="C4224" s="2">
        <v>4.4646480000000004</v>
      </c>
      <c r="D4224" s="2">
        <v>4.4646480000000004</v>
      </c>
      <c r="E4224" s="2">
        <v>1</v>
      </c>
    </row>
    <row r="4225" spans="1:5" ht="12.95" customHeight="1" x14ac:dyDescent="0.2">
      <c r="A4225" s="7">
        <v>39649</v>
      </c>
      <c r="B4225" s="8">
        <v>7.2255859999999998</v>
      </c>
      <c r="C4225" s="2">
        <v>4.4646480000000004</v>
      </c>
      <c r="D4225" s="2">
        <v>4.4646480000000004</v>
      </c>
      <c r="E4225" s="2">
        <v>1</v>
      </c>
    </row>
    <row r="4226" spans="1:5" ht="12.95" customHeight="1" x14ac:dyDescent="0.2">
      <c r="A4226" s="7">
        <v>39650</v>
      </c>
      <c r="B4226" s="8">
        <v>7.2255859999999998</v>
      </c>
      <c r="C4226" s="2">
        <v>4.4646480000000004</v>
      </c>
      <c r="D4226" s="2">
        <v>4.4646480000000004</v>
      </c>
      <c r="E4226" s="2">
        <v>1</v>
      </c>
    </row>
    <row r="4227" spans="1:5" ht="12.95" customHeight="1" x14ac:dyDescent="0.2">
      <c r="A4227" s="7">
        <v>39651</v>
      </c>
      <c r="B4227" s="8">
        <v>7.2217079999999996</v>
      </c>
      <c r="C4227" s="2">
        <v>4.4548199999999998</v>
      </c>
      <c r="D4227" s="2">
        <v>4.4548199999999998</v>
      </c>
      <c r="E4227" s="2">
        <v>1</v>
      </c>
    </row>
    <row r="4228" spans="1:5" ht="12.95" customHeight="1" x14ac:dyDescent="0.2">
      <c r="A4228" s="7">
        <v>39652</v>
      </c>
      <c r="B4228" s="8">
        <v>7.2187789999999996</v>
      </c>
      <c r="C4228" s="2">
        <v>4.4607169999999998</v>
      </c>
      <c r="D4228" s="2">
        <v>4.4607169999999998</v>
      </c>
      <c r="E4228" s="2">
        <v>1</v>
      </c>
    </row>
    <row r="4229" spans="1:5" ht="12.95" customHeight="1" x14ac:dyDescent="0.2">
      <c r="A4229" s="7">
        <v>39653</v>
      </c>
      <c r="B4229" s="8">
        <v>7.2170529999999999</v>
      </c>
      <c r="C4229" s="2">
        <v>4.4325349999999997</v>
      </c>
      <c r="D4229" s="2">
        <v>4.4325349999999997</v>
      </c>
      <c r="E4229" s="2">
        <v>1</v>
      </c>
    </row>
    <row r="4230" spans="1:5" ht="12.95" customHeight="1" x14ac:dyDescent="0.2">
      <c r="A4230" s="7">
        <v>39654</v>
      </c>
      <c r="B4230" s="8">
        <v>7.216221</v>
      </c>
      <c r="C4230" s="2">
        <v>4.4363830000000002</v>
      </c>
      <c r="D4230" s="2">
        <v>4.4363830000000002</v>
      </c>
      <c r="E4230" s="2">
        <v>1</v>
      </c>
    </row>
    <row r="4231" spans="1:5" ht="12.95" customHeight="1" x14ac:dyDescent="0.2">
      <c r="A4231" s="7">
        <v>39655</v>
      </c>
      <c r="B4231" s="8">
        <v>7.2162290000000002</v>
      </c>
      <c r="C4231" s="2">
        <v>4.4421229999999996</v>
      </c>
      <c r="D4231" s="2">
        <v>4.4421229999999996</v>
      </c>
      <c r="E4231" s="2">
        <v>1</v>
      </c>
    </row>
    <row r="4232" spans="1:5" ht="12.95" customHeight="1" x14ac:dyDescent="0.2">
      <c r="A4232" s="7">
        <v>39656</v>
      </c>
      <c r="B4232" s="8">
        <v>7.2162290000000002</v>
      </c>
      <c r="C4232" s="2">
        <v>4.4421229999999996</v>
      </c>
      <c r="D4232" s="2">
        <v>4.4421229999999996</v>
      </c>
      <c r="E4232" s="2">
        <v>1</v>
      </c>
    </row>
    <row r="4233" spans="1:5" ht="12.95" customHeight="1" x14ac:dyDescent="0.2">
      <c r="A4233" s="7">
        <v>39657</v>
      </c>
      <c r="B4233" s="8">
        <v>7.2162290000000002</v>
      </c>
      <c r="C4233" s="2">
        <v>4.4421229999999996</v>
      </c>
      <c r="D4233" s="2">
        <v>4.4421229999999996</v>
      </c>
      <c r="E4233" s="2">
        <v>1</v>
      </c>
    </row>
    <row r="4234" spans="1:5" ht="12.95" customHeight="1" x14ac:dyDescent="0.2">
      <c r="A4234" s="7">
        <v>39658</v>
      </c>
      <c r="B4234" s="8">
        <v>7.21652</v>
      </c>
      <c r="C4234" s="2">
        <v>4.4332960000000003</v>
      </c>
      <c r="D4234" s="2">
        <v>4.4332960000000003</v>
      </c>
      <c r="E4234" s="2">
        <v>1</v>
      </c>
    </row>
    <row r="4235" spans="1:5" ht="12.95" customHeight="1" x14ac:dyDescent="0.2">
      <c r="A4235" s="7">
        <v>39659</v>
      </c>
      <c r="B4235" s="8">
        <v>7.2154290000000003</v>
      </c>
      <c r="C4235" s="2">
        <v>4.4358959999999996</v>
      </c>
      <c r="D4235" s="2">
        <v>4.4358959999999996</v>
      </c>
      <c r="E4235" s="2">
        <v>1</v>
      </c>
    </row>
    <row r="4236" spans="1:5" ht="12.95" customHeight="1" x14ac:dyDescent="0.2">
      <c r="A4236" s="7">
        <v>39660</v>
      </c>
      <c r="B4236" s="8">
        <v>7.2211249999999998</v>
      </c>
      <c r="C4236" s="2">
        <v>4.4279650000000004</v>
      </c>
      <c r="D4236" s="2">
        <v>4.4279650000000004</v>
      </c>
      <c r="E4236" s="2">
        <v>1</v>
      </c>
    </row>
    <row r="4237" spans="1:5" ht="12.95" customHeight="1" x14ac:dyDescent="0.2">
      <c r="A4237" s="7">
        <v>39661</v>
      </c>
      <c r="B4237" s="8">
        <v>7.2219160000000002</v>
      </c>
      <c r="C4237" s="2">
        <v>4.4176140000000004</v>
      </c>
      <c r="D4237" s="2">
        <v>4.4176140000000004</v>
      </c>
      <c r="E4237" s="2">
        <v>1</v>
      </c>
    </row>
    <row r="4238" spans="1:5" ht="12.95" customHeight="1" x14ac:dyDescent="0.2">
      <c r="A4238" s="7">
        <v>39662</v>
      </c>
      <c r="B4238" s="8">
        <v>7.2253059999999998</v>
      </c>
      <c r="C4238" s="2">
        <v>4.4286279999999998</v>
      </c>
      <c r="D4238" s="2">
        <v>4.4286279999999998</v>
      </c>
      <c r="E4238" s="2">
        <v>1</v>
      </c>
    </row>
    <row r="4239" spans="1:5" ht="12.95" customHeight="1" x14ac:dyDescent="0.2">
      <c r="A4239" s="7">
        <v>39663</v>
      </c>
      <c r="B4239" s="8">
        <v>7.2253059999999998</v>
      </c>
      <c r="C4239" s="2">
        <v>4.4286279999999998</v>
      </c>
      <c r="D4239" s="2">
        <v>4.4286279999999998</v>
      </c>
      <c r="E4239" s="2">
        <v>1</v>
      </c>
    </row>
    <row r="4240" spans="1:5" ht="12.95" customHeight="1" x14ac:dyDescent="0.2">
      <c r="A4240" s="7">
        <v>39664</v>
      </c>
      <c r="B4240" s="8">
        <v>7.2253059999999998</v>
      </c>
      <c r="C4240" s="2">
        <v>4.4286279999999998</v>
      </c>
      <c r="D4240" s="2">
        <v>4.4286279999999998</v>
      </c>
      <c r="E4240" s="2">
        <v>1</v>
      </c>
    </row>
    <row r="4241" spans="1:5" ht="12.95" customHeight="1" x14ac:dyDescent="0.2">
      <c r="A4241" s="7">
        <v>39665</v>
      </c>
      <c r="B4241" s="8">
        <v>7.2252229999999997</v>
      </c>
      <c r="C4241" s="2">
        <v>4.4253220000000004</v>
      </c>
      <c r="D4241" s="2">
        <v>4.4253220000000004</v>
      </c>
      <c r="E4241" s="2">
        <v>1</v>
      </c>
    </row>
    <row r="4242" spans="1:5" ht="12.95" customHeight="1" x14ac:dyDescent="0.2">
      <c r="A4242" s="7">
        <v>39666</v>
      </c>
      <c r="B4242" s="8">
        <v>7.2252229999999997</v>
      </c>
      <c r="C4242" s="2">
        <v>4.4253220000000004</v>
      </c>
      <c r="D4242" s="2">
        <v>4.4253220000000004</v>
      </c>
      <c r="E4242" s="2">
        <v>1</v>
      </c>
    </row>
    <row r="4243" spans="1:5" ht="12.95" customHeight="1" x14ac:dyDescent="0.2">
      <c r="A4243" s="7">
        <v>39667</v>
      </c>
      <c r="B4243" s="8">
        <v>7.2241900000000001</v>
      </c>
      <c r="C4243" s="2">
        <v>4.4347390000000004</v>
      </c>
      <c r="D4243" s="2">
        <v>4.4347390000000004</v>
      </c>
      <c r="E4243" s="2">
        <v>1</v>
      </c>
    </row>
    <row r="4244" spans="1:5" ht="12.95" customHeight="1" x14ac:dyDescent="0.2">
      <c r="A4244" s="7">
        <v>39668</v>
      </c>
      <c r="B4244" s="8">
        <v>7.2222140000000001</v>
      </c>
      <c r="C4244" s="2">
        <v>4.4229370000000001</v>
      </c>
      <c r="D4244" s="2">
        <v>4.4229370000000001</v>
      </c>
      <c r="E4244" s="2">
        <v>1</v>
      </c>
    </row>
    <row r="4245" spans="1:5" ht="12.95" customHeight="1" x14ac:dyDescent="0.2">
      <c r="A4245" s="7">
        <v>39669</v>
      </c>
      <c r="B4245" s="8">
        <v>7.2178490000000002</v>
      </c>
      <c r="C4245" s="2">
        <v>4.4384759999999996</v>
      </c>
      <c r="D4245" s="2">
        <v>4.4384759999999996</v>
      </c>
      <c r="E4245" s="2">
        <v>1</v>
      </c>
    </row>
    <row r="4246" spans="1:5" ht="12.95" customHeight="1" x14ac:dyDescent="0.2">
      <c r="A4246" s="7">
        <v>39670</v>
      </c>
      <c r="B4246" s="8">
        <v>7.2178490000000002</v>
      </c>
      <c r="C4246" s="2">
        <v>4.4384759999999996</v>
      </c>
      <c r="D4246" s="2">
        <v>4.4384759999999996</v>
      </c>
      <c r="E4246" s="2">
        <v>1</v>
      </c>
    </row>
    <row r="4247" spans="1:5" ht="12.95" customHeight="1" x14ac:dyDescent="0.2">
      <c r="A4247" s="7">
        <v>39671</v>
      </c>
      <c r="B4247" s="8">
        <v>7.2178490000000002</v>
      </c>
      <c r="C4247" s="2">
        <v>4.4384759999999996</v>
      </c>
      <c r="D4247" s="2">
        <v>4.4384759999999996</v>
      </c>
      <c r="E4247" s="2">
        <v>1</v>
      </c>
    </row>
    <row r="4248" spans="1:5" ht="12.95" customHeight="1" x14ac:dyDescent="0.2">
      <c r="A4248" s="7">
        <v>39672</v>
      </c>
      <c r="B4248" s="8">
        <v>7.2076830000000003</v>
      </c>
      <c r="C4248" s="2">
        <v>4.44754</v>
      </c>
      <c r="D4248" s="2">
        <v>4.44754</v>
      </c>
      <c r="E4248" s="2">
        <v>1</v>
      </c>
    </row>
    <row r="4249" spans="1:5" ht="12.95" customHeight="1" x14ac:dyDescent="0.2">
      <c r="A4249" s="7">
        <v>39673</v>
      </c>
      <c r="B4249" s="8">
        <v>7.2083519999999996</v>
      </c>
      <c r="C4249" s="2">
        <v>4.4408279999999998</v>
      </c>
      <c r="D4249" s="2">
        <v>4.4408279999999998</v>
      </c>
      <c r="E4249" s="2">
        <v>1</v>
      </c>
    </row>
    <row r="4250" spans="1:5" ht="12.95" customHeight="1" x14ac:dyDescent="0.2">
      <c r="A4250" s="7">
        <v>39674</v>
      </c>
      <c r="B4250" s="8">
        <v>7.2043499999999998</v>
      </c>
      <c r="C4250" s="2">
        <v>4.43973</v>
      </c>
      <c r="D4250" s="2">
        <v>4.43973</v>
      </c>
      <c r="E4250" s="2">
        <v>1</v>
      </c>
    </row>
    <row r="4251" spans="1:5" ht="12.95" customHeight="1" x14ac:dyDescent="0.2">
      <c r="A4251" s="7">
        <v>39675</v>
      </c>
      <c r="B4251" s="8">
        <v>7.2054609999999997</v>
      </c>
      <c r="C4251" s="2">
        <v>4.4472659999999999</v>
      </c>
      <c r="D4251" s="2">
        <v>4.4472659999999999</v>
      </c>
      <c r="E4251" s="2">
        <v>1</v>
      </c>
    </row>
    <row r="4252" spans="1:5" ht="12.95" customHeight="1" x14ac:dyDescent="0.2">
      <c r="A4252" s="7">
        <v>39676</v>
      </c>
      <c r="B4252" s="8">
        <v>7.2054609999999997</v>
      </c>
      <c r="C4252" s="2">
        <v>4.4472659999999999</v>
      </c>
      <c r="D4252" s="2">
        <v>4.4472659999999999</v>
      </c>
      <c r="E4252" s="2">
        <v>1</v>
      </c>
    </row>
    <row r="4253" spans="1:5" ht="12.95" customHeight="1" x14ac:dyDescent="0.2">
      <c r="A4253" s="7">
        <v>39677</v>
      </c>
      <c r="B4253" s="8">
        <v>7.2054609999999997</v>
      </c>
      <c r="C4253" s="2">
        <v>4.4472659999999999</v>
      </c>
      <c r="D4253" s="2">
        <v>4.4472659999999999</v>
      </c>
      <c r="E4253" s="2">
        <v>1</v>
      </c>
    </row>
    <row r="4254" spans="1:5" ht="12.95" customHeight="1" x14ac:dyDescent="0.2">
      <c r="A4254" s="7">
        <v>39678</v>
      </c>
      <c r="B4254" s="8">
        <v>7.2054609999999997</v>
      </c>
      <c r="C4254" s="2">
        <v>4.4472659999999999</v>
      </c>
      <c r="D4254" s="2">
        <v>4.4472659999999999</v>
      </c>
      <c r="E4254" s="2">
        <v>1</v>
      </c>
    </row>
    <row r="4255" spans="1:5" ht="12.95" customHeight="1" x14ac:dyDescent="0.2">
      <c r="A4255" s="7">
        <v>39679</v>
      </c>
      <c r="B4255" s="8">
        <v>7.1905099999999997</v>
      </c>
      <c r="C4255" s="2">
        <v>4.4559150000000001</v>
      </c>
      <c r="D4255" s="2">
        <v>4.4559150000000001</v>
      </c>
      <c r="E4255" s="2">
        <v>1</v>
      </c>
    </row>
    <row r="4256" spans="1:5" ht="12.95" customHeight="1" x14ac:dyDescent="0.2">
      <c r="A4256" s="7">
        <v>39680</v>
      </c>
      <c r="B4256" s="8">
        <v>7.1881009999999996</v>
      </c>
      <c r="C4256" s="2">
        <v>4.4621649999999997</v>
      </c>
      <c r="D4256" s="2">
        <v>4.4621649999999997</v>
      </c>
      <c r="E4256" s="2">
        <v>1</v>
      </c>
    </row>
    <row r="4257" spans="1:5" ht="12.95" customHeight="1" x14ac:dyDescent="0.2">
      <c r="A4257" s="7">
        <v>39681</v>
      </c>
      <c r="B4257" s="8">
        <v>7.182658</v>
      </c>
      <c r="C4257" s="2">
        <v>4.4427899999999996</v>
      </c>
      <c r="D4257" s="2">
        <v>4.4427899999999996</v>
      </c>
      <c r="E4257" s="2">
        <v>1</v>
      </c>
    </row>
    <row r="4258" spans="1:5" ht="12.95" customHeight="1" x14ac:dyDescent="0.2">
      <c r="A4258" s="7">
        <v>39682</v>
      </c>
      <c r="B4258" s="8">
        <v>7.173076</v>
      </c>
      <c r="C4258" s="2">
        <v>4.435765</v>
      </c>
      <c r="D4258" s="2">
        <v>4.435765</v>
      </c>
      <c r="E4258" s="2">
        <v>1</v>
      </c>
    </row>
    <row r="4259" spans="1:5" ht="12.95" customHeight="1" x14ac:dyDescent="0.2">
      <c r="A4259" s="7">
        <v>39683</v>
      </c>
      <c r="B4259" s="8">
        <v>7.1658799999999996</v>
      </c>
      <c r="C4259" s="2">
        <v>4.4233830000000003</v>
      </c>
      <c r="D4259" s="2">
        <v>4.4233830000000003</v>
      </c>
      <c r="E4259" s="2">
        <v>1</v>
      </c>
    </row>
    <row r="4260" spans="1:5" ht="12.95" customHeight="1" x14ac:dyDescent="0.2">
      <c r="A4260" s="7">
        <v>39684</v>
      </c>
      <c r="B4260" s="8">
        <v>7.1658799999999996</v>
      </c>
      <c r="C4260" s="2">
        <v>4.4233830000000003</v>
      </c>
      <c r="D4260" s="2">
        <v>4.4233830000000003</v>
      </c>
      <c r="E4260" s="2">
        <v>1</v>
      </c>
    </row>
    <row r="4261" spans="1:5" ht="12.95" customHeight="1" x14ac:dyDescent="0.2">
      <c r="A4261" s="7">
        <v>39685</v>
      </c>
      <c r="B4261" s="8">
        <v>7.1658799999999996</v>
      </c>
      <c r="C4261" s="2">
        <v>4.4233830000000003</v>
      </c>
      <c r="D4261" s="2">
        <v>4.4233830000000003</v>
      </c>
      <c r="E4261" s="2">
        <v>1</v>
      </c>
    </row>
    <row r="4262" spans="1:5" ht="12.95" customHeight="1" x14ac:dyDescent="0.2">
      <c r="A4262" s="7">
        <v>39686</v>
      </c>
      <c r="B4262" s="8">
        <v>7.1667540000000001</v>
      </c>
      <c r="C4262" s="2">
        <v>4.4217389999999996</v>
      </c>
      <c r="D4262" s="2">
        <v>4.4217389999999996</v>
      </c>
      <c r="E4262" s="2">
        <v>1</v>
      </c>
    </row>
    <row r="4263" spans="1:5" ht="12.95" customHeight="1" x14ac:dyDescent="0.2">
      <c r="A4263" s="7">
        <v>39687</v>
      </c>
      <c r="B4263" s="8">
        <v>7.1679589999999997</v>
      </c>
      <c r="C4263" s="2">
        <v>4.4369909999999999</v>
      </c>
      <c r="D4263" s="2">
        <v>4.4369909999999999</v>
      </c>
      <c r="E4263" s="2">
        <v>1</v>
      </c>
    </row>
    <row r="4264" spans="1:5" ht="12.95" customHeight="1" x14ac:dyDescent="0.2">
      <c r="A4264" s="7">
        <v>39688</v>
      </c>
      <c r="B4264" s="8">
        <v>7.1642260000000002</v>
      </c>
      <c r="C4264" s="2">
        <v>4.4448600000000003</v>
      </c>
      <c r="D4264" s="2">
        <v>4.4448600000000003</v>
      </c>
      <c r="E4264" s="2">
        <v>1</v>
      </c>
    </row>
    <row r="4265" spans="1:5" ht="12.95" customHeight="1" x14ac:dyDescent="0.2">
      <c r="A4265" s="7">
        <v>39689</v>
      </c>
      <c r="B4265" s="8">
        <v>7.1634880000000001</v>
      </c>
      <c r="C4265" s="2">
        <v>4.4413710000000002</v>
      </c>
      <c r="D4265" s="2">
        <v>4.4413710000000002</v>
      </c>
      <c r="E4265" s="2">
        <v>1</v>
      </c>
    </row>
    <row r="4266" spans="1:5" ht="12.95" customHeight="1" x14ac:dyDescent="0.2">
      <c r="A4266" s="7">
        <v>39690</v>
      </c>
      <c r="B4266" s="8">
        <v>7.1616479999999996</v>
      </c>
      <c r="C4266" s="2">
        <v>4.4319870000000003</v>
      </c>
      <c r="D4266" s="2">
        <v>4.4319870000000003</v>
      </c>
      <c r="E4266" s="2">
        <v>1</v>
      </c>
    </row>
    <row r="4267" spans="1:5" ht="12.95" customHeight="1" x14ac:dyDescent="0.2">
      <c r="A4267" s="7">
        <v>39691</v>
      </c>
      <c r="B4267" s="8">
        <v>7.1616479999999996</v>
      </c>
      <c r="C4267" s="2">
        <v>4.4319870000000003</v>
      </c>
      <c r="D4267" s="2">
        <v>4.4319870000000003</v>
      </c>
      <c r="E4267" s="2">
        <v>1</v>
      </c>
    </row>
    <row r="4268" spans="1:5" ht="12.95" customHeight="1" x14ac:dyDescent="0.2">
      <c r="A4268" s="7">
        <v>39692</v>
      </c>
      <c r="B4268" s="8">
        <v>7.1616479999999996</v>
      </c>
      <c r="C4268" s="2">
        <v>4.4319870000000003</v>
      </c>
      <c r="D4268" s="2">
        <v>4.4319870000000003</v>
      </c>
      <c r="E4268" s="2">
        <v>1</v>
      </c>
    </row>
    <row r="4269" spans="1:5" ht="12.95" customHeight="1" x14ac:dyDescent="0.2">
      <c r="A4269" s="7">
        <v>39693</v>
      </c>
      <c r="B4269" s="8">
        <v>7.1586759999999998</v>
      </c>
      <c r="C4269" s="2">
        <v>4.4546830000000002</v>
      </c>
      <c r="D4269" s="2">
        <v>4.4546830000000002</v>
      </c>
      <c r="E4269" s="2">
        <v>1</v>
      </c>
    </row>
    <row r="4270" spans="1:5" ht="12.95" customHeight="1" x14ac:dyDescent="0.2">
      <c r="A4270" s="7">
        <v>39694</v>
      </c>
      <c r="B4270" s="8">
        <v>7.1448869999999998</v>
      </c>
      <c r="C4270" s="2">
        <v>4.4383689999999998</v>
      </c>
      <c r="D4270" s="2">
        <v>4.4383689999999998</v>
      </c>
      <c r="E4270" s="2">
        <v>1</v>
      </c>
    </row>
    <row r="4271" spans="1:5" ht="12.95" customHeight="1" x14ac:dyDescent="0.2">
      <c r="A4271" s="7">
        <v>39695</v>
      </c>
      <c r="B4271" s="8">
        <v>7.1368330000000002</v>
      </c>
      <c r="C4271" s="2">
        <v>4.4457940000000002</v>
      </c>
      <c r="D4271" s="2">
        <v>4.4457940000000002</v>
      </c>
      <c r="E4271" s="2">
        <v>1</v>
      </c>
    </row>
    <row r="4272" spans="1:5" ht="12.95" customHeight="1" x14ac:dyDescent="0.2">
      <c r="A4272" s="7">
        <v>39696</v>
      </c>
      <c r="B4272" s="8">
        <v>7.1389740000000002</v>
      </c>
      <c r="C4272" s="2">
        <v>4.4574009999999999</v>
      </c>
      <c r="D4272" s="2">
        <v>4.4574009999999999</v>
      </c>
      <c r="E4272" s="2">
        <v>1</v>
      </c>
    </row>
    <row r="4273" spans="1:5" ht="12.95" customHeight="1" x14ac:dyDescent="0.2">
      <c r="A4273" s="7">
        <v>39697</v>
      </c>
      <c r="B4273" s="8">
        <v>7.1372159999999996</v>
      </c>
      <c r="C4273" s="2">
        <v>4.4964510000000004</v>
      </c>
      <c r="D4273" s="2">
        <v>4.4964510000000004</v>
      </c>
      <c r="E4273" s="2">
        <v>1</v>
      </c>
    </row>
    <row r="4274" spans="1:5" ht="12.95" customHeight="1" x14ac:dyDescent="0.2">
      <c r="A4274" s="7">
        <v>39698</v>
      </c>
      <c r="B4274" s="8">
        <v>7.1372159999999996</v>
      </c>
      <c r="C4274" s="2">
        <v>4.4964510000000004</v>
      </c>
      <c r="D4274" s="2">
        <v>4.4964510000000004</v>
      </c>
      <c r="E4274" s="2">
        <v>1</v>
      </c>
    </row>
    <row r="4275" spans="1:5" ht="12.95" customHeight="1" x14ac:dyDescent="0.2">
      <c r="A4275" s="7">
        <v>39699</v>
      </c>
      <c r="B4275" s="8">
        <v>7.1372159999999996</v>
      </c>
      <c r="C4275" s="2">
        <v>4.4964510000000004</v>
      </c>
      <c r="D4275" s="2">
        <v>4.4964510000000004</v>
      </c>
      <c r="E4275" s="2">
        <v>1</v>
      </c>
    </row>
    <row r="4276" spans="1:5" ht="12.95" customHeight="1" x14ac:dyDescent="0.2">
      <c r="A4276" s="7">
        <v>39700</v>
      </c>
      <c r="B4276" s="8">
        <v>7.1323869999999996</v>
      </c>
      <c r="C4276" s="2">
        <v>4.4496770000000003</v>
      </c>
      <c r="D4276" s="2">
        <v>4.4496770000000003</v>
      </c>
      <c r="E4276" s="2">
        <v>1</v>
      </c>
    </row>
    <row r="4277" spans="1:5" ht="12.95" customHeight="1" x14ac:dyDescent="0.2">
      <c r="A4277" s="7">
        <v>39701</v>
      </c>
      <c r="B4277" s="8">
        <v>7.1343519999999998</v>
      </c>
      <c r="C4277" s="2">
        <v>4.4581340000000003</v>
      </c>
      <c r="D4277" s="2">
        <v>4.4581340000000003</v>
      </c>
      <c r="E4277" s="2">
        <v>1</v>
      </c>
    </row>
    <row r="4278" spans="1:5" ht="12.95" customHeight="1" x14ac:dyDescent="0.2">
      <c r="A4278" s="7">
        <v>39702</v>
      </c>
      <c r="B4278" s="8">
        <v>7.1346350000000003</v>
      </c>
      <c r="C4278" s="2">
        <v>4.4781789999999999</v>
      </c>
      <c r="D4278" s="2">
        <v>4.4781789999999999</v>
      </c>
      <c r="E4278" s="2">
        <v>1</v>
      </c>
    </row>
    <row r="4279" spans="1:5" ht="12.95" customHeight="1" x14ac:dyDescent="0.2">
      <c r="A4279" s="7">
        <v>39703</v>
      </c>
      <c r="B4279" s="8">
        <v>7.1250730000000004</v>
      </c>
      <c r="C4279" s="2">
        <v>4.4910639999999997</v>
      </c>
      <c r="D4279" s="2">
        <v>4.4910639999999997</v>
      </c>
      <c r="E4279" s="2">
        <v>1</v>
      </c>
    </row>
    <row r="4280" spans="1:5" ht="12.95" customHeight="1" x14ac:dyDescent="0.2">
      <c r="A4280" s="7">
        <v>39704</v>
      </c>
      <c r="B4280" s="8">
        <v>7.1170010000000001</v>
      </c>
      <c r="C4280" s="2">
        <v>4.4456249999999997</v>
      </c>
      <c r="D4280" s="2">
        <v>4.4456249999999997</v>
      </c>
      <c r="E4280" s="2">
        <v>1</v>
      </c>
    </row>
    <row r="4281" spans="1:5" ht="12.95" customHeight="1" x14ac:dyDescent="0.2">
      <c r="A4281" s="7">
        <v>39705</v>
      </c>
      <c r="B4281" s="8">
        <v>7.1170010000000001</v>
      </c>
      <c r="C4281" s="2">
        <v>4.4456249999999997</v>
      </c>
      <c r="D4281" s="2">
        <v>4.4456249999999997</v>
      </c>
      <c r="E4281" s="2">
        <v>1</v>
      </c>
    </row>
    <row r="4282" spans="1:5" ht="12.95" customHeight="1" x14ac:dyDescent="0.2">
      <c r="A4282" s="7">
        <v>39706</v>
      </c>
      <c r="B4282" s="8">
        <v>7.1170010000000001</v>
      </c>
      <c r="C4282" s="2">
        <v>4.4456249999999997</v>
      </c>
      <c r="D4282" s="2">
        <v>4.4456249999999997</v>
      </c>
      <c r="E4282" s="2">
        <v>1</v>
      </c>
    </row>
    <row r="4283" spans="1:5" ht="12.95" customHeight="1" x14ac:dyDescent="0.2">
      <c r="A4283" s="7">
        <v>39707</v>
      </c>
      <c r="B4283" s="8">
        <v>7.1164560000000003</v>
      </c>
      <c r="C4283" s="2">
        <v>4.4785750000000002</v>
      </c>
      <c r="D4283" s="2">
        <v>4.4785750000000002</v>
      </c>
      <c r="E4283" s="2">
        <v>1</v>
      </c>
    </row>
    <row r="4284" spans="1:5" ht="12.95" customHeight="1" x14ac:dyDescent="0.2">
      <c r="A4284" s="7">
        <v>39708</v>
      </c>
      <c r="B4284" s="8">
        <v>7.108587</v>
      </c>
      <c r="C4284" s="2">
        <v>4.4988210000000004</v>
      </c>
      <c r="D4284" s="2">
        <v>4.4988210000000004</v>
      </c>
      <c r="E4284" s="2">
        <v>1</v>
      </c>
    </row>
    <row r="4285" spans="1:5" ht="12.95" customHeight="1" x14ac:dyDescent="0.2">
      <c r="A4285" s="7">
        <v>39709</v>
      </c>
      <c r="B4285" s="8">
        <v>7.1078270000000003</v>
      </c>
      <c r="C4285" s="2">
        <v>4.4672409999999996</v>
      </c>
      <c r="D4285" s="2">
        <v>4.4672409999999996</v>
      </c>
      <c r="E4285" s="2">
        <v>1</v>
      </c>
    </row>
    <row r="4286" spans="1:5" ht="12.95" customHeight="1" x14ac:dyDescent="0.2">
      <c r="A4286" s="7">
        <v>39710</v>
      </c>
      <c r="B4286" s="8">
        <v>7.1113350000000004</v>
      </c>
      <c r="C4286" s="2">
        <v>4.4906129999999997</v>
      </c>
      <c r="D4286" s="2">
        <v>4.4906129999999997</v>
      </c>
      <c r="E4286" s="2">
        <v>1</v>
      </c>
    </row>
    <row r="4287" spans="1:5" ht="12.95" customHeight="1" x14ac:dyDescent="0.2">
      <c r="A4287" s="7">
        <v>39711</v>
      </c>
      <c r="B4287" s="8">
        <v>7.1140290000000004</v>
      </c>
      <c r="C4287" s="2">
        <v>4.4568529999999997</v>
      </c>
      <c r="D4287" s="2">
        <v>4.4568529999999997</v>
      </c>
      <c r="E4287" s="2">
        <v>1</v>
      </c>
    </row>
    <row r="4288" spans="1:5" ht="12.95" customHeight="1" x14ac:dyDescent="0.2">
      <c r="A4288" s="7">
        <v>39712</v>
      </c>
      <c r="B4288" s="8">
        <v>7.1140290000000004</v>
      </c>
      <c r="C4288" s="2">
        <v>4.4568529999999997</v>
      </c>
      <c r="D4288" s="2">
        <v>4.4568529999999997</v>
      </c>
      <c r="E4288" s="2">
        <v>1</v>
      </c>
    </row>
    <row r="4289" spans="1:5" ht="12.95" customHeight="1" x14ac:dyDescent="0.2">
      <c r="A4289" s="7">
        <v>39713</v>
      </c>
      <c r="B4289" s="8">
        <v>7.1140290000000004</v>
      </c>
      <c r="C4289" s="2">
        <v>4.4568529999999997</v>
      </c>
      <c r="D4289" s="2">
        <v>4.4568529999999997</v>
      </c>
      <c r="E4289" s="2">
        <v>1</v>
      </c>
    </row>
    <row r="4290" spans="1:5" ht="12.95" customHeight="1" x14ac:dyDescent="0.2">
      <c r="A4290" s="7">
        <v>39714</v>
      </c>
      <c r="B4290" s="8">
        <v>7.1085190000000003</v>
      </c>
      <c r="C4290" s="2">
        <v>4.4472719999999999</v>
      </c>
      <c r="D4290" s="2">
        <v>4.4472719999999999</v>
      </c>
      <c r="E4290" s="2">
        <v>1</v>
      </c>
    </row>
    <row r="4291" spans="1:5" ht="12.95" customHeight="1" x14ac:dyDescent="0.2">
      <c r="A4291" s="7">
        <v>39715</v>
      </c>
      <c r="B4291" s="8">
        <v>7.115443</v>
      </c>
      <c r="C4291" s="2">
        <v>4.4630510000000001</v>
      </c>
      <c r="D4291" s="2">
        <v>4.4630510000000001</v>
      </c>
      <c r="E4291" s="2">
        <v>1</v>
      </c>
    </row>
    <row r="4292" spans="1:5" ht="12.95" customHeight="1" x14ac:dyDescent="0.2">
      <c r="A4292" s="7">
        <v>39716</v>
      </c>
      <c r="B4292" s="8">
        <v>7.1279279999999998</v>
      </c>
      <c r="C4292" s="2">
        <v>4.4678000000000004</v>
      </c>
      <c r="D4292" s="2">
        <v>4.4678000000000004</v>
      </c>
      <c r="E4292" s="2">
        <v>1</v>
      </c>
    </row>
    <row r="4293" spans="1:5" ht="12.95" customHeight="1" x14ac:dyDescent="0.2">
      <c r="A4293" s="7">
        <v>39717</v>
      </c>
      <c r="B4293" s="8">
        <v>7.1176570000000003</v>
      </c>
      <c r="C4293" s="2">
        <v>4.4641599999999997</v>
      </c>
      <c r="D4293" s="2">
        <v>4.4641599999999997</v>
      </c>
      <c r="E4293" s="2">
        <v>1</v>
      </c>
    </row>
    <row r="4294" spans="1:5" ht="12.95" customHeight="1" x14ac:dyDescent="0.2">
      <c r="A4294" s="7">
        <v>39718</v>
      </c>
      <c r="B4294" s="8">
        <v>7.1230370000000001</v>
      </c>
      <c r="C4294" s="2">
        <v>4.4835630000000002</v>
      </c>
      <c r="D4294" s="2">
        <v>4.4835630000000002</v>
      </c>
      <c r="E4294" s="2">
        <v>1</v>
      </c>
    </row>
    <row r="4295" spans="1:5" ht="12.95" customHeight="1" x14ac:dyDescent="0.2">
      <c r="A4295" s="7">
        <v>39719</v>
      </c>
      <c r="B4295" s="8">
        <v>7.1230370000000001</v>
      </c>
      <c r="C4295" s="2">
        <v>4.4835630000000002</v>
      </c>
      <c r="D4295" s="2">
        <v>4.4835630000000002</v>
      </c>
      <c r="E4295" s="2">
        <v>1</v>
      </c>
    </row>
    <row r="4296" spans="1:5" ht="12.95" customHeight="1" x14ac:dyDescent="0.2">
      <c r="A4296" s="7">
        <v>39720</v>
      </c>
      <c r="B4296" s="8">
        <v>7.1230370000000001</v>
      </c>
      <c r="C4296" s="2">
        <v>4.4835630000000002</v>
      </c>
      <c r="D4296" s="2">
        <v>4.4835630000000002</v>
      </c>
      <c r="E4296" s="2">
        <v>1</v>
      </c>
    </row>
    <row r="4297" spans="1:5" ht="12.95" customHeight="1" x14ac:dyDescent="0.2">
      <c r="A4297" s="7">
        <v>39721</v>
      </c>
      <c r="B4297" s="8">
        <v>7.1077409999999999</v>
      </c>
      <c r="C4297" s="2">
        <v>4.4801390000000003</v>
      </c>
      <c r="D4297" s="2">
        <v>4.4801390000000003</v>
      </c>
      <c r="E4297" s="2">
        <v>1</v>
      </c>
    </row>
    <row r="4298" spans="1:5" ht="12.95" customHeight="1" x14ac:dyDescent="0.2">
      <c r="A4298" s="7">
        <v>39722</v>
      </c>
      <c r="B4298" s="8">
        <v>7.107901</v>
      </c>
      <c r="C4298" s="2">
        <v>4.4975329999999998</v>
      </c>
      <c r="D4298" s="2">
        <v>4.4975329999999998</v>
      </c>
      <c r="E4298" s="2">
        <v>1</v>
      </c>
    </row>
    <row r="4299" spans="1:5" ht="12.95" customHeight="1" x14ac:dyDescent="0.2">
      <c r="A4299" s="7">
        <v>39723</v>
      </c>
      <c r="B4299" s="8">
        <v>7.1074780000000004</v>
      </c>
      <c r="C4299" s="2">
        <v>4.4986889999999997</v>
      </c>
      <c r="D4299" s="2">
        <v>4.4986889999999997</v>
      </c>
      <c r="E4299" s="2">
        <v>1</v>
      </c>
    </row>
    <row r="4300" spans="1:5" ht="12.95" customHeight="1" x14ac:dyDescent="0.2">
      <c r="A4300" s="7">
        <v>39724</v>
      </c>
      <c r="B4300" s="8">
        <v>7.106744</v>
      </c>
      <c r="C4300" s="2">
        <v>4.512791</v>
      </c>
      <c r="D4300" s="2">
        <v>4.512791</v>
      </c>
      <c r="E4300" s="2">
        <v>1</v>
      </c>
    </row>
    <row r="4301" spans="1:5" ht="12.95" customHeight="1" x14ac:dyDescent="0.2">
      <c r="A4301" s="7">
        <v>39725</v>
      </c>
      <c r="B4301" s="8">
        <v>7.1138260000000004</v>
      </c>
      <c r="C4301" s="2">
        <v>4.5334089999999998</v>
      </c>
      <c r="D4301" s="2">
        <v>4.5334089999999998</v>
      </c>
      <c r="E4301" s="2">
        <v>1</v>
      </c>
    </row>
    <row r="4302" spans="1:5" ht="12.95" customHeight="1" x14ac:dyDescent="0.2">
      <c r="A4302" s="7">
        <v>39726</v>
      </c>
      <c r="B4302" s="8">
        <v>7.1138260000000004</v>
      </c>
      <c r="C4302" s="2">
        <v>4.5334089999999998</v>
      </c>
      <c r="D4302" s="2">
        <v>4.5334089999999998</v>
      </c>
      <c r="E4302" s="2">
        <v>1</v>
      </c>
    </row>
    <row r="4303" spans="1:5" ht="12.95" customHeight="1" x14ac:dyDescent="0.2">
      <c r="A4303" s="7">
        <v>39727</v>
      </c>
      <c r="B4303" s="8">
        <v>7.1138260000000004</v>
      </c>
      <c r="C4303" s="2">
        <v>4.5334089999999998</v>
      </c>
      <c r="D4303" s="2">
        <v>4.5334089999999998</v>
      </c>
      <c r="E4303" s="2">
        <v>1</v>
      </c>
    </row>
    <row r="4304" spans="1:5" ht="12.95" customHeight="1" x14ac:dyDescent="0.2">
      <c r="A4304" s="7">
        <v>39728</v>
      </c>
      <c r="B4304" s="8">
        <v>7.1186949999999998</v>
      </c>
      <c r="C4304" s="2">
        <v>4.590929</v>
      </c>
      <c r="D4304" s="2">
        <v>4.590929</v>
      </c>
      <c r="E4304" s="2">
        <v>1</v>
      </c>
    </row>
    <row r="4305" spans="1:5" ht="12.95" customHeight="1" x14ac:dyDescent="0.2">
      <c r="A4305" s="7">
        <v>39729</v>
      </c>
      <c r="B4305" s="8">
        <v>7.1163129999999999</v>
      </c>
      <c r="C4305" s="2">
        <v>4.5920579999999998</v>
      </c>
      <c r="D4305" s="2">
        <v>4.5920579999999998</v>
      </c>
      <c r="E4305" s="2">
        <v>1</v>
      </c>
    </row>
    <row r="4306" spans="1:5" ht="12.95" customHeight="1" x14ac:dyDescent="0.2">
      <c r="A4306" s="7">
        <v>39730</v>
      </c>
      <c r="B4306" s="8">
        <v>7.1163129999999999</v>
      </c>
      <c r="C4306" s="2">
        <v>4.5920579999999998</v>
      </c>
      <c r="D4306" s="2">
        <v>4.5920579999999998</v>
      </c>
      <c r="E4306" s="2">
        <v>1</v>
      </c>
    </row>
    <row r="4307" spans="1:5" ht="12.95" customHeight="1" x14ac:dyDescent="0.2">
      <c r="A4307" s="7">
        <v>39731</v>
      </c>
      <c r="B4307" s="8">
        <v>7.125146</v>
      </c>
      <c r="C4307" s="2">
        <v>4.6028070000000003</v>
      </c>
      <c r="D4307" s="2">
        <v>4.6028070000000003</v>
      </c>
      <c r="E4307" s="2">
        <v>1</v>
      </c>
    </row>
    <row r="4308" spans="1:5" ht="12.95" customHeight="1" x14ac:dyDescent="0.2">
      <c r="A4308" s="7">
        <v>39732</v>
      </c>
      <c r="B4308" s="8">
        <v>7.1360070000000002</v>
      </c>
      <c r="C4308" s="2">
        <v>4.6981409999999997</v>
      </c>
      <c r="D4308" s="2">
        <v>4.6981409999999997</v>
      </c>
      <c r="E4308" s="2">
        <v>1</v>
      </c>
    </row>
    <row r="4309" spans="1:5" ht="12.95" customHeight="1" x14ac:dyDescent="0.2">
      <c r="A4309" s="7">
        <v>39733</v>
      </c>
      <c r="B4309" s="8">
        <v>7.1360070000000002</v>
      </c>
      <c r="C4309" s="2">
        <v>4.6981409999999997</v>
      </c>
      <c r="D4309" s="2">
        <v>4.6981409999999997</v>
      </c>
      <c r="E4309" s="2">
        <v>1</v>
      </c>
    </row>
    <row r="4310" spans="1:5" ht="12.95" customHeight="1" x14ac:dyDescent="0.2">
      <c r="A4310" s="7">
        <v>39734</v>
      </c>
      <c r="B4310" s="8">
        <v>7.1360070000000002</v>
      </c>
      <c r="C4310" s="2">
        <v>4.6981409999999997</v>
      </c>
      <c r="D4310" s="2">
        <v>4.6981409999999997</v>
      </c>
      <c r="E4310" s="2">
        <v>1</v>
      </c>
    </row>
    <row r="4311" spans="1:5" ht="12.95" customHeight="1" x14ac:dyDescent="0.2">
      <c r="A4311" s="7">
        <v>39735</v>
      </c>
      <c r="B4311" s="8">
        <v>7.1382320000000004</v>
      </c>
      <c r="C4311" s="2">
        <v>4.6361189999999999</v>
      </c>
      <c r="D4311" s="2">
        <v>4.6361189999999999</v>
      </c>
      <c r="E4311" s="2">
        <v>1</v>
      </c>
    </row>
    <row r="4312" spans="1:5" ht="12.95" customHeight="1" x14ac:dyDescent="0.2">
      <c r="A4312" s="7">
        <v>39736</v>
      </c>
      <c r="B4312" s="8">
        <v>7.1442009999999998</v>
      </c>
      <c r="C4312" s="2">
        <v>4.6160119999999996</v>
      </c>
      <c r="D4312" s="2">
        <v>4.6160119999999996</v>
      </c>
      <c r="E4312" s="2">
        <v>1</v>
      </c>
    </row>
    <row r="4313" spans="1:5" ht="12.95" customHeight="1" x14ac:dyDescent="0.2">
      <c r="A4313" s="7">
        <v>39737</v>
      </c>
      <c r="B4313" s="8">
        <v>7.1454389999999997</v>
      </c>
      <c r="C4313" s="2">
        <v>4.6180050000000001</v>
      </c>
      <c r="D4313" s="2">
        <v>4.6180050000000001</v>
      </c>
      <c r="E4313" s="2">
        <v>1</v>
      </c>
    </row>
    <row r="4314" spans="1:5" ht="12.95" customHeight="1" x14ac:dyDescent="0.2">
      <c r="A4314" s="7">
        <v>39738</v>
      </c>
      <c r="B4314" s="8">
        <v>7.1498480000000004</v>
      </c>
      <c r="C4314" s="2">
        <v>4.6856600000000004</v>
      </c>
      <c r="D4314" s="2">
        <v>4.6856600000000004</v>
      </c>
      <c r="E4314" s="2">
        <v>1</v>
      </c>
    </row>
    <row r="4315" spans="1:5" ht="12.95" customHeight="1" x14ac:dyDescent="0.2">
      <c r="A4315" s="7">
        <v>39739</v>
      </c>
      <c r="B4315" s="8">
        <v>7.161206</v>
      </c>
      <c r="C4315" s="2">
        <v>4.6931029999999998</v>
      </c>
      <c r="D4315" s="2">
        <v>4.6931029999999998</v>
      </c>
      <c r="E4315" s="2">
        <v>1</v>
      </c>
    </row>
    <row r="4316" spans="1:5" ht="12.95" customHeight="1" x14ac:dyDescent="0.2">
      <c r="A4316" s="7">
        <v>39740</v>
      </c>
      <c r="B4316" s="8">
        <v>7.161206</v>
      </c>
      <c r="C4316" s="2">
        <v>4.6931029999999998</v>
      </c>
      <c r="D4316" s="2">
        <v>4.6931029999999998</v>
      </c>
      <c r="E4316" s="2">
        <v>1</v>
      </c>
    </row>
    <row r="4317" spans="1:5" ht="12.95" customHeight="1" x14ac:dyDescent="0.2">
      <c r="A4317" s="7">
        <v>39741</v>
      </c>
      <c r="B4317" s="8">
        <v>7.161206</v>
      </c>
      <c r="C4317" s="2">
        <v>4.6931029999999998</v>
      </c>
      <c r="D4317" s="2">
        <v>4.6931029999999998</v>
      </c>
      <c r="E4317" s="2">
        <v>1</v>
      </c>
    </row>
    <row r="4318" spans="1:5" ht="12.95" customHeight="1" x14ac:dyDescent="0.2">
      <c r="A4318" s="7">
        <v>39742</v>
      </c>
      <c r="B4318" s="8">
        <v>7.1646640000000001</v>
      </c>
      <c r="C4318" s="2">
        <v>4.6772840000000002</v>
      </c>
      <c r="D4318" s="2">
        <v>4.6772840000000002</v>
      </c>
      <c r="E4318" s="2">
        <v>1</v>
      </c>
    </row>
    <row r="4319" spans="1:5" ht="12.95" customHeight="1" x14ac:dyDescent="0.2">
      <c r="A4319" s="7">
        <v>39743</v>
      </c>
      <c r="B4319" s="8">
        <v>7.1786960000000004</v>
      </c>
      <c r="C4319" s="2">
        <v>4.7011760000000002</v>
      </c>
      <c r="D4319" s="2">
        <v>4.7011760000000002</v>
      </c>
      <c r="E4319" s="2">
        <v>1</v>
      </c>
    </row>
    <row r="4320" spans="1:5" ht="12.95" customHeight="1" x14ac:dyDescent="0.2">
      <c r="A4320" s="7">
        <v>39744</v>
      </c>
      <c r="B4320" s="8">
        <v>7.1818200000000001</v>
      </c>
      <c r="C4320" s="2">
        <v>4.7881989999999996</v>
      </c>
      <c r="D4320" s="2">
        <v>4.7881989999999996</v>
      </c>
      <c r="E4320" s="2">
        <v>1</v>
      </c>
    </row>
    <row r="4321" spans="1:5" ht="12.95" customHeight="1" x14ac:dyDescent="0.2">
      <c r="A4321" s="7">
        <v>39745</v>
      </c>
      <c r="B4321" s="8">
        <v>7.2104629999999998</v>
      </c>
      <c r="C4321" s="2">
        <v>4.8201499999999999</v>
      </c>
      <c r="D4321" s="2">
        <v>4.8201499999999999</v>
      </c>
      <c r="E4321" s="2">
        <v>1</v>
      </c>
    </row>
    <row r="4322" spans="1:5" ht="12.95" customHeight="1" x14ac:dyDescent="0.2">
      <c r="A4322" s="7">
        <v>39746</v>
      </c>
      <c r="B4322" s="8">
        <v>7.2343489999999999</v>
      </c>
      <c r="C4322" s="2">
        <v>4.9909270000000001</v>
      </c>
      <c r="D4322" s="2">
        <v>4.9909270000000001</v>
      </c>
      <c r="E4322" s="2">
        <v>1</v>
      </c>
    </row>
    <row r="4323" spans="1:5" ht="12.95" customHeight="1" x14ac:dyDescent="0.2">
      <c r="A4323" s="7">
        <v>39747</v>
      </c>
      <c r="B4323" s="8">
        <v>7.2343489999999999</v>
      </c>
      <c r="C4323" s="2">
        <v>4.9909270000000001</v>
      </c>
      <c r="D4323" s="2">
        <v>4.9909270000000001</v>
      </c>
      <c r="E4323" s="2">
        <v>1</v>
      </c>
    </row>
    <row r="4324" spans="1:5" ht="12.95" customHeight="1" x14ac:dyDescent="0.2">
      <c r="A4324" s="7">
        <v>39748</v>
      </c>
      <c r="B4324" s="8">
        <v>7.2343489999999999</v>
      </c>
      <c r="C4324" s="2">
        <v>4.9909270000000001</v>
      </c>
      <c r="D4324" s="2">
        <v>4.9909270000000001</v>
      </c>
      <c r="E4324" s="2">
        <v>1</v>
      </c>
    </row>
    <row r="4325" spans="1:5" ht="12.95" customHeight="1" x14ac:dyDescent="0.2">
      <c r="A4325" s="7">
        <v>39749</v>
      </c>
      <c r="B4325" s="8">
        <v>7.2348150000000002</v>
      </c>
      <c r="C4325" s="2">
        <v>5.0064460000000004</v>
      </c>
      <c r="D4325" s="2">
        <v>5.0064460000000004</v>
      </c>
      <c r="E4325" s="2">
        <v>1</v>
      </c>
    </row>
    <row r="4326" spans="1:5" ht="12.95" customHeight="1" x14ac:dyDescent="0.2">
      <c r="A4326" s="7">
        <v>39750</v>
      </c>
      <c r="B4326" s="8">
        <v>7.2133570000000002</v>
      </c>
      <c r="C4326" s="2">
        <v>4.9695879999999999</v>
      </c>
      <c r="D4326" s="2">
        <v>4.9695879999999999</v>
      </c>
      <c r="E4326" s="2">
        <v>1</v>
      </c>
    </row>
    <row r="4327" spans="1:5" ht="12.95" customHeight="1" x14ac:dyDescent="0.2">
      <c r="A4327" s="7">
        <v>39751</v>
      </c>
      <c r="B4327" s="8">
        <v>7.2063639999999998</v>
      </c>
      <c r="C4327" s="2">
        <v>4.9106399999999999</v>
      </c>
      <c r="D4327" s="2">
        <v>4.9106399999999999</v>
      </c>
      <c r="E4327" s="2">
        <v>1</v>
      </c>
    </row>
    <row r="4328" spans="1:5" ht="12.95" customHeight="1" x14ac:dyDescent="0.2">
      <c r="A4328" s="7">
        <v>39752</v>
      </c>
      <c r="B4328" s="8">
        <v>7.1858810000000002</v>
      </c>
      <c r="C4328" s="2">
        <v>4.8448500000000001</v>
      </c>
      <c r="D4328" s="2">
        <v>4.8448500000000001</v>
      </c>
      <c r="E4328" s="2">
        <v>1</v>
      </c>
    </row>
    <row r="4329" spans="1:5" ht="12.95" customHeight="1" x14ac:dyDescent="0.2">
      <c r="A4329" s="7">
        <v>39753</v>
      </c>
      <c r="B4329" s="8">
        <v>7.1751760000000004</v>
      </c>
      <c r="C4329" s="2">
        <v>4.8847269999999998</v>
      </c>
      <c r="D4329" s="2">
        <v>4.8847269999999998</v>
      </c>
      <c r="E4329" s="2">
        <v>1</v>
      </c>
    </row>
    <row r="4330" spans="1:5" ht="12.95" customHeight="1" x14ac:dyDescent="0.2">
      <c r="A4330" s="7">
        <v>39754</v>
      </c>
      <c r="B4330" s="8">
        <v>7.1751760000000004</v>
      </c>
      <c r="C4330" s="2">
        <v>4.8847269999999998</v>
      </c>
      <c r="D4330" s="2">
        <v>4.8847269999999998</v>
      </c>
      <c r="E4330" s="2">
        <v>1</v>
      </c>
    </row>
    <row r="4331" spans="1:5" ht="12.95" customHeight="1" x14ac:dyDescent="0.2">
      <c r="A4331" s="7">
        <v>39755</v>
      </c>
      <c r="B4331" s="8">
        <v>7.1751760000000004</v>
      </c>
      <c r="C4331" s="2">
        <v>4.8847269999999998</v>
      </c>
      <c r="D4331" s="2">
        <v>4.8847269999999998</v>
      </c>
      <c r="E4331" s="2">
        <v>1</v>
      </c>
    </row>
    <row r="4332" spans="1:5" ht="12.95" customHeight="1" x14ac:dyDescent="0.2">
      <c r="A4332" s="7">
        <v>39756</v>
      </c>
      <c r="B4332" s="8">
        <v>7.1730970000000003</v>
      </c>
      <c r="C4332" s="2">
        <v>4.8274429999999997</v>
      </c>
      <c r="D4332" s="2">
        <v>4.8274429999999997</v>
      </c>
      <c r="E4332" s="2">
        <v>1</v>
      </c>
    </row>
    <row r="4333" spans="1:5" ht="12.95" customHeight="1" x14ac:dyDescent="0.2">
      <c r="A4333" s="7">
        <v>39757</v>
      </c>
      <c r="B4333" s="8">
        <v>7.1581989999999998</v>
      </c>
      <c r="C4333" s="2">
        <v>4.795471</v>
      </c>
      <c r="D4333" s="2">
        <v>4.795471</v>
      </c>
      <c r="E4333" s="2">
        <v>1</v>
      </c>
    </row>
    <row r="4334" spans="1:5" ht="12.95" customHeight="1" x14ac:dyDescent="0.2">
      <c r="A4334" s="7">
        <v>39758</v>
      </c>
      <c r="B4334" s="8">
        <v>7.1545420000000002</v>
      </c>
      <c r="C4334" s="2">
        <v>4.763344</v>
      </c>
      <c r="D4334" s="2">
        <v>4.763344</v>
      </c>
      <c r="E4334" s="2">
        <v>1</v>
      </c>
    </row>
    <row r="4335" spans="1:5" ht="12.95" customHeight="1" x14ac:dyDescent="0.2">
      <c r="A4335" s="7">
        <v>39759</v>
      </c>
      <c r="B4335" s="8">
        <v>7.1515069999999996</v>
      </c>
      <c r="C4335" s="2">
        <v>4.7581550000000004</v>
      </c>
      <c r="D4335" s="2">
        <v>4.7581550000000004</v>
      </c>
      <c r="E4335" s="2">
        <v>1</v>
      </c>
    </row>
    <row r="4336" spans="1:5" ht="12.95" customHeight="1" x14ac:dyDescent="0.2">
      <c r="A4336" s="7">
        <v>39760</v>
      </c>
      <c r="B4336" s="8">
        <v>7.1421900000000003</v>
      </c>
      <c r="C4336" s="2">
        <v>4.7573369999999997</v>
      </c>
      <c r="D4336" s="2">
        <v>4.7573369999999997</v>
      </c>
      <c r="E4336" s="2">
        <v>1</v>
      </c>
    </row>
    <row r="4337" spans="1:5" ht="12.95" customHeight="1" x14ac:dyDescent="0.2">
      <c r="A4337" s="7">
        <v>39761</v>
      </c>
      <c r="B4337" s="8">
        <v>7.1421900000000003</v>
      </c>
      <c r="C4337" s="2">
        <v>4.7573369999999997</v>
      </c>
      <c r="D4337" s="2">
        <v>4.7573369999999997</v>
      </c>
      <c r="E4337" s="2">
        <v>1</v>
      </c>
    </row>
    <row r="4338" spans="1:5" ht="12.95" customHeight="1" x14ac:dyDescent="0.2">
      <c r="A4338" s="7">
        <v>39762</v>
      </c>
      <c r="B4338" s="8">
        <v>7.1421900000000003</v>
      </c>
      <c r="C4338" s="2">
        <v>4.7573369999999997</v>
      </c>
      <c r="D4338" s="2">
        <v>4.7573369999999997</v>
      </c>
      <c r="E4338" s="2">
        <v>1</v>
      </c>
    </row>
    <row r="4339" spans="1:5" ht="12.95" customHeight="1" x14ac:dyDescent="0.2">
      <c r="A4339" s="7">
        <v>39763</v>
      </c>
      <c r="B4339" s="8">
        <v>7.1432399999999996</v>
      </c>
      <c r="C4339" s="2">
        <v>4.7290570000000001</v>
      </c>
      <c r="D4339" s="2">
        <v>4.7290570000000001</v>
      </c>
      <c r="E4339" s="2">
        <v>1</v>
      </c>
    </row>
    <row r="4340" spans="1:5" ht="12.95" customHeight="1" x14ac:dyDescent="0.2">
      <c r="A4340" s="7">
        <v>39764</v>
      </c>
      <c r="B4340" s="8">
        <v>7.146998</v>
      </c>
      <c r="C4340" s="2">
        <v>4.7748520000000001</v>
      </c>
      <c r="D4340" s="2">
        <v>4.7748520000000001</v>
      </c>
      <c r="E4340" s="2">
        <v>1</v>
      </c>
    </row>
    <row r="4341" spans="1:5" ht="12.95" customHeight="1" x14ac:dyDescent="0.2">
      <c r="A4341" s="7">
        <v>39765</v>
      </c>
      <c r="B4341" s="8">
        <v>7.1460359999999996</v>
      </c>
      <c r="C4341" s="2">
        <v>4.8066430000000002</v>
      </c>
      <c r="D4341" s="2">
        <v>4.8066430000000002</v>
      </c>
      <c r="E4341" s="2">
        <v>1</v>
      </c>
    </row>
    <row r="4342" spans="1:5" ht="12.95" customHeight="1" x14ac:dyDescent="0.2">
      <c r="A4342" s="7">
        <v>39766</v>
      </c>
      <c r="B4342" s="8">
        <v>7.1489380000000002</v>
      </c>
      <c r="C4342" s="2">
        <v>4.8095650000000001</v>
      </c>
      <c r="D4342" s="2">
        <v>4.8095650000000001</v>
      </c>
      <c r="E4342" s="2">
        <v>1</v>
      </c>
    </row>
    <row r="4343" spans="1:5" ht="12.95" customHeight="1" x14ac:dyDescent="0.2">
      <c r="A4343" s="7">
        <v>39767</v>
      </c>
      <c r="B4343" s="8">
        <v>7.1286490000000002</v>
      </c>
      <c r="C4343" s="2">
        <v>4.7197089999999999</v>
      </c>
      <c r="D4343" s="2">
        <v>4.7197089999999999</v>
      </c>
      <c r="E4343" s="2">
        <v>1</v>
      </c>
    </row>
    <row r="4344" spans="1:5" ht="12.95" customHeight="1" x14ac:dyDescent="0.2">
      <c r="A4344" s="7">
        <v>39768</v>
      </c>
      <c r="B4344" s="8">
        <v>7.1286490000000002</v>
      </c>
      <c r="C4344" s="2">
        <v>4.7197089999999999</v>
      </c>
      <c r="D4344" s="2">
        <v>4.7197089999999999</v>
      </c>
      <c r="E4344" s="2">
        <v>1</v>
      </c>
    </row>
    <row r="4345" spans="1:5" ht="12.95" customHeight="1" x14ac:dyDescent="0.2">
      <c r="A4345" s="7">
        <v>39769</v>
      </c>
      <c r="B4345" s="8">
        <v>7.1286490000000002</v>
      </c>
      <c r="C4345" s="2">
        <v>4.7197089999999999</v>
      </c>
      <c r="D4345" s="2">
        <v>4.7197089999999999</v>
      </c>
      <c r="E4345" s="2">
        <v>1</v>
      </c>
    </row>
    <row r="4346" spans="1:5" ht="12.95" customHeight="1" x14ac:dyDescent="0.2">
      <c r="A4346" s="7">
        <v>39770</v>
      </c>
      <c r="B4346" s="8">
        <v>7.1214919999999999</v>
      </c>
      <c r="C4346" s="2">
        <v>4.7196579999999999</v>
      </c>
      <c r="D4346" s="2">
        <v>4.7196579999999999</v>
      </c>
      <c r="E4346" s="2">
        <v>1</v>
      </c>
    </row>
    <row r="4347" spans="1:5" ht="12.95" customHeight="1" x14ac:dyDescent="0.2">
      <c r="A4347" s="7">
        <v>39771</v>
      </c>
      <c r="B4347" s="8">
        <v>7.127173</v>
      </c>
      <c r="C4347" s="2">
        <v>4.7087560000000002</v>
      </c>
      <c r="D4347" s="2">
        <v>4.7087560000000002</v>
      </c>
      <c r="E4347" s="2">
        <v>1</v>
      </c>
    </row>
    <row r="4348" spans="1:5" ht="12.95" customHeight="1" x14ac:dyDescent="0.2">
      <c r="A4348" s="7">
        <v>39772</v>
      </c>
      <c r="B4348" s="8">
        <v>7.1198399999999999</v>
      </c>
      <c r="C4348" s="2">
        <v>4.6764140000000003</v>
      </c>
      <c r="D4348" s="2">
        <v>4.6764140000000003</v>
      </c>
      <c r="E4348" s="2">
        <v>1</v>
      </c>
    </row>
    <row r="4349" spans="1:5" ht="12.95" customHeight="1" x14ac:dyDescent="0.2">
      <c r="A4349" s="7">
        <v>39773</v>
      </c>
      <c r="B4349" s="8">
        <v>7.1192159999999998</v>
      </c>
      <c r="C4349" s="2">
        <v>4.6889390000000004</v>
      </c>
      <c r="D4349" s="2">
        <v>4.6889390000000004</v>
      </c>
      <c r="E4349" s="2">
        <v>1</v>
      </c>
    </row>
    <row r="4350" spans="1:5" ht="12.95" customHeight="1" x14ac:dyDescent="0.2">
      <c r="A4350" s="7">
        <v>39774</v>
      </c>
      <c r="B4350" s="8">
        <v>7.1222450000000004</v>
      </c>
      <c r="C4350" s="2">
        <v>4.6329570000000002</v>
      </c>
      <c r="D4350" s="2">
        <v>4.6329570000000002</v>
      </c>
      <c r="E4350" s="2">
        <v>1</v>
      </c>
    </row>
    <row r="4351" spans="1:5" ht="12.95" customHeight="1" x14ac:dyDescent="0.2">
      <c r="A4351" s="7">
        <v>39775</v>
      </c>
      <c r="B4351" s="8">
        <v>7.1222450000000004</v>
      </c>
      <c r="C4351" s="2">
        <v>4.6329570000000002</v>
      </c>
      <c r="D4351" s="2">
        <v>4.6329570000000002</v>
      </c>
      <c r="E4351" s="2">
        <v>1</v>
      </c>
    </row>
    <row r="4352" spans="1:5" ht="12.95" customHeight="1" x14ac:dyDescent="0.2">
      <c r="A4352" s="7">
        <v>39776</v>
      </c>
      <c r="B4352" s="8">
        <v>7.1222450000000004</v>
      </c>
      <c r="C4352" s="2">
        <v>4.6329570000000002</v>
      </c>
      <c r="D4352" s="2">
        <v>4.6329570000000002</v>
      </c>
      <c r="E4352" s="2">
        <v>1</v>
      </c>
    </row>
    <row r="4353" spans="1:5" ht="12.95" customHeight="1" x14ac:dyDescent="0.2">
      <c r="A4353" s="7">
        <v>39777</v>
      </c>
      <c r="B4353" s="8">
        <v>7.1290979999999999</v>
      </c>
      <c r="C4353" s="2">
        <v>4.6274819999999997</v>
      </c>
      <c r="D4353" s="2">
        <v>4.6274819999999997</v>
      </c>
      <c r="E4353" s="2">
        <v>1</v>
      </c>
    </row>
    <row r="4354" spans="1:5" ht="12.95" customHeight="1" x14ac:dyDescent="0.2">
      <c r="A4354" s="7">
        <v>39778</v>
      </c>
      <c r="B4354" s="8">
        <v>7.1227770000000001</v>
      </c>
      <c r="C4354" s="2">
        <v>4.6075280000000003</v>
      </c>
      <c r="D4354" s="2">
        <v>4.6075280000000003</v>
      </c>
      <c r="E4354" s="2">
        <v>1</v>
      </c>
    </row>
    <row r="4355" spans="1:5" ht="12.95" customHeight="1" x14ac:dyDescent="0.2">
      <c r="A4355" s="7">
        <v>39779</v>
      </c>
      <c r="B4355" s="8">
        <v>7.1502230000000004</v>
      </c>
      <c r="C4355" s="2">
        <v>4.6190069999999999</v>
      </c>
      <c r="D4355" s="2">
        <v>4.6190069999999999</v>
      </c>
      <c r="E4355" s="2">
        <v>1</v>
      </c>
    </row>
    <row r="4356" spans="1:5" ht="12.95" customHeight="1" x14ac:dyDescent="0.2">
      <c r="A4356" s="7">
        <v>39780</v>
      </c>
      <c r="B4356" s="8">
        <v>7.1480620000000004</v>
      </c>
      <c r="C4356" s="2">
        <v>4.6143320000000001</v>
      </c>
      <c r="D4356" s="2">
        <v>4.6143320000000001</v>
      </c>
      <c r="E4356" s="2">
        <v>1</v>
      </c>
    </row>
    <row r="4357" spans="1:5" ht="12.95" customHeight="1" x14ac:dyDescent="0.2">
      <c r="A4357" s="7">
        <v>39781</v>
      </c>
      <c r="B4357" s="8">
        <v>7.1280340000000004</v>
      </c>
      <c r="C4357" s="2">
        <v>4.6005120000000002</v>
      </c>
      <c r="D4357" s="2">
        <v>4.6005120000000002</v>
      </c>
      <c r="E4357" s="2">
        <v>1</v>
      </c>
    </row>
    <row r="4358" spans="1:5" ht="12.95" customHeight="1" x14ac:dyDescent="0.2">
      <c r="A4358" s="7">
        <v>39782</v>
      </c>
      <c r="B4358" s="8">
        <v>7.1280340000000004</v>
      </c>
      <c r="C4358" s="2">
        <v>4.6005120000000002</v>
      </c>
      <c r="D4358" s="2">
        <v>4.6005120000000002</v>
      </c>
      <c r="E4358" s="2">
        <v>1</v>
      </c>
    </row>
    <row r="4359" spans="1:5" ht="12.95" customHeight="1" x14ac:dyDescent="0.2">
      <c r="A4359" s="7">
        <v>39783</v>
      </c>
      <c r="B4359" s="8">
        <v>7.1280340000000004</v>
      </c>
      <c r="C4359" s="2">
        <v>4.6005120000000002</v>
      </c>
      <c r="D4359" s="2">
        <v>4.6005120000000002</v>
      </c>
      <c r="E4359" s="2">
        <v>1</v>
      </c>
    </row>
    <row r="4360" spans="1:5" ht="12.95" customHeight="1" x14ac:dyDescent="0.2">
      <c r="A4360" s="7">
        <v>39784</v>
      </c>
      <c r="B4360" s="8">
        <v>7.138217</v>
      </c>
      <c r="C4360" s="2">
        <v>4.6688580000000002</v>
      </c>
      <c r="D4360" s="2">
        <v>4.6688580000000002</v>
      </c>
      <c r="E4360" s="2">
        <v>1</v>
      </c>
    </row>
    <row r="4361" spans="1:5" ht="12.95" customHeight="1" x14ac:dyDescent="0.2">
      <c r="A4361" s="7">
        <v>39785</v>
      </c>
      <c r="B4361" s="8">
        <v>7.1203120000000002</v>
      </c>
      <c r="C4361" s="2">
        <v>4.6638580000000003</v>
      </c>
      <c r="D4361" s="2">
        <v>4.6638580000000003</v>
      </c>
      <c r="E4361" s="2">
        <v>1</v>
      </c>
    </row>
    <row r="4362" spans="1:5" ht="12.95" customHeight="1" x14ac:dyDescent="0.2">
      <c r="A4362" s="7">
        <v>39786</v>
      </c>
      <c r="B4362" s="8">
        <v>7.1606829999999997</v>
      </c>
      <c r="C4362" s="2">
        <v>4.687538</v>
      </c>
      <c r="D4362" s="2">
        <v>4.687538</v>
      </c>
      <c r="E4362" s="2">
        <v>1</v>
      </c>
    </row>
    <row r="4363" spans="1:5" ht="12.95" customHeight="1" x14ac:dyDescent="0.2">
      <c r="A4363" s="7">
        <v>39787</v>
      </c>
      <c r="B4363" s="8">
        <v>7.1776390000000001</v>
      </c>
      <c r="C4363" s="2">
        <v>4.6793399999999998</v>
      </c>
      <c r="D4363" s="2">
        <v>4.6793399999999998</v>
      </c>
      <c r="E4363" s="2">
        <v>1</v>
      </c>
    </row>
    <row r="4364" spans="1:5" ht="12.95" customHeight="1" x14ac:dyDescent="0.2">
      <c r="A4364" s="7">
        <v>39788</v>
      </c>
      <c r="B4364" s="8">
        <v>7.1826109999999996</v>
      </c>
      <c r="C4364" s="2">
        <v>4.6783109999999999</v>
      </c>
      <c r="D4364" s="2">
        <v>4.6783109999999999</v>
      </c>
      <c r="E4364" s="2">
        <v>1</v>
      </c>
    </row>
    <row r="4365" spans="1:5" ht="12.95" customHeight="1" x14ac:dyDescent="0.2">
      <c r="A4365" s="7">
        <v>39789</v>
      </c>
      <c r="B4365" s="8">
        <v>7.1826109999999996</v>
      </c>
      <c r="C4365" s="2">
        <v>4.6783109999999999</v>
      </c>
      <c r="D4365" s="2">
        <v>4.6783109999999999</v>
      </c>
      <c r="E4365" s="2">
        <v>1</v>
      </c>
    </row>
    <row r="4366" spans="1:5" ht="12.95" customHeight="1" x14ac:dyDescent="0.2">
      <c r="A4366" s="7">
        <v>39790</v>
      </c>
      <c r="B4366" s="8">
        <v>7.1826109999999996</v>
      </c>
      <c r="C4366" s="2">
        <v>4.6783109999999999</v>
      </c>
      <c r="D4366" s="2">
        <v>4.6783109999999999</v>
      </c>
      <c r="E4366" s="2">
        <v>1</v>
      </c>
    </row>
    <row r="4367" spans="1:5" ht="12.95" customHeight="1" x14ac:dyDescent="0.2">
      <c r="A4367" s="7">
        <v>39791</v>
      </c>
      <c r="B4367" s="8">
        <v>7.1788829999999999</v>
      </c>
      <c r="C4367" s="2">
        <v>4.6033239999999997</v>
      </c>
      <c r="D4367" s="2">
        <v>4.6033239999999997</v>
      </c>
      <c r="E4367" s="2">
        <v>1</v>
      </c>
    </row>
    <row r="4368" spans="1:5" ht="12.95" customHeight="1" x14ac:dyDescent="0.2">
      <c r="A4368" s="7">
        <v>39792</v>
      </c>
      <c r="B4368" s="8">
        <v>7.1929340000000002</v>
      </c>
      <c r="C4368" s="2">
        <v>4.6117419999999996</v>
      </c>
      <c r="D4368" s="2">
        <v>4.6117419999999996</v>
      </c>
      <c r="E4368" s="2">
        <v>1</v>
      </c>
    </row>
    <row r="4369" spans="1:5" ht="12.95" customHeight="1" x14ac:dyDescent="0.2">
      <c r="A4369" s="7">
        <v>39793</v>
      </c>
      <c r="B4369" s="8">
        <v>7.191916</v>
      </c>
      <c r="C4369" s="2">
        <v>4.6134560000000002</v>
      </c>
      <c r="D4369" s="2">
        <v>4.6134560000000002</v>
      </c>
      <c r="E4369" s="2">
        <v>1</v>
      </c>
    </row>
    <row r="4370" spans="1:5" ht="12.95" customHeight="1" x14ac:dyDescent="0.2">
      <c r="A4370" s="7">
        <v>39794</v>
      </c>
      <c r="B4370" s="8">
        <v>7.1871780000000003</v>
      </c>
      <c r="C4370" s="2">
        <v>4.584244</v>
      </c>
      <c r="D4370" s="2">
        <v>4.584244</v>
      </c>
      <c r="E4370" s="2">
        <v>1</v>
      </c>
    </row>
    <row r="4371" spans="1:5" ht="12.95" customHeight="1" x14ac:dyDescent="0.2">
      <c r="A4371" s="7">
        <v>39795</v>
      </c>
      <c r="B4371" s="8">
        <v>7.1854990000000001</v>
      </c>
      <c r="C4371" s="2">
        <v>4.5723820000000002</v>
      </c>
      <c r="D4371" s="2">
        <v>4.5723820000000002</v>
      </c>
      <c r="E4371" s="2">
        <v>1</v>
      </c>
    </row>
    <row r="4372" spans="1:5" ht="12.95" customHeight="1" x14ac:dyDescent="0.2">
      <c r="A4372" s="7">
        <v>39796</v>
      </c>
      <c r="B4372" s="8">
        <v>7.1854990000000001</v>
      </c>
      <c r="C4372" s="2">
        <v>4.5723820000000002</v>
      </c>
      <c r="D4372" s="2">
        <v>4.5723820000000002</v>
      </c>
      <c r="E4372" s="2">
        <v>1</v>
      </c>
    </row>
    <row r="4373" spans="1:5" ht="12.95" customHeight="1" x14ac:dyDescent="0.2">
      <c r="A4373" s="7">
        <v>39797</v>
      </c>
      <c r="B4373" s="8">
        <v>7.1854990000000001</v>
      </c>
      <c r="C4373" s="2">
        <v>4.5723820000000002</v>
      </c>
      <c r="D4373" s="2">
        <v>4.5723820000000002</v>
      </c>
      <c r="E4373" s="2">
        <v>1</v>
      </c>
    </row>
    <row r="4374" spans="1:5" ht="12.95" customHeight="1" x14ac:dyDescent="0.2">
      <c r="A4374" s="7">
        <v>39798</v>
      </c>
      <c r="B4374" s="8">
        <v>7.1832479999999999</v>
      </c>
      <c r="C4374" s="2">
        <v>4.5529869999999999</v>
      </c>
      <c r="D4374" s="2">
        <v>4.5529869999999999</v>
      </c>
      <c r="E4374" s="2">
        <v>1</v>
      </c>
    </row>
    <row r="4375" spans="1:5" ht="12.95" customHeight="1" x14ac:dyDescent="0.2">
      <c r="A4375" s="7">
        <v>39799</v>
      </c>
      <c r="B4375" s="8">
        <v>7.1792230000000004</v>
      </c>
      <c r="C4375" s="2">
        <v>4.5513019999999997</v>
      </c>
      <c r="D4375" s="2">
        <v>4.5513019999999997</v>
      </c>
      <c r="E4375" s="2">
        <v>1</v>
      </c>
    </row>
    <row r="4376" spans="1:5" ht="12.95" customHeight="1" x14ac:dyDescent="0.2">
      <c r="A4376" s="7">
        <v>39800</v>
      </c>
      <c r="B4376" s="8">
        <v>7.2010870000000002</v>
      </c>
      <c r="C4376" s="2">
        <v>4.5995699999999999</v>
      </c>
      <c r="D4376" s="2">
        <v>4.5995699999999999</v>
      </c>
      <c r="E4376" s="2">
        <v>1</v>
      </c>
    </row>
    <row r="4377" spans="1:5" ht="12.95" customHeight="1" x14ac:dyDescent="0.2">
      <c r="A4377" s="7">
        <v>39801</v>
      </c>
      <c r="B4377" s="8">
        <v>7.2074980000000002</v>
      </c>
      <c r="C4377" s="2">
        <v>4.7055550000000004</v>
      </c>
      <c r="D4377" s="2">
        <v>4.7055550000000004</v>
      </c>
      <c r="E4377" s="2">
        <v>1</v>
      </c>
    </row>
    <row r="4378" spans="1:5" ht="12.95" customHeight="1" x14ac:dyDescent="0.2">
      <c r="A4378" s="7">
        <v>39802</v>
      </c>
      <c r="B4378" s="8">
        <v>7.188008</v>
      </c>
      <c r="C4378" s="2">
        <v>4.6590670000000003</v>
      </c>
      <c r="D4378" s="2">
        <v>4.6590670000000003</v>
      </c>
      <c r="E4378" s="2">
        <v>1</v>
      </c>
    </row>
    <row r="4379" spans="1:5" ht="12.95" customHeight="1" x14ac:dyDescent="0.2">
      <c r="A4379" s="7">
        <v>39803</v>
      </c>
      <c r="B4379" s="8">
        <v>7.188008</v>
      </c>
      <c r="C4379" s="2">
        <v>4.6590670000000003</v>
      </c>
      <c r="D4379" s="2">
        <v>4.6590670000000003</v>
      </c>
      <c r="E4379" s="2">
        <v>1</v>
      </c>
    </row>
    <row r="4380" spans="1:5" ht="12.95" customHeight="1" x14ac:dyDescent="0.2">
      <c r="A4380" s="7">
        <v>39804</v>
      </c>
      <c r="B4380" s="8">
        <v>7.188008</v>
      </c>
      <c r="C4380" s="2">
        <v>4.6590670000000003</v>
      </c>
      <c r="D4380" s="2">
        <v>4.6590670000000003</v>
      </c>
      <c r="E4380" s="2">
        <v>1</v>
      </c>
    </row>
    <row r="4381" spans="1:5" ht="12.95" customHeight="1" x14ac:dyDescent="0.2">
      <c r="A4381" s="7">
        <v>39805</v>
      </c>
      <c r="B4381" s="8">
        <v>7.225136</v>
      </c>
      <c r="C4381" s="2">
        <v>4.7066220000000003</v>
      </c>
      <c r="D4381" s="2">
        <v>4.7066220000000003</v>
      </c>
      <c r="E4381" s="2">
        <v>1</v>
      </c>
    </row>
    <row r="4382" spans="1:5" ht="12.95" customHeight="1" x14ac:dyDescent="0.2">
      <c r="A4382" s="7">
        <v>39806</v>
      </c>
      <c r="B4382" s="8">
        <v>7.2331099999999999</v>
      </c>
      <c r="C4382" s="2">
        <v>4.7498750000000003</v>
      </c>
      <c r="D4382" s="2">
        <v>4.7498750000000003</v>
      </c>
      <c r="E4382" s="2">
        <v>1</v>
      </c>
    </row>
    <row r="4383" spans="1:5" ht="12.95" customHeight="1" x14ac:dyDescent="0.2">
      <c r="A4383" s="7">
        <v>39807</v>
      </c>
      <c r="B4383" s="8">
        <v>7.257504</v>
      </c>
      <c r="C4383" s="2">
        <v>4.8027949999999997</v>
      </c>
      <c r="D4383" s="2">
        <v>4.8027949999999997</v>
      </c>
      <c r="E4383" s="2">
        <v>1</v>
      </c>
    </row>
    <row r="4384" spans="1:5" ht="12.95" customHeight="1" x14ac:dyDescent="0.2">
      <c r="A4384" s="7">
        <v>39808</v>
      </c>
      <c r="B4384" s="8">
        <v>7.257504</v>
      </c>
      <c r="C4384" s="2">
        <v>4.8027949999999997</v>
      </c>
      <c r="D4384" s="2">
        <v>4.8027949999999997</v>
      </c>
      <c r="E4384" s="2">
        <v>1</v>
      </c>
    </row>
    <row r="4385" spans="1:5" ht="12.95" customHeight="1" x14ac:dyDescent="0.2">
      <c r="A4385" s="7">
        <v>39809</v>
      </c>
      <c r="B4385" s="8">
        <v>7.257504</v>
      </c>
      <c r="C4385" s="2">
        <v>4.8027949999999997</v>
      </c>
      <c r="D4385" s="2">
        <v>4.8027949999999997</v>
      </c>
      <c r="E4385" s="2">
        <v>1</v>
      </c>
    </row>
    <row r="4386" spans="1:5" ht="12.95" customHeight="1" x14ac:dyDescent="0.2">
      <c r="A4386" s="7">
        <v>39810</v>
      </c>
      <c r="B4386" s="8">
        <v>7.257504</v>
      </c>
      <c r="C4386" s="2">
        <v>4.8027949999999997</v>
      </c>
      <c r="D4386" s="2">
        <v>4.8027949999999997</v>
      </c>
      <c r="E4386" s="2">
        <v>1</v>
      </c>
    </row>
    <row r="4387" spans="1:5" ht="12.95" customHeight="1" x14ac:dyDescent="0.2">
      <c r="A4387" s="7">
        <v>39811</v>
      </c>
      <c r="B4387" s="8">
        <v>7.257504</v>
      </c>
      <c r="C4387" s="2">
        <v>4.8027949999999997</v>
      </c>
      <c r="D4387" s="2">
        <v>4.8027949999999997</v>
      </c>
      <c r="E4387" s="2">
        <v>1</v>
      </c>
    </row>
    <row r="4388" spans="1:5" ht="12.95" customHeight="1" x14ac:dyDescent="0.2">
      <c r="A4388" s="7">
        <v>39812</v>
      </c>
      <c r="B4388" s="8">
        <v>7.2929380000000004</v>
      </c>
      <c r="C4388" s="2">
        <v>4.865202</v>
      </c>
      <c r="D4388" s="2">
        <v>4.865202</v>
      </c>
      <c r="E4388" s="2">
        <v>1</v>
      </c>
    </row>
    <row r="4389" spans="1:5" ht="12.95" customHeight="1" x14ac:dyDescent="0.2">
      <c r="A4389" s="7">
        <v>39813</v>
      </c>
      <c r="B4389" s="8">
        <v>7.3244249999999997</v>
      </c>
      <c r="C4389" s="2">
        <v>4.9111070000000003</v>
      </c>
      <c r="D4389" s="2">
        <v>4.9111070000000003</v>
      </c>
      <c r="E4389" s="2">
        <v>1</v>
      </c>
    </row>
    <row r="4390" spans="1:5" ht="12.95" customHeight="1" x14ac:dyDescent="0.2">
      <c r="A4390" s="7">
        <v>39814</v>
      </c>
      <c r="B4390" s="8">
        <v>7.3317730000000001</v>
      </c>
      <c r="C4390" s="2">
        <v>4.9160339999999998</v>
      </c>
      <c r="D4390" s="2">
        <v>4.9160339999999998</v>
      </c>
      <c r="E4390" s="2">
        <v>1</v>
      </c>
    </row>
    <row r="4391" spans="1:5" ht="12.95" customHeight="1" x14ac:dyDescent="0.2">
      <c r="A4391" s="7">
        <v>39815</v>
      </c>
      <c r="B4391" s="8">
        <v>7.3317730000000001</v>
      </c>
      <c r="C4391" s="2">
        <v>4.9160339999999998</v>
      </c>
      <c r="D4391" s="2">
        <v>4.9160339999999998</v>
      </c>
      <c r="E4391" s="2">
        <v>1</v>
      </c>
    </row>
    <row r="4392" spans="1:5" ht="12.95" customHeight="1" x14ac:dyDescent="0.2">
      <c r="A4392" s="7">
        <v>39816</v>
      </c>
      <c r="B4392" s="8">
        <v>7.3459709999999996</v>
      </c>
      <c r="C4392" s="2">
        <v>4.9504489999999999</v>
      </c>
      <c r="D4392" s="2">
        <v>4.9504489999999999</v>
      </c>
      <c r="E4392" s="2">
        <v>1</v>
      </c>
    </row>
    <row r="4393" spans="1:5" ht="12.95" customHeight="1" x14ac:dyDescent="0.2">
      <c r="A4393" s="7">
        <v>39817</v>
      </c>
      <c r="B4393" s="8">
        <v>7.3459709999999996</v>
      </c>
      <c r="C4393" s="2">
        <v>4.9504489999999999</v>
      </c>
      <c r="D4393" s="2">
        <v>4.9504489999999999</v>
      </c>
      <c r="E4393" s="2">
        <v>1</v>
      </c>
    </row>
    <row r="4394" spans="1:5" ht="12.95" customHeight="1" x14ac:dyDescent="0.2">
      <c r="A4394" s="7">
        <v>39818</v>
      </c>
      <c r="B4394" s="8">
        <v>7.3459709999999996</v>
      </c>
      <c r="C4394" s="2">
        <v>4.9504489999999999</v>
      </c>
      <c r="D4394" s="2">
        <v>4.9504489999999999</v>
      </c>
      <c r="E4394" s="2">
        <v>1</v>
      </c>
    </row>
    <row r="4395" spans="1:5" ht="12.95" customHeight="1" x14ac:dyDescent="0.2">
      <c r="A4395" s="7">
        <v>39819</v>
      </c>
      <c r="B4395" s="8">
        <v>7.3633959999999998</v>
      </c>
      <c r="C4395" s="2">
        <v>4.8874259999999996</v>
      </c>
      <c r="D4395" s="2">
        <v>4.8874259999999996</v>
      </c>
      <c r="E4395" s="2">
        <v>1</v>
      </c>
    </row>
    <row r="4396" spans="1:5" ht="12.95" customHeight="1" x14ac:dyDescent="0.2">
      <c r="A4396" s="7">
        <v>39820</v>
      </c>
      <c r="B4396" s="8">
        <v>7.3633959999999998</v>
      </c>
      <c r="C4396" s="2">
        <v>4.8874259999999996</v>
      </c>
      <c r="D4396" s="2">
        <v>4.8874259999999996</v>
      </c>
      <c r="E4396" s="2">
        <v>1</v>
      </c>
    </row>
    <row r="4397" spans="1:5" ht="12.95" customHeight="1" x14ac:dyDescent="0.2">
      <c r="A4397" s="7">
        <v>39821</v>
      </c>
      <c r="B4397" s="8">
        <v>7.2986170000000001</v>
      </c>
      <c r="C4397" s="2">
        <v>4.8605600000000004</v>
      </c>
      <c r="D4397" s="2">
        <v>4.8605600000000004</v>
      </c>
      <c r="E4397" s="2">
        <v>1</v>
      </c>
    </row>
    <row r="4398" spans="1:5" ht="12.95" customHeight="1" x14ac:dyDescent="0.2">
      <c r="A4398" s="7">
        <v>39822</v>
      </c>
      <c r="B4398" s="8">
        <v>7.3047959999999996</v>
      </c>
      <c r="C4398" s="2">
        <v>4.8871320000000003</v>
      </c>
      <c r="D4398" s="2">
        <v>4.8871320000000003</v>
      </c>
      <c r="E4398" s="2">
        <v>1</v>
      </c>
    </row>
    <row r="4399" spans="1:5" ht="12.95" customHeight="1" x14ac:dyDescent="0.2">
      <c r="A4399" s="7">
        <v>39823</v>
      </c>
      <c r="B4399" s="8">
        <v>7.3080449999999999</v>
      </c>
      <c r="C4399" s="2">
        <v>4.8879970000000004</v>
      </c>
      <c r="D4399" s="2">
        <v>4.8879970000000004</v>
      </c>
      <c r="E4399" s="2">
        <v>1</v>
      </c>
    </row>
    <row r="4400" spans="1:5" ht="12.95" customHeight="1" x14ac:dyDescent="0.2">
      <c r="A4400" s="7">
        <v>39824</v>
      </c>
      <c r="B4400" s="8">
        <v>7.3080449999999999</v>
      </c>
      <c r="C4400" s="2">
        <v>4.8879970000000004</v>
      </c>
      <c r="D4400" s="2">
        <v>4.8879970000000004</v>
      </c>
      <c r="E4400" s="2">
        <v>1</v>
      </c>
    </row>
    <row r="4401" spans="1:5" ht="12.95" customHeight="1" x14ac:dyDescent="0.2">
      <c r="A4401" s="7">
        <v>39825</v>
      </c>
      <c r="B4401" s="8">
        <v>7.3080449999999999</v>
      </c>
      <c r="C4401" s="2">
        <v>4.8879970000000004</v>
      </c>
      <c r="D4401" s="2">
        <v>4.8879970000000004</v>
      </c>
      <c r="E4401" s="2">
        <v>1</v>
      </c>
    </row>
    <row r="4402" spans="1:5" ht="12.95" customHeight="1" x14ac:dyDescent="0.2">
      <c r="A4402" s="7">
        <v>39826</v>
      </c>
      <c r="B4402" s="8">
        <v>7.3194489999999996</v>
      </c>
      <c r="C4402" s="2">
        <v>4.8799580000000002</v>
      </c>
      <c r="D4402" s="2">
        <v>4.8799580000000002</v>
      </c>
      <c r="E4402" s="2">
        <v>1</v>
      </c>
    </row>
    <row r="4403" spans="1:5" ht="12.95" customHeight="1" x14ac:dyDescent="0.2">
      <c r="A4403" s="7">
        <v>39827</v>
      </c>
      <c r="B4403" s="8">
        <v>7.3283829999999996</v>
      </c>
      <c r="C4403" s="2">
        <v>4.9322809999999997</v>
      </c>
      <c r="D4403" s="2">
        <v>4.9322809999999997</v>
      </c>
      <c r="E4403" s="2">
        <v>1</v>
      </c>
    </row>
    <row r="4404" spans="1:5" ht="12.95" customHeight="1" x14ac:dyDescent="0.2">
      <c r="A4404" s="7">
        <v>39828</v>
      </c>
      <c r="B4404" s="8">
        <v>7.3375260000000004</v>
      </c>
      <c r="C4404" s="2">
        <v>4.9698770000000003</v>
      </c>
      <c r="D4404" s="2">
        <v>4.9698770000000003</v>
      </c>
      <c r="E4404" s="2">
        <v>1</v>
      </c>
    </row>
    <row r="4405" spans="1:5" ht="12.95" customHeight="1" x14ac:dyDescent="0.2">
      <c r="A4405" s="7">
        <v>39829</v>
      </c>
      <c r="B4405" s="8">
        <v>7.3321110000000003</v>
      </c>
      <c r="C4405" s="2">
        <v>4.9719340000000001</v>
      </c>
      <c r="D4405" s="2">
        <v>4.9719340000000001</v>
      </c>
      <c r="E4405" s="2">
        <v>1</v>
      </c>
    </row>
    <row r="4406" spans="1:5" ht="12.95" customHeight="1" x14ac:dyDescent="0.2">
      <c r="A4406" s="7">
        <v>39830</v>
      </c>
      <c r="B4406" s="8">
        <v>7.3445640000000001</v>
      </c>
      <c r="C4406" s="2">
        <v>4.9478330000000001</v>
      </c>
      <c r="D4406" s="2">
        <v>4.9478330000000001</v>
      </c>
      <c r="E4406" s="2">
        <v>1</v>
      </c>
    </row>
    <row r="4407" spans="1:5" ht="12.95" customHeight="1" x14ac:dyDescent="0.2">
      <c r="A4407" s="7">
        <v>39831</v>
      </c>
      <c r="B4407" s="8">
        <v>7.3445640000000001</v>
      </c>
      <c r="C4407" s="2">
        <v>4.9478330000000001</v>
      </c>
      <c r="D4407" s="2">
        <v>4.9478330000000001</v>
      </c>
      <c r="E4407" s="2">
        <v>1</v>
      </c>
    </row>
    <row r="4408" spans="1:5" ht="12.95" customHeight="1" x14ac:dyDescent="0.2">
      <c r="A4408" s="7">
        <v>39832</v>
      </c>
      <c r="B4408" s="8">
        <v>7.3445640000000001</v>
      </c>
      <c r="C4408" s="2">
        <v>4.9478330000000001</v>
      </c>
      <c r="D4408" s="2">
        <v>4.9478330000000001</v>
      </c>
      <c r="E4408" s="2">
        <v>1</v>
      </c>
    </row>
    <row r="4409" spans="1:5" ht="12.95" customHeight="1" x14ac:dyDescent="0.2">
      <c r="A4409" s="7">
        <v>39833</v>
      </c>
      <c r="B4409" s="8">
        <v>7.3764329999999996</v>
      </c>
      <c r="C4409" s="2">
        <v>4.953951</v>
      </c>
      <c r="D4409" s="2">
        <v>4.953951</v>
      </c>
      <c r="E4409" s="2">
        <v>1</v>
      </c>
    </row>
    <row r="4410" spans="1:5" ht="12.95" customHeight="1" x14ac:dyDescent="0.2">
      <c r="A4410" s="7">
        <v>39834</v>
      </c>
      <c r="B4410" s="8">
        <v>7.3834200000000001</v>
      </c>
      <c r="C4410" s="2">
        <v>4.989134</v>
      </c>
      <c r="D4410" s="2">
        <v>4.989134</v>
      </c>
      <c r="E4410" s="2">
        <v>1</v>
      </c>
    </row>
    <row r="4411" spans="1:5" ht="12.95" customHeight="1" x14ac:dyDescent="0.2">
      <c r="A4411" s="7">
        <v>39835</v>
      </c>
      <c r="B4411" s="8">
        <v>7.3955880000000001</v>
      </c>
      <c r="C4411" s="2">
        <v>5.0129380000000001</v>
      </c>
      <c r="D4411" s="2">
        <v>5.0129380000000001</v>
      </c>
      <c r="E4411" s="2">
        <v>1</v>
      </c>
    </row>
    <row r="4412" spans="1:5" ht="12.95" customHeight="1" x14ac:dyDescent="0.2">
      <c r="A4412" s="7">
        <v>39836</v>
      </c>
      <c r="B4412" s="8">
        <v>7.4047369999999999</v>
      </c>
      <c r="C4412" s="2">
        <v>4.9191099999999999</v>
      </c>
      <c r="D4412" s="2">
        <v>4.9191099999999999</v>
      </c>
      <c r="E4412" s="2">
        <v>1</v>
      </c>
    </row>
    <row r="4413" spans="1:5" ht="12.95" customHeight="1" x14ac:dyDescent="0.2">
      <c r="A4413" s="7">
        <v>39837</v>
      </c>
      <c r="B4413" s="8">
        <v>7.4406809999999997</v>
      </c>
      <c r="C4413" s="2">
        <v>4.9830439999999996</v>
      </c>
      <c r="D4413" s="2">
        <v>4.9830439999999996</v>
      </c>
      <c r="E4413" s="2">
        <v>1</v>
      </c>
    </row>
    <row r="4414" spans="1:5" ht="12.95" customHeight="1" x14ac:dyDescent="0.2">
      <c r="A4414" s="7">
        <v>39838</v>
      </c>
      <c r="B4414" s="8">
        <v>7.4406809999999997</v>
      </c>
      <c r="C4414" s="2">
        <v>4.9830439999999996</v>
      </c>
      <c r="D4414" s="2">
        <v>4.9830439999999996</v>
      </c>
      <c r="E4414" s="2">
        <v>1</v>
      </c>
    </row>
    <row r="4415" spans="1:5" ht="12.95" customHeight="1" x14ac:dyDescent="0.2">
      <c r="A4415" s="7">
        <v>39839</v>
      </c>
      <c r="B4415" s="8">
        <v>7.4406809999999997</v>
      </c>
      <c r="C4415" s="2">
        <v>4.9830439999999996</v>
      </c>
      <c r="D4415" s="2">
        <v>4.9830439999999996</v>
      </c>
      <c r="E4415" s="2">
        <v>1</v>
      </c>
    </row>
    <row r="4416" spans="1:5" ht="12.95" customHeight="1" x14ac:dyDescent="0.2">
      <c r="A4416" s="7">
        <v>39840</v>
      </c>
      <c r="B4416" s="8">
        <v>7.4183519999999996</v>
      </c>
      <c r="C4416" s="2">
        <v>4.9333989999999996</v>
      </c>
      <c r="D4416" s="2">
        <v>4.9333989999999996</v>
      </c>
      <c r="E4416" s="2">
        <v>1</v>
      </c>
    </row>
    <row r="4417" spans="1:5" ht="12.95" customHeight="1" x14ac:dyDescent="0.2">
      <c r="A4417" s="7">
        <v>39841</v>
      </c>
      <c r="B4417" s="8">
        <v>7.4265080000000001</v>
      </c>
      <c r="C4417" s="2">
        <v>4.933573</v>
      </c>
      <c r="D4417" s="2">
        <v>4.933573</v>
      </c>
      <c r="E4417" s="2">
        <v>1</v>
      </c>
    </row>
    <row r="4418" spans="1:5" ht="12.95" customHeight="1" x14ac:dyDescent="0.2">
      <c r="A4418" s="7">
        <v>39842</v>
      </c>
      <c r="B4418" s="8">
        <v>7.4090299999999996</v>
      </c>
      <c r="C4418" s="2">
        <v>4.8917400000000004</v>
      </c>
      <c r="D4418" s="2">
        <v>4.8917400000000004</v>
      </c>
      <c r="E4418" s="2">
        <v>1</v>
      </c>
    </row>
    <row r="4419" spans="1:5" ht="12.95" customHeight="1" x14ac:dyDescent="0.2">
      <c r="A4419" s="7">
        <v>39843</v>
      </c>
      <c r="B4419" s="8">
        <v>7.3903309999999998</v>
      </c>
      <c r="C4419" s="2">
        <v>4.8994499999999999</v>
      </c>
      <c r="D4419" s="2">
        <v>4.8994499999999999</v>
      </c>
      <c r="E4419" s="2">
        <v>1</v>
      </c>
    </row>
    <row r="4420" spans="1:5" ht="12.95" customHeight="1" x14ac:dyDescent="0.2">
      <c r="A4420" s="7">
        <v>39844</v>
      </c>
      <c r="B4420" s="8">
        <v>7.3732939999999996</v>
      </c>
      <c r="C4420" s="2">
        <v>4.9588369999999999</v>
      </c>
      <c r="D4420" s="2">
        <v>4.9588369999999999</v>
      </c>
      <c r="E4420" s="2">
        <v>1</v>
      </c>
    </row>
    <row r="4421" spans="1:5" ht="12.95" customHeight="1" x14ac:dyDescent="0.2">
      <c r="A4421" s="7">
        <v>39845</v>
      </c>
      <c r="B4421" s="8">
        <v>7.3732939999999996</v>
      </c>
      <c r="C4421" s="2">
        <v>4.9588369999999999</v>
      </c>
      <c r="D4421" s="2">
        <v>4.9588369999999999</v>
      </c>
      <c r="E4421" s="2">
        <v>1</v>
      </c>
    </row>
    <row r="4422" spans="1:5" ht="12.95" customHeight="1" x14ac:dyDescent="0.2">
      <c r="A4422" s="7">
        <v>39846</v>
      </c>
      <c r="B4422" s="8">
        <v>7.3732939999999996</v>
      </c>
      <c r="C4422" s="2">
        <v>4.9588369999999999</v>
      </c>
      <c r="D4422" s="2">
        <v>4.9588369999999999</v>
      </c>
      <c r="E4422" s="2">
        <v>1</v>
      </c>
    </row>
    <row r="4423" spans="1:5" ht="12.95" customHeight="1" x14ac:dyDescent="0.2">
      <c r="A4423" s="7">
        <v>39847</v>
      </c>
      <c r="B4423" s="8">
        <v>7.3911369999999996</v>
      </c>
      <c r="C4423" s="2">
        <v>4.9768610000000004</v>
      </c>
      <c r="D4423" s="2">
        <v>4.9768610000000004</v>
      </c>
      <c r="E4423" s="2">
        <v>1</v>
      </c>
    </row>
    <row r="4424" spans="1:5" ht="12.95" customHeight="1" x14ac:dyDescent="0.2">
      <c r="A4424" s="7">
        <v>39848</v>
      </c>
      <c r="B4424" s="8">
        <v>7.374155</v>
      </c>
      <c r="C4424" s="2">
        <v>4.9441199999999998</v>
      </c>
      <c r="D4424" s="2">
        <v>4.9441199999999998</v>
      </c>
      <c r="E4424" s="2">
        <v>1</v>
      </c>
    </row>
    <row r="4425" spans="1:5" ht="12.95" customHeight="1" x14ac:dyDescent="0.2">
      <c r="A4425" s="7">
        <v>39849</v>
      </c>
      <c r="B4425" s="8">
        <v>7.3875520000000003</v>
      </c>
      <c r="C4425" s="2">
        <v>4.9501150000000003</v>
      </c>
      <c r="D4425" s="2">
        <v>4.9501150000000003</v>
      </c>
      <c r="E4425" s="2">
        <v>1</v>
      </c>
    </row>
    <row r="4426" spans="1:5" ht="12.95" customHeight="1" x14ac:dyDescent="0.2">
      <c r="A4426" s="7">
        <v>39850</v>
      </c>
      <c r="B4426" s="8">
        <v>7.4053839999999997</v>
      </c>
      <c r="C4426" s="2">
        <v>4.96007</v>
      </c>
      <c r="D4426" s="2">
        <v>4.96007</v>
      </c>
      <c r="E4426" s="2">
        <v>1</v>
      </c>
    </row>
    <row r="4427" spans="1:5" ht="12.95" customHeight="1" x14ac:dyDescent="0.2">
      <c r="A4427" s="7">
        <v>39851</v>
      </c>
      <c r="B4427" s="8">
        <v>7.4184150000000004</v>
      </c>
      <c r="C4427" s="2">
        <v>4.9472589999999999</v>
      </c>
      <c r="D4427" s="2">
        <v>4.9472589999999999</v>
      </c>
      <c r="E4427" s="2">
        <v>1</v>
      </c>
    </row>
    <row r="4428" spans="1:5" ht="12.95" customHeight="1" x14ac:dyDescent="0.2">
      <c r="A4428" s="7">
        <v>39852</v>
      </c>
      <c r="B4428" s="8">
        <v>7.4184150000000004</v>
      </c>
      <c r="C4428" s="2">
        <v>4.9472589999999999</v>
      </c>
      <c r="D4428" s="2">
        <v>4.9472589999999999</v>
      </c>
      <c r="E4428" s="2">
        <v>1</v>
      </c>
    </row>
    <row r="4429" spans="1:5" ht="12.95" customHeight="1" x14ac:dyDescent="0.2">
      <c r="A4429" s="7">
        <v>39853</v>
      </c>
      <c r="B4429" s="8">
        <v>7.4184150000000004</v>
      </c>
      <c r="C4429" s="2">
        <v>4.9472589999999999</v>
      </c>
      <c r="D4429" s="2">
        <v>4.9472589999999999</v>
      </c>
      <c r="E4429" s="2">
        <v>1</v>
      </c>
    </row>
    <row r="4430" spans="1:5" ht="12.95" customHeight="1" x14ac:dyDescent="0.2">
      <c r="A4430" s="7">
        <v>39854</v>
      </c>
      <c r="B4430" s="8">
        <v>7.4227340000000002</v>
      </c>
      <c r="C4430" s="2">
        <v>4.9291020000000003</v>
      </c>
      <c r="D4430" s="2">
        <v>4.9291020000000003</v>
      </c>
      <c r="E4430" s="2">
        <v>1</v>
      </c>
    </row>
    <row r="4431" spans="1:5" ht="12.95" customHeight="1" x14ac:dyDescent="0.2">
      <c r="A4431" s="7">
        <v>39855</v>
      </c>
      <c r="B4431" s="8">
        <v>7.4452590000000001</v>
      </c>
      <c r="C4431" s="2">
        <v>4.9503050000000002</v>
      </c>
      <c r="D4431" s="2">
        <v>4.9503050000000002</v>
      </c>
      <c r="E4431" s="2">
        <v>1</v>
      </c>
    </row>
    <row r="4432" spans="1:5" ht="12.95" customHeight="1" x14ac:dyDescent="0.2">
      <c r="A4432" s="7">
        <v>39856</v>
      </c>
      <c r="B4432" s="8">
        <v>7.4343890000000004</v>
      </c>
      <c r="C4432" s="2">
        <v>4.9688470000000002</v>
      </c>
      <c r="D4432" s="2">
        <v>4.9688470000000002</v>
      </c>
      <c r="E4432" s="2">
        <v>1</v>
      </c>
    </row>
    <row r="4433" spans="1:5" ht="12.95" customHeight="1" x14ac:dyDescent="0.2">
      <c r="A4433" s="7">
        <v>39857</v>
      </c>
      <c r="B4433" s="8">
        <v>7.4233880000000001</v>
      </c>
      <c r="C4433" s="2">
        <v>4.9717960000000003</v>
      </c>
      <c r="D4433" s="2">
        <v>4.9717960000000003</v>
      </c>
      <c r="E4433" s="2">
        <v>1</v>
      </c>
    </row>
    <row r="4434" spans="1:5" ht="12.95" customHeight="1" x14ac:dyDescent="0.2">
      <c r="A4434" s="7">
        <v>39858</v>
      </c>
      <c r="B4434" s="8">
        <v>7.4416019999999996</v>
      </c>
      <c r="C4434" s="2">
        <v>4.9740000000000002</v>
      </c>
      <c r="D4434" s="2">
        <v>4.9740000000000002</v>
      </c>
      <c r="E4434" s="2">
        <v>1</v>
      </c>
    </row>
    <row r="4435" spans="1:5" ht="12.95" customHeight="1" x14ac:dyDescent="0.2">
      <c r="A4435" s="7">
        <v>39859</v>
      </c>
      <c r="B4435" s="8">
        <v>7.4416019999999996</v>
      </c>
      <c r="C4435" s="2">
        <v>4.9740000000000002</v>
      </c>
      <c r="D4435" s="2">
        <v>4.9740000000000002</v>
      </c>
      <c r="E4435" s="2">
        <v>1</v>
      </c>
    </row>
    <row r="4436" spans="1:5" ht="12.95" customHeight="1" x14ac:dyDescent="0.2">
      <c r="A4436" s="7">
        <v>39860</v>
      </c>
      <c r="B4436" s="8">
        <v>7.4416019999999996</v>
      </c>
      <c r="C4436" s="2">
        <v>4.9740000000000002</v>
      </c>
      <c r="D4436" s="2">
        <v>4.9740000000000002</v>
      </c>
      <c r="E4436" s="2">
        <v>1</v>
      </c>
    </row>
    <row r="4437" spans="1:5" ht="12.95" customHeight="1" x14ac:dyDescent="0.2">
      <c r="A4437" s="7">
        <v>39861</v>
      </c>
      <c r="B4437" s="8">
        <v>7.4361459999999999</v>
      </c>
      <c r="C4437" s="2">
        <v>4.9856829999999999</v>
      </c>
      <c r="D4437" s="2">
        <v>4.9856829999999999</v>
      </c>
      <c r="E4437" s="2">
        <v>1</v>
      </c>
    </row>
    <row r="4438" spans="1:5" ht="12.95" customHeight="1" x14ac:dyDescent="0.2">
      <c r="A4438" s="7">
        <v>39862</v>
      </c>
      <c r="B4438" s="8">
        <v>7.4574800000000003</v>
      </c>
      <c r="C4438" s="2">
        <v>5.0401999999999996</v>
      </c>
      <c r="D4438" s="2">
        <v>5.0401999999999996</v>
      </c>
      <c r="E4438" s="2">
        <v>1</v>
      </c>
    </row>
    <row r="4439" spans="1:5" ht="12.95" customHeight="1" x14ac:dyDescent="0.2">
      <c r="A4439" s="7">
        <v>39863</v>
      </c>
      <c r="B4439" s="8">
        <v>7.4733390000000002</v>
      </c>
      <c r="C4439" s="2">
        <v>5.0594669999999997</v>
      </c>
      <c r="D4439" s="2">
        <v>5.0594669999999997</v>
      </c>
      <c r="E4439" s="2">
        <v>1</v>
      </c>
    </row>
    <row r="4440" spans="1:5" ht="12.95" customHeight="1" x14ac:dyDescent="0.2">
      <c r="A4440" s="7">
        <v>39864</v>
      </c>
      <c r="B4440" s="8">
        <v>7.4525980000000001</v>
      </c>
      <c r="C4440" s="2">
        <v>4.9893539999999996</v>
      </c>
      <c r="D4440" s="2">
        <v>4.9893539999999996</v>
      </c>
      <c r="E4440" s="2">
        <v>1</v>
      </c>
    </row>
    <row r="4441" spans="1:5" ht="12.95" customHeight="1" x14ac:dyDescent="0.2">
      <c r="A4441" s="7">
        <v>39865</v>
      </c>
      <c r="B4441" s="8">
        <v>7.4575880000000003</v>
      </c>
      <c r="C4441" s="2">
        <v>4.9836859999999996</v>
      </c>
      <c r="D4441" s="2">
        <v>4.9836859999999996</v>
      </c>
      <c r="E4441" s="2">
        <v>1</v>
      </c>
    </row>
    <row r="4442" spans="1:5" ht="12.95" customHeight="1" x14ac:dyDescent="0.2">
      <c r="A4442" s="7">
        <v>39866</v>
      </c>
      <c r="B4442" s="8">
        <v>7.4575880000000003</v>
      </c>
      <c r="C4442" s="2">
        <v>4.9836859999999996</v>
      </c>
      <c r="D4442" s="2">
        <v>4.9836859999999996</v>
      </c>
      <c r="E4442" s="2">
        <v>1</v>
      </c>
    </row>
    <row r="4443" spans="1:5" ht="12.95" customHeight="1" x14ac:dyDescent="0.2">
      <c r="A4443" s="7">
        <v>39867</v>
      </c>
      <c r="B4443" s="8">
        <v>7.4575880000000003</v>
      </c>
      <c r="C4443" s="2">
        <v>4.9836859999999996</v>
      </c>
      <c r="D4443" s="2">
        <v>4.9836859999999996</v>
      </c>
      <c r="E4443" s="2">
        <v>1</v>
      </c>
    </row>
    <row r="4444" spans="1:5" ht="12.95" customHeight="1" x14ac:dyDescent="0.2">
      <c r="A4444" s="7">
        <v>39868</v>
      </c>
      <c r="B4444" s="8">
        <v>7.4857750000000003</v>
      </c>
      <c r="C4444" s="2">
        <v>5.0206410000000004</v>
      </c>
      <c r="D4444" s="2">
        <v>5.0206410000000004</v>
      </c>
      <c r="E4444" s="2">
        <v>1</v>
      </c>
    </row>
    <row r="4445" spans="1:5" ht="12.95" customHeight="1" x14ac:dyDescent="0.2">
      <c r="A4445" s="7">
        <v>39869</v>
      </c>
      <c r="B4445" s="8">
        <v>7.4533670000000001</v>
      </c>
      <c r="C4445" s="2">
        <v>5.0363990000000003</v>
      </c>
      <c r="D4445" s="2">
        <v>5.0363990000000003</v>
      </c>
      <c r="E4445" s="2">
        <v>1</v>
      </c>
    </row>
    <row r="4446" spans="1:5" ht="12.95" customHeight="1" x14ac:dyDescent="0.2">
      <c r="A4446" s="7">
        <v>39870</v>
      </c>
      <c r="B4446" s="8">
        <v>7.4404880000000002</v>
      </c>
      <c r="C4446" s="2">
        <v>5.0033539999999999</v>
      </c>
      <c r="D4446" s="2">
        <v>5.0033539999999999</v>
      </c>
      <c r="E4446" s="2">
        <v>1</v>
      </c>
    </row>
    <row r="4447" spans="1:5" ht="12.95" customHeight="1" x14ac:dyDescent="0.2">
      <c r="A4447" s="7">
        <v>39871</v>
      </c>
      <c r="B4447" s="8">
        <v>7.4508210000000004</v>
      </c>
      <c r="C4447" s="2">
        <v>5.0170500000000002</v>
      </c>
      <c r="D4447" s="2">
        <v>5.0170500000000002</v>
      </c>
      <c r="E4447" s="2">
        <v>1</v>
      </c>
    </row>
    <row r="4448" spans="1:5" ht="12.95" customHeight="1" x14ac:dyDescent="0.2">
      <c r="A4448" s="7">
        <v>39872</v>
      </c>
      <c r="B4448" s="8">
        <v>7.4038870000000001</v>
      </c>
      <c r="C4448" s="2">
        <v>4.980416</v>
      </c>
      <c r="D4448" s="2">
        <v>4.980416</v>
      </c>
      <c r="E4448" s="2">
        <v>1</v>
      </c>
    </row>
    <row r="4449" spans="1:5" ht="12.95" customHeight="1" x14ac:dyDescent="0.2">
      <c r="A4449" s="7">
        <v>39873</v>
      </c>
      <c r="B4449" s="8">
        <v>7.4038870000000001</v>
      </c>
      <c r="C4449" s="2">
        <v>4.980416</v>
      </c>
      <c r="D4449" s="2">
        <v>4.980416</v>
      </c>
      <c r="E4449" s="2">
        <v>1</v>
      </c>
    </row>
    <row r="4450" spans="1:5" ht="12.95" customHeight="1" x14ac:dyDescent="0.2">
      <c r="A4450" s="7">
        <v>39874</v>
      </c>
      <c r="B4450" s="8">
        <v>7.4038870000000001</v>
      </c>
      <c r="C4450" s="2">
        <v>4.980416</v>
      </c>
      <c r="D4450" s="2">
        <v>4.980416</v>
      </c>
      <c r="E4450" s="2">
        <v>1</v>
      </c>
    </row>
    <row r="4451" spans="1:5" ht="12.95" customHeight="1" x14ac:dyDescent="0.2">
      <c r="A4451" s="7">
        <v>39875</v>
      </c>
      <c r="B4451" s="8">
        <v>7.404471</v>
      </c>
      <c r="C4451" s="2">
        <v>5.004035</v>
      </c>
      <c r="D4451" s="2">
        <v>5.004035</v>
      </c>
      <c r="E4451" s="2">
        <v>1</v>
      </c>
    </row>
    <row r="4452" spans="1:5" ht="12.95" customHeight="1" x14ac:dyDescent="0.2">
      <c r="A4452" s="7">
        <v>39876</v>
      </c>
      <c r="B4452" s="8">
        <v>7.3820319999999997</v>
      </c>
      <c r="C4452" s="2">
        <v>4.9905569999999999</v>
      </c>
      <c r="D4452" s="2">
        <v>4.9905569999999999</v>
      </c>
      <c r="E4452" s="2">
        <v>1</v>
      </c>
    </row>
    <row r="4453" spans="1:5" ht="12.95" customHeight="1" x14ac:dyDescent="0.2">
      <c r="A4453" s="7">
        <v>39877</v>
      </c>
      <c r="B4453" s="8">
        <v>7.3780570000000001</v>
      </c>
      <c r="C4453" s="2">
        <v>4.9915820000000002</v>
      </c>
      <c r="D4453" s="2">
        <v>4.9915820000000002</v>
      </c>
      <c r="E4453" s="2">
        <v>1</v>
      </c>
    </row>
    <row r="4454" spans="1:5" ht="12.95" customHeight="1" x14ac:dyDescent="0.2">
      <c r="A4454" s="7">
        <v>39878</v>
      </c>
      <c r="B4454" s="8">
        <v>7.3850090000000002</v>
      </c>
      <c r="C4454" s="2">
        <v>4.9972989999999999</v>
      </c>
      <c r="D4454" s="2">
        <v>4.9972989999999999</v>
      </c>
      <c r="E4454" s="2">
        <v>1</v>
      </c>
    </row>
    <row r="4455" spans="1:5" ht="12.95" customHeight="1" x14ac:dyDescent="0.2">
      <c r="A4455" s="7">
        <v>39879</v>
      </c>
      <c r="B4455" s="8">
        <v>7.3940010000000003</v>
      </c>
      <c r="C4455" s="2">
        <v>5.0522729999999996</v>
      </c>
      <c r="D4455" s="2">
        <v>5.0522729999999996</v>
      </c>
      <c r="E4455" s="2">
        <v>1</v>
      </c>
    </row>
    <row r="4456" spans="1:5" ht="12.95" customHeight="1" x14ac:dyDescent="0.2">
      <c r="A4456" s="7">
        <v>39880</v>
      </c>
      <c r="B4456" s="8">
        <v>7.3940010000000003</v>
      </c>
      <c r="C4456" s="2">
        <v>5.0522729999999996</v>
      </c>
      <c r="D4456" s="2">
        <v>5.0522729999999996</v>
      </c>
      <c r="E4456" s="2">
        <v>1</v>
      </c>
    </row>
    <row r="4457" spans="1:5" ht="12.95" customHeight="1" x14ac:dyDescent="0.2">
      <c r="A4457" s="7">
        <v>39881</v>
      </c>
      <c r="B4457" s="8">
        <v>7.3940010000000003</v>
      </c>
      <c r="C4457" s="2">
        <v>5.0522729999999996</v>
      </c>
      <c r="D4457" s="2">
        <v>5.0522729999999996</v>
      </c>
      <c r="E4457" s="2">
        <v>1</v>
      </c>
    </row>
    <row r="4458" spans="1:5" ht="12.95" customHeight="1" x14ac:dyDescent="0.2">
      <c r="A4458" s="7">
        <v>39882</v>
      </c>
      <c r="B4458" s="8">
        <v>7.4102899999999998</v>
      </c>
      <c r="C4458" s="2">
        <v>5.0644410000000004</v>
      </c>
      <c r="D4458" s="2">
        <v>5.0644410000000004</v>
      </c>
      <c r="E4458" s="2">
        <v>1</v>
      </c>
    </row>
    <row r="4459" spans="1:5" ht="12.95" customHeight="1" x14ac:dyDescent="0.2">
      <c r="A4459" s="7">
        <v>39883</v>
      </c>
      <c r="B4459" s="8">
        <v>7.4319810000000004</v>
      </c>
      <c r="C4459" s="2">
        <v>5.0598999999999998</v>
      </c>
      <c r="D4459" s="2">
        <v>5.0598999999999998</v>
      </c>
      <c r="E4459" s="2">
        <v>1</v>
      </c>
    </row>
    <row r="4460" spans="1:5" ht="12.95" customHeight="1" x14ac:dyDescent="0.2">
      <c r="A4460" s="7">
        <v>39884</v>
      </c>
      <c r="B4460" s="8">
        <v>7.430612</v>
      </c>
      <c r="C4460" s="2">
        <v>5.0247580000000003</v>
      </c>
      <c r="D4460" s="2">
        <v>5.0247580000000003</v>
      </c>
      <c r="E4460" s="2">
        <v>1</v>
      </c>
    </row>
    <row r="4461" spans="1:5" ht="12.95" customHeight="1" x14ac:dyDescent="0.2">
      <c r="A4461" s="7">
        <v>39885</v>
      </c>
      <c r="B4461" s="8">
        <v>7.4253619999999998</v>
      </c>
      <c r="C4461" s="2">
        <v>5.0266460000000004</v>
      </c>
      <c r="D4461" s="2">
        <v>5.0266460000000004</v>
      </c>
      <c r="E4461" s="2">
        <v>1</v>
      </c>
    </row>
    <row r="4462" spans="1:5" ht="12.95" customHeight="1" x14ac:dyDescent="0.2">
      <c r="A4462" s="7">
        <v>39886</v>
      </c>
      <c r="B4462" s="8">
        <v>7.398682</v>
      </c>
      <c r="C4462" s="2">
        <v>4.8404850000000001</v>
      </c>
      <c r="D4462" s="2">
        <v>4.8404850000000001</v>
      </c>
      <c r="E4462" s="2">
        <v>1</v>
      </c>
    </row>
    <row r="4463" spans="1:5" ht="12.95" customHeight="1" x14ac:dyDescent="0.2">
      <c r="A4463" s="7">
        <v>39887</v>
      </c>
      <c r="B4463" s="8">
        <v>7.398682</v>
      </c>
      <c r="C4463" s="2">
        <v>4.8404850000000001</v>
      </c>
      <c r="D4463" s="2">
        <v>4.8404850000000001</v>
      </c>
      <c r="E4463" s="2">
        <v>1</v>
      </c>
    </row>
    <row r="4464" spans="1:5" ht="12.95" customHeight="1" x14ac:dyDescent="0.2">
      <c r="A4464" s="7">
        <v>39888</v>
      </c>
      <c r="B4464" s="8">
        <v>7.398682</v>
      </c>
      <c r="C4464" s="2">
        <v>4.8404850000000001</v>
      </c>
      <c r="D4464" s="2">
        <v>4.8404850000000001</v>
      </c>
      <c r="E4464" s="2">
        <v>1</v>
      </c>
    </row>
    <row r="4465" spans="1:5" ht="12.95" customHeight="1" x14ac:dyDescent="0.2">
      <c r="A4465" s="7">
        <v>39889</v>
      </c>
      <c r="B4465" s="8">
        <v>7.4360660000000003</v>
      </c>
      <c r="C4465" s="2">
        <v>4.8248550000000003</v>
      </c>
      <c r="D4465" s="2">
        <v>4.8248550000000003</v>
      </c>
      <c r="E4465" s="2">
        <v>1</v>
      </c>
    </row>
    <row r="4466" spans="1:5" ht="12.95" customHeight="1" x14ac:dyDescent="0.2">
      <c r="A4466" s="7">
        <v>39890</v>
      </c>
      <c r="B4466" s="8">
        <v>7.4368939999999997</v>
      </c>
      <c r="C4466" s="2">
        <v>4.834803</v>
      </c>
      <c r="D4466" s="2">
        <v>4.834803</v>
      </c>
      <c r="E4466" s="2">
        <v>1</v>
      </c>
    </row>
    <row r="4467" spans="1:5" ht="12.95" customHeight="1" x14ac:dyDescent="0.2">
      <c r="A4467" s="7">
        <v>39891</v>
      </c>
      <c r="B4467" s="8">
        <v>7.4468959999999997</v>
      </c>
      <c r="C4467" s="2">
        <v>4.8589950000000002</v>
      </c>
      <c r="D4467" s="2">
        <v>4.8589950000000002</v>
      </c>
      <c r="E4467" s="2">
        <v>1</v>
      </c>
    </row>
    <row r="4468" spans="1:5" ht="12.95" customHeight="1" x14ac:dyDescent="0.2">
      <c r="A4468" s="7">
        <v>39892</v>
      </c>
      <c r="B4468" s="8">
        <v>7.4362440000000003</v>
      </c>
      <c r="C4468" s="2">
        <v>4.8368960000000003</v>
      </c>
      <c r="D4468" s="2">
        <v>4.8368960000000003</v>
      </c>
      <c r="E4468" s="2">
        <v>1</v>
      </c>
    </row>
    <row r="4469" spans="1:5" ht="12.95" customHeight="1" x14ac:dyDescent="0.2">
      <c r="A4469" s="7">
        <v>39893</v>
      </c>
      <c r="B4469" s="8">
        <v>7.4529269999999999</v>
      </c>
      <c r="C4469" s="2">
        <v>4.8778889999999997</v>
      </c>
      <c r="D4469" s="2">
        <v>4.8778889999999997</v>
      </c>
      <c r="E4469" s="2">
        <v>1</v>
      </c>
    </row>
    <row r="4470" spans="1:5" ht="12.95" customHeight="1" x14ac:dyDescent="0.2">
      <c r="A4470" s="7">
        <v>39894</v>
      </c>
      <c r="B4470" s="8">
        <v>7.4529269999999999</v>
      </c>
      <c r="C4470" s="2">
        <v>4.8778889999999997</v>
      </c>
      <c r="D4470" s="2">
        <v>4.8778889999999997</v>
      </c>
      <c r="E4470" s="2">
        <v>1</v>
      </c>
    </row>
    <row r="4471" spans="1:5" ht="12.95" customHeight="1" x14ac:dyDescent="0.2">
      <c r="A4471" s="7">
        <v>39895</v>
      </c>
      <c r="B4471" s="8">
        <v>7.4529269999999999</v>
      </c>
      <c r="C4471" s="2">
        <v>4.8778889999999997</v>
      </c>
      <c r="D4471" s="2">
        <v>4.8778889999999997</v>
      </c>
      <c r="E4471" s="2">
        <v>1</v>
      </c>
    </row>
    <row r="4472" spans="1:5" ht="12.95" customHeight="1" x14ac:dyDescent="0.2">
      <c r="A4472" s="7">
        <v>39896</v>
      </c>
      <c r="B4472" s="8">
        <v>7.4372420000000004</v>
      </c>
      <c r="C4472" s="2">
        <v>4.8413240000000002</v>
      </c>
      <c r="D4472" s="2">
        <v>4.8413240000000002</v>
      </c>
      <c r="E4472" s="2">
        <v>1</v>
      </c>
    </row>
    <row r="4473" spans="1:5" ht="12.95" customHeight="1" x14ac:dyDescent="0.2">
      <c r="A4473" s="7">
        <v>39897</v>
      </c>
      <c r="B4473" s="8">
        <v>7.4658319999999998</v>
      </c>
      <c r="C4473" s="2">
        <v>4.8972329999999999</v>
      </c>
      <c r="D4473" s="2">
        <v>4.8972329999999999</v>
      </c>
      <c r="E4473" s="2">
        <v>1</v>
      </c>
    </row>
    <row r="4474" spans="1:5" ht="12.95" customHeight="1" x14ac:dyDescent="0.2">
      <c r="A4474" s="7">
        <v>39898</v>
      </c>
      <c r="B4474" s="8">
        <v>7.4511950000000002</v>
      </c>
      <c r="C4474" s="2">
        <v>4.8959820000000001</v>
      </c>
      <c r="D4474" s="2">
        <v>4.8959820000000001</v>
      </c>
      <c r="E4474" s="2">
        <v>1</v>
      </c>
    </row>
    <row r="4475" spans="1:5" ht="12.95" customHeight="1" x14ac:dyDescent="0.2">
      <c r="A4475" s="7">
        <v>39899</v>
      </c>
      <c r="B4475" s="8">
        <v>7.4590930000000002</v>
      </c>
      <c r="C4475" s="2">
        <v>4.8800090000000003</v>
      </c>
      <c r="D4475" s="2">
        <v>4.8800090000000003</v>
      </c>
      <c r="E4475" s="2">
        <v>1</v>
      </c>
    </row>
    <row r="4476" spans="1:5" ht="12.95" customHeight="1" x14ac:dyDescent="0.2">
      <c r="A4476" s="7">
        <v>39900</v>
      </c>
      <c r="B4476" s="8">
        <v>7.4680119999999999</v>
      </c>
      <c r="C4476" s="2">
        <v>4.8938480000000002</v>
      </c>
      <c r="D4476" s="2">
        <v>4.8938480000000002</v>
      </c>
      <c r="E4476" s="2">
        <v>1</v>
      </c>
    </row>
    <row r="4477" spans="1:5" ht="12.95" customHeight="1" x14ac:dyDescent="0.2">
      <c r="A4477" s="7">
        <v>39901</v>
      </c>
      <c r="B4477" s="8">
        <v>7.4680119999999999</v>
      </c>
      <c r="C4477" s="2">
        <v>4.8938480000000002</v>
      </c>
      <c r="D4477" s="2">
        <v>4.8938480000000002</v>
      </c>
      <c r="E4477" s="2">
        <v>1</v>
      </c>
    </row>
    <row r="4478" spans="1:5" ht="12.95" customHeight="1" x14ac:dyDescent="0.2">
      <c r="A4478" s="7">
        <v>39902</v>
      </c>
      <c r="B4478" s="8">
        <v>7.4680119999999999</v>
      </c>
      <c r="C4478" s="2">
        <v>4.8938480000000002</v>
      </c>
      <c r="D4478" s="2">
        <v>4.8938480000000002</v>
      </c>
      <c r="E4478" s="2">
        <v>1</v>
      </c>
    </row>
    <row r="4479" spans="1:5" ht="12.95" customHeight="1" x14ac:dyDescent="0.2">
      <c r="A4479" s="7">
        <v>39903</v>
      </c>
      <c r="B4479" s="8">
        <v>7.457249</v>
      </c>
      <c r="C4479" s="2">
        <v>4.9209769999999997</v>
      </c>
      <c r="D4479" s="2">
        <v>4.9209769999999997</v>
      </c>
      <c r="E4479" s="2">
        <v>1</v>
      </c>
    </row>
    <row r="4480" spans="1:5" ht="12.95" customHeight="1" x14ac:dyDescent="0.2">
      <c r="A4480" s="7">
        <v>39904</v>
      </c>
      <c r="B4480" s="8">
        <v>7.4677020000000001</v>
      </c>
      <c r="C4480" s="2">
        <v>4.929176</v>
      </c>
      <c r="D4480" s="2">
        <v>4.929176</v>
      </c>
      <c r="E4480" s="2">
        <v>1</v>
      </c>
    </row>
    <row r="4481" spans="1:5" ht="12.95" customHeight="1" x14ac:dyDescent="0.2">
      <c r="A4481" s="7">
        <v>39905</v>
      </c>
      <c r="B4481" s="8">
        <v>7.4741929999999996</v>
      </c>
      <c r="C4481" s="2">
        <v>4.9455390000000001</v>
      </c>
      <c r="D4481" s="2">
        <v>4.9455390000000001</v>
      </c>
      <c r="E4481" s="2">
        <v>1</v>
      </c>
    </row>
    <row r="4482" spans="1:5" ht="12.95" customHeight="1" x14ac:dyDescent="0.2">
      <c r="A4482" s="7">
        <v>39906</v>
      </c>
      <c r="B4482" s="8">
        <v>7.4620059999999997</v>
      </c>
      <c r="C4482" s="2">
        <v>4.8918359999999996</v>
      </c>
      <c r="D4482" s="2">
        <v>4.8918359999999996</v>
      </c>
      <c r="E4482" s="2">
        <v>1</v>
      </c>
    </row>
    <row r="4483" spans="1:5" ht="12.95" customHeight="1" x14ac:dyDescent="0.2">
      <c r="A4483" s="7">
        <v>39907</v>
      </c>
      <c r="B4483" s="8">
        <v>7.4594339999999999</v>
      </c>
      <c r="C4483" s="2">
        <v>4.8930360000000004</v>
      </c>
      <c r="D4483" s="2">
        <v>4.8930360000000004</v>
      </c>
      <c r="E4483" s="2">
        <v>1</v>
      </c>
    </row>
    <row r="4484" spans="1:5" ht="12.95" customHeight="1" x14ac:dyDescent="0.2">
      <c r="A4484" s="7">
        <v>39908</v>
      </c>
      <c r="B4484" s="8">
        <v>7.4594339999999999</v>
      </c>
      <c r="C4484" s="2">
        <v>4.8930360000000004</v>
      </c>
      <c r="D4484" s="2">
        <v>4.8930360000000004</v>
      </c>
      <c r="E4484" s="2">
        <v>1</v>
      </c>
    </row>
    <row r="4485" spans="1:5" ht="12.95" customHeight="1" x14ac:dyDescent="0.2">
      <c r="A4485" s="7">
        <v>39909</v>
      </c>
      <c r="B4485" s="8">
        <v>7.4594339999999999</v>
      </c>
      <c r="C4485" s="2">
        <v>4.8930360000000004</v>
      </c>
      <c r="D4485" s="2">
        <v>4.8930360000000004</v>
      </c>
      <c r="E4485" s="2">
        <v>1</v>
      </c>
    </row>
    <row r="4486" spans="1:5" ht="12.95" customHeight="1" x14ac:dyDescent="0.2">
      <c r="A4486" s="7">
        <v>39910</v>
      </c>
      <c r="B4486" s="8">
        <v>7.4467829999999999</v>
      </c>
      <c r="C4486" s="2">
        <v>4.8761020000000004</v>
      </c>
      <c r="D4486" s="2">
        <v>4.8761020000000004</v>
      </c>
      <c r="E4486" s="2">
        <v>1</v>
      </c>
    </row>
    <row r="4487" spans="1:5" ht="12.95" customHeight="1" x14ac:dyDescent="0.2">
      <c r="A4487" s="7">
        <v>39911</v>
      </c>
      <c r="B4487" s="8">
        <v>7.4335709999999997</v>
      </c>
      <c r="C4487" s="2">
        <v>4.889221</v>
      </c>
      <c r="D4487" s="2">
        <v>4.889221</v>
      </c>
      <c r="E4487" s="2">
        <v>1</v>
      </c>
    </row>
    <row r="4488" spans="1:5" ht="12.95" customHeight="1" x14ac:dyDescent="0.2">
      <c r="A4488" s="7">
        <v>39912</v>
      </c>
      <c r="B4488" s="8">
        <v>7.4243990000000002</v>
      </c>
      <c r="C4488" s="2">
        <v>4.8947779999999996</v>
      </c>
      <c r="D4488" s="2">
        <v>4.8947779999999996</v>
      </c>
      <c r="E4488" s="2">
        <v>1</v>
      </c>
    </row>
    <row r="4489" spans="1:5" ht="12.95" customHeight="1" x14ac:dyDescent="0.2">
      <c r="A4489" s="7">
        <v>39913</v>
      </c>
      <c r="B4489" s="8">
        <v>7.4149929999999999</v>
      </c>
      <c r="C4489" s="2">
        <v>4.8677169999999998</v>
      </c>
      <c r="D4489" s="2">
        <v>4.8677169999999998</v>
      </c>
      <c r="E4489" s="2">
        <v>1</v>
      </c>
    </row>
    <row r="4490" spans="1:5" ht="12.95" customHeight="1" x14ac:dyDescent="0.2">
      <c r="A4490" s="7">
        <v>39914</v>
      </c>
      <c r="B4490" s="8">
        <v>7.4074739999999997</v>
      </c>
      <c r="C4490" s="2">
        <v>4.866295</v>
      </c>
      <c r="D4490" s="2">
        <v>4.866295</v>
      </c>
      <c r="E4490" s="2">
        <v>1</v>
      </c>
    </row>
    <row r="4491" spans="1:5" ht="12.95" customHeight="1" x14ac:dyDescent="0.2">
      <c r="A4491" s="7">
        <v>39915</v>
      </c>
      <c r="B4491" s="8">
        <v>7.4074739999999997</v>
      </c>
      <c r="C4491" s="2">
        <v>4.866295</v>
      </c>
      <c r="D4491" s="2">
        <v>4.866295</v>
      </c>
      <c r="E4491" s="2">
        <v>1</v>
      </c>
    </row>
    <row r="4492" spans="1:5" ht="12.95" customHeight="1" x14ac:dyDescent="0.2">
      <c r="A4492" s="7">
        <v>39916</v>
      </c>
      <c r="B4492" s="8">
        <v>7.4074739999999997</v>
      </c>
      <c r="C4492" s="2">
        <v>4.866295</v>
      </c>
      <c r="D4492" s="2">
        <v>4.866295</v>
      </c>
      <c r="E4492" s="2">
        <v>1</v>
      </c>
    </row>
    <row r="4493" spans="1:5" ht="12.95" customHeight="1" x14ac:dyDescent="0.2">
      <c r="A4493" s="7">
        <v>39917</v>
      </c>
      <c r="B4493" s="8">
        <v>7.4074739999999997</v>
      </c>
      <c r="C4493" s="2">
        <v>4.866295</v>
      </c>
      <c r="D4493" s="2">
        <v>4.866295</v>
      </c>
      <c r="E4493" s="2">
        <v>1</v>
      </c>
    </row>
    <row r="4494" spans="1:5" ht="12.95" customHeight="1" x14ac:dyDescent="0.2">
      <c r="A4494" s="7">
        <v>39918</v>
      </c>
      <c r="B4494" s="8">
        <v>7.3909510000000003</v>
      </c>
      <c r="C4494" s="2">
        <v>4.8711200000000003</v>
      </c>
      <c r="D4494" s="2">
        <v>4.8711200000000003</v>
      </c>
      <c r="E4494" s="2">
        <v>1</v>
      </c>
    </row>
    <row r="4495" spans="1:5" ht="12.95" customHeight="1" x14ac:dyDescent="0.2">
      <c r="A4495" s="7">
        <v>39919</v>
      </c>
      <c r="B4495" s="8">
        <v>7.3876920000000004</v>
      </c>
      <c r="C4495" s="2">
        <v>4.8802300000000001</v>
      </c>
      <c r="D4495" s="2">
        <v>4.8802300000000001</v>
      </c>
      <c r="E4495" s="2">
        <v>1</v>
      </c>
    </row>
    <row r="4496" spans="1:5" ht="12.95" customHeight="1" x14ac:dyDescent="0.2">
      <c r="A4496" s="7">
        <v>39920</v>
      </c>
      <c r="B4496" s="8">
        <v>7.3705980000000002</v>
      </c>
      <c r="C4496" s="2">
        <v>4.8718339999999998</v>
      </c>
      <c r="D4496" s="2">
        <v>4.8718339999999998</v>
      </c>
      <c r="E4496" s="2">
        <v>1</v>
      </c>
    </row>
    <row r="4497" spans="1:5" ht="12.95" customHeight="1" x14ac:dyDescent="0.2">
      <c r="A4497" s="7">
        <v>39921</v>
      </c>
      <c r="B4497" s="8">
        <v>7.3648480000000003</v>
      </c>
      <c r="C4497" s="2">
        <v>4.8459320000000004</v>
      </c>
      <c r="D4497" s="2">
        <v>4.8459320000000004</v>
      </c>
      <c r="E4497" s="2">
        <v>1</v>
      </c>
    </row>
    <row r="4498" spans="1:5" ht="12.95" customHeight="1" x14ac:dyDescent="0.2">
      <c r="A4498" s="7">
        <v>39922</v>
      </c>
      <c r="B4498" s="8">
        <v>7.3648480000000003</v>
      </c>
      <c r="C4498" s="2">
        <v>4.8459320000000004</v>
      </c>
      <c r="D4498" s="2">
        <v>4.8459320000000004</v>
      </c>
      <c r="E4498" s="2">
        <v>1</v>
      </c>
    </row>
    <row r="4499" spans="1:5" ht="12.95" customHeight="1" x14ac:dyDescent="0.2">
      <c r="A4499" s="7">
        <v>39923</v>
      </c>
      <c r="B4499" s="8">
        <v>7.3648480000000003</v>
      </c>
      <c r="C4499" s="2">
        <v>4.8459320000000004</v>
      </c>
      <c r="D4499" s="2">
        <v>4.8459320000000004</v>
      </c>
      <c r="E4499" s="2">
        <v>1</v>
      </c>
    </row>
    <row r="4500" spans="1:5" ht="12.95" customHeight="1" x14ac:dyDescent="0.2">
      <c r="A4500" s="7">
        <v>39924</v>
      </c>
      <c r="B4500" s="8">
        <v>7.3698180000000004</v>
      </c>
      <c r="C4500" s="2">
        <v>4.8603959999999997</v>
      </c>
      <c r="D4500" s="2">
        <v>4.8603959999999997</v>
      </c>
      <c r="E4500" s="2">
        <v>1</v>
      </c>
    </row>
    <row r="4501" spans="1:5" ht="12.95" customHeight="1" x14ac:dyDescent="0.2">
      <c r="A4501" s="7">
        <v>39925</v>
      </c>
      <c r="B4501" s="8">
        <v>7.3827100000000003</v>
      </c>
      <c r="C4501" s="2">
        <v>4.8743629999999998</v>
      </c>
      <c r="D4501" s="2">
        <v>4.8743629999999998</v>
      </c>
      <c r="E4501" s="2">
        <v>1</v>
      </c>
    </row>
    <row r="4502" spans="1:5" ht="12.95" customHeight="1" x14ac:dyDescent="0.2">
      <c r="A4502" s="7">
        <v>39926</v>
      </c>
      <c r="B4502" s="8">
        <v>7.4128280000000002</v>
      </c>
      <c r="C4502" s="2">
        <v>4.9065580000000004</v>
      </c>
      <c r="D4502" s="2">
        <v>4.9065580000000004</v>
      </c>
      <c r="E4502" s="2">
        <v>1</v>
      </c>
    </row>
    <row r="4503" spans="1:5" ht="12.95" customHeight="1" x14ac:dyDescent="0.2">
      <c r="A4503" s="7">
        <v>39927</v>
      </c>
      <c r="B4503" s="8">
        <v>7.4121110000000003</v>
      </c>
      <c r="C4503" s="2">
        <v>4.8911910000000001</v>
      </c>
      <c r="D4503" s="2">
        <v>4.8911910000000001</v>
      </c>
      <c r="E4503" s="2">
        <v>1</v>
      </c>
    </row>
    <row r="4504" spans="1:5" ht="12.95" customHeight="1" x14ac:dyDescent="0.2">
      <c r="A4504" s="7">
        <v>39928</v>
      </c>
      <c r="B4504" s="8">
        <v>7.4233000000000002</v>
      </c>
      <c r="C4504" s="2">
        <v>4.9151160000000003</v>
      </c>
      <c r="D4504" s="2">
        <v>4.9151160000000003</v>
      </c>
      <c r="E4504" s="2">
        <v>1</v>
      </c>
    </row>
    <row r="4505" spans="1:5" ht="12.95" customHeight="1" x14ac:dyDescent="0.2">
      <c r="A4505" s="7">
        <v>39929</v>
      </c>
      <c r="B4505" s="8">
        <v>7.4233000000000002</v>
      </c>
      <c r="C4505" s="2">
        <v>4.9151160000000003</v>
      </c>
      <c r="D4505" s="2">
        <v>4.9151160000000003</v>
      </c>
      <c r="E4505" s="2">
        <v>1</v>
      </c>
    </row>
    <row r="4506" spans="1:5" ht="12.95" customHeight="1" x14ac:dyDescent="0.2">
      <c r="A4506" s="7">
        <v>39930</v>
      </c>
      <c r="B4506" s="8">
        <v>7.4233000000000002</v>
      </c>
      <c r="C4506" s="2">
        <v>4.9151160000000003</v>
      </c>
      <c r="D4506" s="2">
        <v>4.9151160000000003</v>
      </c>
      <c r="E4506" s="2">
        <v>1</v>
      </c>
    </row>
    <row r="4507" spans="1:5" ht="12.95" customHeight="1" x14ac:dyDescent="0.2">
      <c r="A4507" s="7">
        <v>39931</v>
      </c>
      <c r="B4507" s="8">
        <v>7.419397</v>
      </c>
      <c r="C4507" s="2">
        <v>4.923616</v>
      </c>
      <c r="D4507" s="2">
        <v>4.923616</v>
      </c>
      <c r="E4507" s="2">
        <v>1</v>
      </c>
    </row>
    <row r="4508" spans="1:5" ht="12.95" customHeight="1" x14ac:dyDescent="0.2">
      <c r="A4508" s="7">
        <v>39932</v>
      </c>
      <c r="B4508" s="8">
        <v>7.4253809999999998</v>
      </c>
      <c r="C4508" s="2">
        <v>4.933808</v>
      </c>
      <c r="D4508" s="2">
        <v>4.933808</v>
      </c>
      <c r="E4508" s="2">
        <v>1</v>
      </c>
    </row>
    <row r="4509" spans="1:5" ht="12.95" customHeight="1" x14ac:dyDescent="0.2">
      <c r="A4509" s="7">
        <v>39933</v>
      </c>
      <c r="B4509" s="8">
        <v>7.4251240000000003</v>
      </c>
      <c r="C4509" s="2">
        <v>4.9323259999999998</v>
      </c>
      <c r="D4509" s="2">
        <v>4.9323259999999998</v>
      </c>
      <c r="E4509" s="2">
        <v>1</v>
      </c>
    </row>
    <row r="4510" spans="1:5" ht="12.95" customHeight="1" x14ac:dyDescent="0.2">
      <c r="A4510" s="7">
        <v>39934</v>
      </c>
      <c r="B4510" s="8">
        <v>7.4249559999999999</v>
      </c>
      <c r="C4510" s="2">
        <v>4.9217529999999998</v>
      </c>
      <c r="D4510" s="2">
        <v>4.9217529999999998</v>
      </c>
      <c r="E4510" s="2">
        <v>1</v>
      </c>
    </row>
    <row r="4511" spans="1:5" ht="12.95" customHeight="1" x14ac:dyDescent="0.2">
      <c r="A4511" s="7">
        <v>39935</v>
      </c>
      <c r="B4511" s="8">
        <v>7.4249559999999999</v>
      </c>
      <c r="C4511" s="2">
        <v>4.9217529999999998</v>
      </c>
      <c r="D4511" s="2">
        <v>4.9217529999999998</v>
      </c>
      <c r="E4511" s="2">
        <v>1</v>
      </c>
    </row>
    <row r="4512" spans="1:5" ht="12.95" customHeight="1" x14ac:dyDescent="0.2">
      <c r="A4512" s="7">
        <v>39936</v>
      </c>
      <c r="B4512" s="8">
        <v>7.4249559999999999</v>
      </c>
      <c r="C4512" s="2">
        <v>4.9217529999999998</v>
      </c>
      <c r="D4512" s="2">
        <v>4.9217529999999998</v>
      </c>
      <c r="E4512" s="2">
        <v>1</v>
      </c>
    </row>
    <row r="4513" spans="1:5" ht="12.95" customHeight="1" x14ac:dyDescent="0.2">
      <c r="A4513" s="7">
        <v>39937</v>
      </c>
      <c r="B4513" s="8">
        <v>7.4249559999999999</v>
      </c>
      <c r="C4513" s="2">
        <v>4.9217529999999998</v>
      </c>
      <c r="D4513" s="2">
        <v>4.9217529999999998</v>
      </c>
      <c r="E4513" s="2">
        <v>1</v>
      </c>
    </row>
    <row r="4514" spans="1:5" ht="12.95" customHeight="1" x14ac:dyDescent="0.2">
      <c r="A4514" s="7">
        <v>39938</v>
      </c>
      <c r="B4514" s="8">
        <v>7.4178439999999997</v>
      </c>
      <c r="C4514" s="2">
        <v>4.9141069999999996</v>
      </c>
      <c r="D4514" s="2">
        <v>4.9141069999999996</v>
      </c>
      <c r="E4514" s="2">
        <v>1</v>
      </c>
    </row>
    <row r="4515" spans="1:5" ht="12.95" customHeight="1" x14ac:dyDescent="0.2">
      <c r="A4515" s="7">
        <v>39939</v>
      </c>
      <c r="B4515" s="8">
        <v>7.4022629999999996</v>
      </c>
      <c r="C4515" s="2">
        <v>4.891794</v>
      </c>
      <c r="D4515" s="2">
        <v>4.891794</v>
      </c>
      <c r="E4515" s="2">
        <v>1</v>
      </c>
    </row>
    <row r="4516" spans="1:5" ht="12.95" customHeight="1" x14ac:dyDescent="0.2">
      <c r="A4516" s="7">
        <v>39940</v>
      </c>
      <c r="B4516" s="8">
        <v>7.4032910000000003</v>
      </c>
      <c r="C4516" s="2">
        <v>4.9096700000000002</v>
      </c>
      <c r="D4516" s="2">
        <v>4.9096700000000002</v>
      </c>
      <c r="E4516" s="2">
        <v>1</v>
      </c>
    </row>
    <row r="4517" spans="1:5" ht="12.95" customHeight="1" x14ac:dyDescent="0.2">
      <c r="A4517" s="7">
        <v>39941</v>
      </c>
      <c r="B4517" s="8">
        <v>7.3785360000000004</v>
      </c>
      <c r="C4517" s="2">
        <v>4.871607</v>
      </c>
      <c r="D4517" s="2">
        <v>4.871607</v>
      </c>
      <c r="E4517" s="2">
        <v>1</v>
      </c>
    </row>
    <row r="4518" spans="1:5" ht="12.95" customHeight="1" x14ac:dyDescent="0.2">
      <c r="A4518" s="7">
        <v>39942</v>
      </c>
      <c r="B4518" s="8">
        <v>7.360716</v>
      </c>
      <c r="C4518" s="2">
        <v>4.8643380000000001</v>
      </c>
      <c r="D4518" s="2">
        <v>4.8643380000000001</v>
      </c>
      <c r="E4518" s="2">
        <v>1</v>
      </c>
    </row>
    <row r="4519" spans="1:5" ht="12.95" customHeight="1" x14ac:dyDescent="0.2">
      <c r="A4519" s="7">
        <v>39943</v>
      </c>
      <c r="B4519" s="8">
        <v>7.360716</v>
      </c>
      <c r="C4519" s="2">
        <v>4.8643380000000001</v>
      </c>
      <c r="D4519" s="2">
        <v>4.8643380000000001</v>
      </c>
      <c r="E4519" s="2">
        <v>1</v>
      </c>
    </row>
    <row r="4520" spans="1:5" ht="12.95" customHeight="1" x14ac:dyDescent="0.2">
      <c r="A4520" s="7">
        <v>39944</v>
      </c>
      <c r="B4520" s="8">
        <v>7.360716</v>
      </c>
      <c r="C4520" s="2">
        <v>4.8643380000000001</v>
      </c>
      <c r="D4520" s="2">
        <v>4.8643380000000001</v>
      </c>
      <c r="E4520" s="2">
        <v>1</v>
      </c>
    </row>
    <row r="4521" spans="1:5" ht="12.95" customHeight="1" x14ac:dyDescent="0.2">
      <c r="A4521" s="7">
        <v>39945</v>
      </c>
      <c r="B4521" s="8">
        <v>7.3617249999999999</v>
      </c>
      <c r="C4521" s="2">
        <v>4.8892379999999998</v>
      </c>
      <c r="D4521" s="2">
        <v>4.8892379999999998</v>
      </c>
      <c r="E4521" s="2">
        <v>1</v>
      </c>
    </row>
    <row r="4522" spans="1:5" ht="12.95" customHeight="1" x14ac:dyDescent="0.2">
      <c r="A4522" s="7">
        <v>39946</v>
      </c>
      <c r="B4522" s="8">
        <v>7.360341</v>
      </c>
      <c r="C4522" s="2">
        <v>4.8802149999999997</v>
      </c>
      <c r="D4522" s="2">
        <v>4.8802149999999997</v>
      </c>
      <c r="E4522" s="2">
        <v>1</v>
      </c>
    </row>
    <row r="4523" spans="1:5" ht="12.95" customHeight="1" x14ac:dyDescent="0.2">
      <c r="A4523" s="7">
        <v>39947</v>
      </c>
      <c r="B4523" s="8">
        <v>7.3528140000000004</v>
      </c>
      <c r="C4523" s="2">
        <v>4.8810500000000001</v>
      </c>
      <c r="D4523" s="2">
        <v>4.8810500000000001</v>
      </c>
      <c r="E4523" s="2">
        <v>1</v>
      </c>
    </row>
    <row r="4524" spans="1:5" ht="12.95" customHeight="1" x14ac:dyDescent="0.2">
      <c r="A4524" s="7">
        <v>39948</v>
      </c>
      <c r="B4524" s="8">
        <v>7.3494890000000002</v>
      </c>
      <c r="C4524" s="2">
        <v>4.877224</v>
      </c>
      <c r="D4524" s="2">
        <v>4.877224</v>
      </c>
      <c r="E4524" s="2">
        <v>1</v>
      </c>
    </row>
    <row r="4525" spans="1:5" ht="12.95" customHeight="1" x14ac:dyDescent="0.2">
      <c r="A4525" s="7">
        <v>39949</v>
      </c>
      <c r="B4525" s="8">
        <v>7.3529270000000002</v>
      </c>
      <c r="C4525" s="2">
        <v>4.8885889999999996</v>
      </c>
      <c r="D4525" s="2">
        <v>4.8885889999999996</v>
      </c>
      <c r="E4525" s="2">
        <v>1</v>
      </c>
    </row>
    <row r="4526" spans="1:5" ht="12.95" customHeight="1" x14ac:dyDescent="0.2">
      <c r="A4526" s="7">
        <v>39950</v>
      </c>
      <c r="B4526" s="8">
        <v>7.3529270000000002</v>
      </c>
      <c r="C4526" s="2">
        <v>4.8885889999999996</v>
      </c>
      <c r="D4526" s="2">
        <v>4.8885889999999996</v>
      </c>
      <c r="E4526" s="2">
        <v>1</v>
      </c>
    </row>
    <row r="4527" spans="1:5" ht="12.95" customHeight="1" x14ac:dyDescent="0.2">
      <c r="A4527" s="7">
        <v>39951</v>
      </c>
      <c r="B4527" s="8">
        <v>7.3529270000000002</v>
      </c>
      <c r="C4527" s="2">
        <v>4.8885889999999996</v>
      </c>
      <c r="D4527" s="2">
        <v>4.8885889999999996</v>
      </c>
      <c r="E4527" s="2">
        <v>1</v>
      </c>
    </row>
    <row r="4528" spans="1:5" ht="12.95" customHeight="1" x14ac:dyDescent="0.2">
      <c r="A4528" s="7">
        <v>39952</v>
      </c>
      <c r="B4528" s="8">
        <v>7.3704809999999998</v>
      </c>
      <c r="C4528" s="2">
        <v>4.8730450000000003</v>
      </c>
      <c r="D4528" s="2">
        <v>4.8730450000000003</v>
      </c>
      <c r="E4528" s="2">
        <v>1</v>
      </c>
    </row>
    <row r="4529" spans="1:5" ht="12.95" customHeight="1" x14ac:dyDescent="0.2">
      <c r="A4529" s="7">
        <v>39953</v>
      </c>
      <c r="B4529" s="8">
        <v>7.3793249999999997</v>
      </c>
      <c r="C4529" s="2">
        <v>4.8685919999999996</v>
      </c>
      <c r="D4529" s="2">
        <v>4.8685919999999996</v>
      </c>
      <c r="E4529" s="2">
        <v>1</v>
      </c>
    </row>
    <row r="4530" spans="1:5" ht="12.95" customHeight="1" x14ac:dyDescent="0.2">
      <c r="A4530" s="7">
        <v>39954</v>
      </c>
      <c r="B4530" s="8">
        <v>7.3742039999999998</v>
      </c>
      <c r="C4530" s="2">
        <v>4.8771190000000004</v>
      </c>
      <c r="D4530" s="2">
        <v>4.8771190000000004</v>
      </c>
      <c r="E4530" s="2">
        <v>1</v>
      </c>
    </row>
    <row r="4531" spans="1:5" ht="12.95" customHeight="1" x14ac:dyDescent="0.2">
      <c r="A4531" s="7">
        <v>39955</v>
      </c>
      <c r="B4531" s="8">
        <v>7.3515969999999999</v>
      </c>
      <c r="C4531" s="2">
        <v>4.8506179999999999</v>
      </c>
      <c r="D4531" s="2">
        <v>4.8506179999999999</v>
      </c>
      <c r="E4531" s="2">
        <v>1</v>
      </c>
    </row>
    <row r="4532" spans="1:5" ht="12.95" customHeight="1" x14ac:dyDescent="0.2">
      <c r="A4532" s="7">
        <v>39956</v>
      </c>
      <c r="B4532" s="8">
        <v>7.3383529999999997</v>
      </c>
      <c r="C4532" s="2">
        <v>4.8281809999999998</v>
      </c>
      <c r="D4532" s="2">
        <v>4.8281809999999998</v>
      </c>
      <c r="E4532" s="2">
        <v>1</v>
      </c>
    </row>
    <row r="4533" spans="1:5" ht="12.95" customHeight="1" x14ac:dyDescent="0.2">
      <c r="A4533" s="7">
        <v>39957</v>
      </c>
      <c r="B4533" s="8">
        <v>7.3383529999999997</v>
      </c>
      <c r="C4533" s="2">
        <v>4.8281809999999998</v>
      </c>
      <c r="D4533" s="2">
        <v>4.8281809999999998</v>
      </c>
      <c r="E4533" s="2">
        <v>1</v>
      </c>
    </row>
    <row r="4534" spans="1:5" ht="12.95" customHeight="1" x14ac:dyDescent="0.2">
      <c r="A4534" s="7">
        <v>39958</v>
      </c>
      <c r="B4534" s="8">
        <v>7.3383529999999997</v>
      </c>
      <c r="C4534" s="2">
        <v>4.8281809999999998</v>
      </c>
      <c r="D4534" s="2">
        <v>4.8281809999999998</v>
      </c>
      <c r="E4534" s="2">
        <v>1</v>
      </c>
    </row>
    <row r="4535" spans="1:5" ht="12.95" customHeight="1" x14ac:dyDescent="0.2">
      <c r="A4535" s="7">
        <v>39959</v>
      </c>
      <c r="B4535" s="8">
        <v>7.3113780000000004</v>
      </c>
      <c r="C4535" s="2">
        <v>4.8164550000000004</v>
      </c>
      <c r="D4535" s="2">
        <v>4.8164550000000004</v>
      </c>
      <c r="E4535" s="2">
        <v>1</v>
      </c>
    </row>
    <row r="4536" spans="1:5" ht="12.95" customHeight="1" x14ac:dyDescent="0.2">
      <c r="A4536" s="7">
        <v>39960</v>
      </c>
      <c r="B4536" s="8">
        <v>7.2910500000000003</v>
      </c>
      <c r="C4536" s="2">
        <v>4.8100339999999999</v>
      </c>
      <c r="D4536" s="2">
        <v>4.8100339999999999</v>
      </c>
      <c r="E4536" s="2">
        <v>1</v>
      </c>
    </row>
    <row r="4537" spans="1:5" ht="12.95" customHeight="1" x14ac:dyDescent="0.2">
      <c r="A4537" s="7">
        <v>39961</v>
      </c>
      <c r="B4537" s="8">
        <v>7.28071</v>
      </c>
      <c r="C4537" s="2">
        <v>4.8089230000000001</v>
      </c>
      <c r="D4537" s="2">
        <v>4.8089230000000001</v>
      </c>
      <c r="E4537" s="2">
        <v>1</v>
      </c>
    </row>
    <row r="4538" spans="1:5" ht="12.95" customHeight="1" x14ac:dyDescent="0.2">
      <c r="A4538" s="7">
        <v>39962</v>
      </c>
      <c r="B4538" s="8">
        <v>7.3078260000000004</v>
      </c>
      <c r="C4538" s="2">
        <v>4.8341770000000004</v>
      </c>
      <c r="D4538" s="2">
        <v>4.8341770000000004</v>
      </c>
      <c r="E4538" s="2">
        <v>1</v>
      </c>
    </row>
    <row r="4539" spans="1:5" ht="12.95" customHeight="1" x14ac:dyDescent="0.2">
      <c r="A4539" s="7">
        <v>39963</v>
      </c>
      <c r="B4539" s="8">
        <v>7.3264880000000003</v>
      </c>
      <c r="C4539" s="2">
        <v>4.8413979999999999</v>
      </c>
      <c r="D4539" s="2">
        <v>4.8413979999999999</v>
      </c>
      <c r="E4539" s="2">
        <v>1</v>
      </c>
    </row>
    <row r="4540" spans="1:5" ht="12.95" customHeight="1" x14ac:dyDescent="0.2">
      <c r="A4540" s="7">
        <v>39964</v>
      </c>
      <c r="B4540" s="8">
        <v>7.3264880000000003</v>
      </c>
      <c r="C4540" s="2">
        <v>4.8413979999999999</v>
      </c>
      <c r="D4540" s="2">
        <v>4.8413979999999999</v>
      </c>
      <c r="E4540" s="2">
        <v>1</v>
      </c>
    </row>
    <row r="4541" spans="1:5" ht="12.95" customHeight="1" x14ac:dyDescent="0.2">
      <c r="A4541" s="7">
        <v>39965</v>
      </c>
      <c r="B4541" s="8">
        <v>7.3264880000000003</v>
      </c>
      <c r="C4541" s="2">
        <v>4.8413979999999999</v>
      </c>
      <c r="D4541" s="2">
        <v>4.8413979999999999</v>
      </c>
      <c r="E4541" s="2">
        <v>1</v>
      </c>
    </row>
    <row r="4542" spans="1:5" ht="12.95" customHeight="1" x14ac:dyDescent="0.2">
      <c r="A4542" s="7">
        <v>39966</v>
      </c>
      <c r="B4542" s="8">
        <v>7.3343410000000002</v>
      </c>
      <c r="C4542" s="2">
        <v>4.8504339999999999</v>
      </c>
      <c r="D4542" s="2">
        <v>4.8504339999999999</v>
      </c>
      <c r="E4542" s="2">
        <v>1</v>
      </c>
    </row>
    <row r="4543" spans="1:5" ht="12.95" customHeight="1" x14ac:dyDescent="0.2">
      <c r="A4543" s="7">
        <v>39967</v>
      </c>
      <c r="B4543" s="8">
        <v>7.3554279999999999</v>
      </c>
      <c r="C4543" s="2">
        <v>4.8592380000000004</v>
      </c>
      <c r="D4543" s="2">
        <v>4.8592380000000004</v>
      </c>
      <c r="E4543" s="2">
        <v>1</v>
      </c>
    </row>
    <row r="4544" spans="1:5" ht="12.95" customHeight="1" x14ac:dyDescent="0.2">
      <c r="A4544" s="7">
        <v>39968</v>
      </c>
      <c r="B4544" s="8">
        <v>7.3354629999999998</v>
      </c>
      <c r="C4544" s="2">
        <v>4.8316840000000001</v>
      </c>
      <c r="D4544" s="2">
        <v>4.8316840000000001</v>
      </c>
      <c r="E4544" s="2">
        <v>1</v>
      </c>
    </row>
    <row r="4545" spans="1:5" ht="12.95" customHeight="1" x14ac:dyDescent="0.2">
      <c r="A4545" s="7">
        <v>39969</v>
      </c>
      <c r="B4545" s="8">
        <v>7.3303089999999997</v>
      </c>
      <c r="C4545" s="2">
        <v>4.8378490000000003</v>
      </c>
      <c r="D4545" s="2">
        <v>4.8378490000000003</v>
      </c>
      <c r="E4545" s="2">
        <v>1</v>
      </c>
    </row>
    <row r="4546" spans="1:5" ht="12.95" customHeight="1" x14ac:dyDescent="0.2">
      <c r="A4546" s="7">
        <v>39970</v>
      </c>
      <c r="B4546" s="8">
        <v>7.3538100000000002</v>
      </c>
      <c r="C4546" s="2">
        <v>4.8444070000000004</v>
      </c>
      <c r="D4546" s="2">
        <v>4.8444070000000004</v>
      </c>
      <c r="E4546" s="2">
        <v>1</v>
      </c>
    </row>
    <row r="4547" spans="1:5" ht="12.95" customHeight="1" x14ac:dyDescent="0.2">
      <c r="A4547" s="7">
        <v>39971</v>
      </c>
      <c r="B4547" s="8">
        <v>7.3538100000000002</v>
      </c>
      <c r="C4547" s="2">
        <v>4.8444070000000004</v>
      </c>
      <c r="D4547" s="2">
        <v>4.8444070000000004</v>
      </c>
      <c r="E4547" s="2">
        <v>1</v>
      </c>
    </row>
    <row r="4548" spans="1:5" ht="12.95" customHeight="1" x14ac:dyDescent="0.2">
      <c r="A4548" s="7">
        <v>39972</v>
      </c>
      <c r="B4548" s="8">
        <v>7.3538100000000002</v>
      </c>
      <c r="C4548" s="2">
        <v>4.8444070000000004</v>
      </c>
      <c r="D4548" s="2">
        <v>4.8444070000000004</v>
      </c>
      <c r="E4548" s="2">
        <v>1</v>
      </c>
    </row>
    <row r="4549" spans="1:5" ht="12.95" customHeight="1" x14ac:dyDescent="0.2">
      <c r="A4549" s="7">
        <v>39973</v>
      </c>
      <c r="B4549" s="8">
        <v>7.3554000000000004</v>
      </c>
      <c r="C4549" s="2">
        <v>4.8470510000000004</v>
      </c>
      <c r="D4549" s="2">
        <v>4.8470510000000004</v>
      </c>
      <c r="E4549" s="2">
        <v>1</v>
      </c>
    </row>
    <row r="4550" spans="1:5" ht="12.95" customHeight="1" x14ac:dyDescent="0.2">
      <c r="A4550" s="7">
        <v>39974</v>
      </c>
      <c r="B4550" s="8">
        <v>7.321491</v>
      </c>
      <c r="C4550" s="2">
        <v>4.8294800000000002</v>
      </c>
      <c r="D4550" s="2">
        <v>4.8294800000000002</v>
      </c>
      <c r="E4550" s="2">
        <v>1</v>
      </c>
    </row>
    <row r="4551" spans="1:5" ht="12.95" customHeight="1" x14ac:dyDescent="0.2">
      <c r="A4551" s="7">
        <v>39975</v>
      </c>
      <c r="B4551" s="8">
        <v>7.2979810000000001</v>
      </c>
      <c r="C4551" s="2">
        <v>4.8142889999999996</v>
      </c>
      <c r="D4551" s="2">
        <v>4.8142889999999996</v>
      </c>
      <c r="E4551" s="2">
        <v>1</v>
      </c>
    </row>
    <row r="4552" spans="1:5" ht="12.95" customHeight="1" x14ac:dyDescent="0.2">
      <c r="A4552" s="7">
        <v>39976</v>
      </c>
      <c r="B4552" s="8">
        <v>7.2979810000000001</v>
      </c>
      <c r="C4552" s="2">
        <v>4.8142889999999996</v>
      </c>
      <c r="D4552" s="2">
        <v>4.8142889999999996</v>
      </c>
      <c r="E4552" s="2">
        <v>1</v>
      </c>
    </row>
    <row r="4553" spans="1:5" ht="12.95" customHeight="1" x14ac:dyDescent="0.2">
      <c r="A4553" s="7">
        <v>39977</v>
      </c>
      <c r="B4553" s="8">
        <v>7.2840350000000003</v>
      </c>
      <c r="C4553" s="2">
        <v>4.824503</v>
      </c>
      <c r="D4553" s="2">
        <v>4.824503</v>
      </c>
      <c r="E4553" s="2">
        <v>1</v>
      </c>
    </row>
    <row r="4554" spans="1:5" ht="12.95" customHeight="1" x14ac:dyDescent="0.2">
      <c r="A4554" s="7">
        <v>39978</v>
      </c>
      <c r="B4554" s="8">
        <v>7.2840350000000003</v>
      </c>
      <c r="C4554" s="2">
        <v>4.824503</v>
      </c>
      <c r="D4554" s="2">
        <v>4.824503</v>
      </c>
      <c r="E4554" s="2">
        <v>1</v>
      </c>
    </row>
    <row r="4555" spans="1:5" ht="12.95" customHeight="1" x14ac:dyDescent="0.2">
      <c r="A4555" s="7">
        <v>39979</v>
      </c>
      <c r="B4555" s="8">
        <v>7.2840350000000003</v>
      </c>
      <c r="C4555" s="2">
        <v>4.824503</v>
      </c>
      <c r="D4555" s="2">
        <v>4.824503</v>
      </c>
      <c r="E4555" s="2">
        <v>1</v>
      </c>
    </row>
    <row r="4556" spans="1:5" ht="12.95" customHeight="1" x14ac:dyDescent="0.2">
      <c r="A4556" s="7">
        <v>39980</v>
      </c>
      <c r="B4556" s="8">
        <v>7.2578760000000004</v>
      </c>
      <c r="C4556" s="2">
        <v>4.7998649999999996</v>
      </c>
      <c r="D4556" s="2">
        <v>4.7998649999999996</v>
      </c>
      <c r="E4556" s="2">
        <v>1</v>
      </c>
    </row>
    <row r="4557" spans="1:5" ht="12.95" customHeight="1" x14ac:dyDescent="0.2">
      <c r="A4557" s="7">
        <v>39981</v>
      </c>
      <c r="B4557" s="8">
        <v>7.2380389999999997</v>
      </c>
      <c r="C4557" s="2">
        <v>4.8016709999999998</v>
      </c>
      <c r="D4557" s="2">
        <v>4.8016709999999998</v>
      </c>
      <c r="E4557" s="2">
        <v>1</v>
      </c>
    </row>
    <row r="4558" spans="1:5" ht="12.95" customHeight="1" x14ac:dyDescent="0.2">
      <c r="A4558" s="7">
        <v>39982</v>
      </c>
      <c r="B4558" s="8">
        <v>7.2681680000000002</v>
      </c>
      <c r="C4558" s="2">
        <v>4.8162269999999996</v>
      </c>
      <c r="D4558" s="2">
        <v>4.8162269999999996</v>
      </c>
      <c r="E4558" s="2">
        <v>1</v>
      </c>
    </row>
    <row r="4559" spans="1:5" ht="12.95" customHeight="1" x14ac:dyDescent="0.2">
      <c r="A4559" s="7">
        <v>39983</v>
      </c>
      <c r="B4559" s="8">
        <v>7.2711059999999996</v>
      </c>
      <c r="C4559" s="2">
        <v>4.8354759999999999</v>
      </c>
      <c r="D4559" s="2">
        <v>4.8354759999999999</v>
      </c>
      <c r="E4559" s="2">
        <v>1</v>
      </c>
    </row>
    <row r="4560" spans="1:5" ht="12.95" customHeight="1" x14ac:dyDescent="0.2">
      <c r="A4560" s="7">
        <v>39984</v>
      </c>
      <c r="B4560" s="8">
        <v>7.2804679999999999</v>
      </c>
      <c r="C4560" s="2">
        <v>4.8144879999999999</v>
      </c>
      <c r="D4560" s="2">
        <v>4.8144879999999999</v>
      </c>
      <c r="E4560" s="2">
        <v>1</v>
      </c>
    </row>
    <row r="4561" spans="1:5" ht="12.95" customHeight="1" x14ac:dyDescent="0.2">
      <c r="A4561" s="7">
        <v>39985</v>
      </c>
      <c r="B4561" s="8">
        <v>7.2804679999999999</v>
      </c>
      <c r="C4561" s="2">
        <v>4.8144879999999999</v>
      </c>
      <c r="D4561" s="2">
        <v>4.8144879999999999</v>
      </c>
      <c r="E4561" s="2">
        <v>1</v>
      </c>
    </row>
    <row r="4562" spans="1:5" ht="12.95" customHeight="1" x14ac:dyDescent="0.2">
      <c r="A4562" s="7">
        <v>39986</v>
      </c>
      <c r="B4562" s="8">
        <v>7.2804679999999999</v>
      </c>
      <c r="C4562" s="2">
        <v>4.8144879999999999</v>
      </c>
      <c r="D4562" s="2">
        <v>4.8144879999999999</v>
      </c>
      <c r="E4562" s="2">
        <v>1</v>
      </c>
    </row>
    <row r="4563" spans="1:5" ht="12.95" customHeight="1" x14ac:dyDescent="0.2">
      <c r="A4563" s="7">
        <v>39987</v>
      </c>
      <c r="B4563" s="8">
        <v>7.2804679999999999</v>
      </c>
      <c r="C4563" s="2">
        <v>4.8144879999999999</v>
      </c>
      <c r="D4563" s="2">
        <v>4.8144879999999999</v>
      </c>
      <c r="E4563" s="2">
        <v>1</v>
      </c>
    </row>
    <row r="4564" spans="1:5" ht="12.95" customHeight="1" x14ac:dyDescent="0.2">
      <c r="A4564" s="7">
        <v>39988</v>
      </c>
      <c r="B4564" s="8">
        <v>7.2724250000000001</v>
      </c>
      <c r="C4564" s="2">
        <v>4.8382839999999998</v>
      </c>
      <c r="D4564" s="2">
        <v>4.8382839999999998</v>
      </c>
      <c r="E4564" s="2">
        <v>1</v>
      </c>
    </row>
    <row r="4565" spans="1:5" ht="12.95" customHeight="1" x14ac:dyDescent="0.2">
      <c r="A4565" s="7">
        <v>39989</v>
      </c>
      <c r="B4565" s="8">
        <v>7.2782619999999998</v>
      </c>
      <c r="C4565" s="2">
        <v>4.8434559999999998</v>
      </c>
      <c r="D4565" s="2">
        <v>4.8434559999999998</v>
      </c>
      <c r="E4565" s="2">
        <v>1</v>
      </c>
    </row>
    <row r="4566" spans="1:5" ht="12.95" customHeight="1" x14ac:dyDescent="0.2">
      <c r="A4566" s="7">
        <v>39990</v>
      </c>
      <c r="B4566" s="8">
        <v>7.2782619999999998</v>
      </c>
      <c r="C4566" s="2">
        <v>4.8434559999999998</v>
      </c>
      <c r="D4566" s="2">
        <v>4.8434559999999998</v>
      </c>
      <c r="E4566" s="2">
        <v>1</v>
      </c>
    </row>
    <row r="4567" spans="1:5" ht="12.95" customHeight="1" x14ac:dyDescent="0.2">
      <c r="A4567" s="7">
        <v>39991</v>
      </c>
      <c r="B4567" s="8">
        <v>7.3055649999999996</v>
      </c>
      <c r="C4567" s="2">
        <v>4.7723839999999997</v>
      </c>
      <c r="D4567" s="2">
        <v>4.7723839999999997</v>
      </c>
      <c r="E4567" s="2">
        <v>1</v>
      </c>
    </row>
    <row r="4568" spans="1:5" ht="12.95" customHeight="1" x14ac:dyDescent="0.2">
      <c r="A4568" s="7">
        <v>39992</v>
      </c>
      <c r="B4568" s="8">
        <v>7.3055649999999996</v>
      </c>
      <c r="C4568" s="2">
        <v>4.7723839999999997</v>
      </c>
      <c r="D4568" s="2">
        <v>4.7723839999999997</v>
      </c>
      <c r="E4568" s="2">
        <v>1</v>
      </c>
    </row>
    <row r="4569" spans="1:5" ht="12.95" customHeight="1" x14ac:dyDescent="0.2">
      <c r="A4569" s="7">
        <v>39993</v>
      </c>
      <c r="B4569" s="8">
        <v>7.3055649999999996</v>
      </c>
      <c r="C4569" s="2">
        <v>4.7723839999999997</v>
      </c>
      <c r="D4569" s="2">
        <v>4.7723839999999997</v>
      </c>
      <c r="E4569" s="2">
        <v>1</v>
      </c>
    </row>
    <row r="4570" spans="1:5" ht="12.95" customHeight="1" x14ac:dyDescent="0.2">
      <c r="A4570" s="7">
        <v>39994</v>
      </c>
      <c r="B4570" s="8">
        <v>7.2920350000000003</v>
      </c>
      <c r="C4570" s="2">
        <v>4.7744609999999996</v>
      </c>
      <c r="D4570" s="2">
        <v>4.7744609999999996</v>
      </c>
      <c r="E4570" s="2">
        <v>1</v>
      </c>
    </row>
    <row r="4571" spans="1:5" ht="12.95" customHeight="1" x14ac:dyDescent="0.2">
      <c r="A4571" s="7">
        <v>39995</v>
      </c>
      <c r="B4571" s="8">
        <v>7.2787119999999996</v>
      </c>
      <c r="C4571" s="2">
        <v>4.7707360000000003</v>
      </c>
      <c r="D4571" s="2">
        <v>4.7707360000000003</v>
      </c>
      <c r="E4571" s="2">
        <v>1</v>
      </c>
    </row>
    <row r="4572" spans="1:5" ht="12.95" customHeight="1" x14ac:dyDescent="0.2">
      <c r="A4572" s="7">
        <v>39996</v>
      </c>
      <c r="B4572" s="8">
        <v>7.2778169999999998</v>
      </c>
      <c r="C4572" s="2">
        <v>4.7717130000000001</v>
      </c>
      <c r="D4572" s="2">
        <v>4.7717130000000001</v>
      </c>
      <c r="E4572" s="2">
        <v>1</v>
      </c>
    </row>
    <row r="4573" spans="1:5" ht="12.95" customHeight="1" x14ac:dyDescent="0.2">
      <c r="A4573" s="7">
        <v>39997</v>
      </c>
      <c r="B4573" s="8">
        <v>7.2768579999999998</v>
      </c>
      <c r="C4573" s="2">
        <v>4.7726490000000004</v>
      </c>
      <c r="D4573" s="2">
        <v>4.7726490000000004</v>
      </c>
      <c r="E4573" s="2">
        <v>1</v>
      </c>
    </row>
    <row r="4574" spans="1:5" ht="12.95" customHeight="1" x14ac:dyDescent="0.2">
      <c r="A4574" s="7">
        <v>39998</v>
      </c>
      <c r="B4574" s="8">
        <v>7.2855549999999996</v>
      </c>
      <c r="C4574" s="2">
        <v>4.7921820000000004</v>
      </c>
      <c r="D4574" s="2">
        <v>4.7921820000000004</v>
      </c>
      <c r="E4574" s="2">
        <v>1</v>
      </c>
    </row>
    <row r="4575" spans="1:5" ht="12.95" customHeight="1" x14ac:dyDescent="0.2">
      <c r="A4575" s="7">
        <v>39999</v>
      </c>
      <c r="B4575" s="8">
        <v>7.2855549999999996</v>
      </c>
      <c r="C4575" s="2">
        <v>4.7921820000000004</v>
      </c>
      <c r="D4575" s="2">
        <v>4.7921820000000004</v>
      </c>
      <c r="E4575" s="2">
        <v>1</v>
      </c>
    </row>
    <row r="4576" spans="1:5" ht="12.95" customHeight="1" x14ac:dyDescent="0.2">
      <c r="A4576" s="7">
        <v>40000</v>
      </c>
      <c r="B4576" s="8">
        <v>7.2855549999999996</v>
      </c>
      <c r="C4576" s="2">
        <v>4.7921820000000004</v>
      </c>
      <c r="D4576" s="2">
        <v>4.7921820000000004</v>
      </c>
      <c r="E4576" s="2">
        <v>1</v>
      </c>
    </row>
    <row r="4577" spans="1:5" ht="12.95" customHeight="1" x14ac:dyDescent="0.2">
      <c r="A4577" s="7">
        <v>40001</v>
      </c>
      <c r="B4577" s="8">
        <v>7.3076299999999996</v>
      </c>
      <c r="C4577" s="2">
        <v>4.8101830000000003</v>
      </c>
      <c r="D4577" s="2">
        <v>4.8101830000000003</v>
      </c>
      <c r="E4577" s="2">
        <v>1</v>
      </c>
    </row>
    <row r="4578" spans="1:5" ht="12.95" customHeight="1" x14ac:dyDescent="0.2">
      <c r="A4578" s="7">
        <v>40002</v>
      </c>
      <c r="B4578" s="8">
        <v>7.3277279999999996</v>
      </c>
      <c r="C4578" s="2">
        <v>4.8284979999999997</v>
      </c>
      <c r="D4578" s="2">
        <v>4.8284979999999997</v>
      </c>
      <c r="E4578" s="2">
        <v>1</v>
      </c>
    </row>
    <row r="4579" spans="1:5" ht="12.95" customHeight="1" x14ac:dyDescent="0.2">
      <c r="A4579" s="7">
        <v>40003</v>
      </c>
      <c r="B4579" s="8">
        <v>7.3297239999999997</v>
      </c>
      <c r="C4579" s="2">
        <v>4.8320420000000004</v>
      </c>
      <c r="D4579" s="2">
        <v>4.8320420000000004</v>
      </c>
      <c r="E4579" s="2">
        <v>1</v>
      </c>
    </row>
    <row r="4580" spans="1:5" ht="12.95" customHeight="1" x14ac:dyDescent="0.2">
      <c r="A4580" s="7">
        <v>40004</v>
      </c>
      <c r="B4580" s="8">
        <v>7.3372089999999996</v>
      </c>
      <c r="C4580" s="2">
        <v>4.8494440000000001</v>
      </c>
      <c r="D4580" s="2">
        <v>4.8494440000000001</v>
      </c>
      <c r="E4580" s="2">
        <v>1</v>
      </c>
    </row>
    <row r="4581" spans="1:5" ht="12.95" customHeight="1" x14ac:dyDescent="0.2">
      <c r="A4581" s="7">
        <v>40005</v>
      </c>
      <c r="B4581" s="8">
        <v>7.3444779999999996</v>
      </c>
      <c r="C4581" s="2">
        <v>4.8443230000000002</v>
      </c>
      <c r="D4581" s="2">
        <v>4.8443230000000002</v>
      </c>
      <c r="E4581" s="2">
        <v>1</v>
      </c>
    </row>
    <row r="4582" spans="1:5" ht="12.95" customHeight="1" x14ac:dyDescent="0.2">
      <c r="A4582" s="7">
        <v>40006</v>
      </c>
      <c r="B4582" s="8">
        <v>7.3444779999999996</v>
      </c>
      <c r="C4582" s="2">
        <v>4.8443230000000002</v>
      </c>
      <c r="D4582" s="2">
        <v>4.8443230000000002</v>
      </c>
      <c r="E4582" s="2">
        <v>1</v>
      </c>
    </row>
    <row r="4583" spans="1:5" ht="12.95" customHeight="1" x14ac:dyDescent="0.2">
      <c r="A4583" s="7">
        <v>40007</v>
      </c>
      <c r="B4583" s="8">
        <v>7.3444779999999996</v>
      </c>
      <c r="C4583" s="2">
        <v>4.8443230000000002</v>
      </c>
      <c r="D4583" s="2">
        <v>4.8443230000000002</v>
      </c>
      <c r="E4583" s="2">
        <v>1</v>
      </c>
    </row>
    <row r="4584" spans="1:5" ht="12.95" customHeight="1" x14ac:dyDescent="0.2">
      <c r="A4584" s="7">
        <v>40008</v>
      </c>
      <c r="B4584" s="8">
        <v>7.3375459999999997</v>
      </c>
      <c r="C4584" s="2">
        <v>4.8496670000000002</v>
      </c>
      <c r="D4584" s="2">
        <v>4.8496670000000002</v>
      </c>
      <c r="E4584" s="2">
        <v>1</v>
      </c>
    </row>
    <row r="4585" spans="1:5" ht="12.95" customHeight="1" x14ac:dyDescent="0.2">
      <c r="A4585" s="7">
        <v>40009</v>
      </c>
      <c r="B4585" s="8">
        <v>7.3274039999999996</v>
      </c>
      <c r="C4585" s="2">
        <v>4.8336990000000002</v>
      </c>
      <c r="D4585" s="2">
        <v>4.8336990000000002</v>
      </c>
      <c r="E4585" s="2">
        <v>1</v>
      </c>
    </row>
    <row r="4586" spans="1:5" ht="12.95" customHeight="1" x14ac:dyDescent="0.2">
      <c r="A4586" s="7">
        <v>40010</v>
      </c>
      <c r="B4586" s="8">
        <v>7.3310820000000003</v>
      </c>
      <c r="C4586" s="2">
        <v>4.8294350000000001</v>
      </c>
      <c r="D4586" s="2">
        <v>4.8294350000000001</v>
      </c>
      <c r="E4586" s="2">
        <v>1</v>
      </c>
    </row>
    <row r="4587" spans="1:5" ht="12.95" customHeight="1" x14ac:dyDescent="0.2">
      <c r="A4587" s="7">
        <v>40011</v>
      </c>
      <c r="B4587" s="8">
        <v>7.3215789999999998</v>
      </c>
      <c r="C4587" s="2">
        <v>4.8308119999999999</v>
      </c>
      <c r="D4587" s="2">
        <v>4.8308119999999999</v>
      </c>
      <c r="E4587" s="2">
        <v>1</v>
      </c>
    </row>
    <row r="4588" spans="1:5" ht="12.95" customHeight="1" x14ac:dyDescent="0.2">
      <c r="A4588" s="7">
        <v>40012</v>
      </c>
      <c r="B4588" s="8">
        <v>7.3288359999999999</v>
      </c>
      <c r="C4588" s="2">
        <v>4.8244590000000001</v>
      </c>
      <c r="D4588" s="2">
        <v>4.8244590000000001</v>
      </c>
      <c r="E4588" s="2">
        <v>1</v>
      </c>
    </row>
    <row r="4589" spans="1:5" ht="12.95" customHeight="1" x14ac:dyDescent="0.2">
      <c r="A4589" s="7">
        <v>40013</v>
      </c>
      <c r="B4589" s="8">
        <v>7.3288359999999999</v>
      </c>
      <c r="C4589" s="2">
        <v>4.8244590000000001</v>
      </c>
      <c r="D4589" s="2">
        <v>4.8244590000000001</v>
      </c>
      <c r="E4589" s="2">
        <v>1</v>
      </c>
    </row>
    <row r="4590" spans="1:5" ht="12.95" customHeight="1" x14ac:dyDescent="0.2">
      <c r="A4590" s="7">
        <v>40014</v>
      </c>
      <c r="B4590" s="8">
        <v>7.3288359999999999</v>
      </c>
      <c r="C4590" s="2">
        <v>4.8244590000000001</v>
      </c>
      <c r="D4590" s="2">
        <v>4.8244590000000001</v>
      </c>
      <c r="E4590" s="2">
        <v>1</v>
      </c>
    </row>
    <row r="4591" spans="1:5" ht="12.95" customHeight="1" x14ac:dyDescent="0.2">
      <c r="A4591" s="7">
        <v>40015</v>
      </c>
      <c r="B4591" s="8">
        <v>7.3355980000000001</v>
      </c>
      <c r="C4591" s="2">
        <v>4.8295459999999997</v>
      </c>
      <c r="D4591" s="2">
        <v>4.8295459999999997</v>
      </c>
      <c r="E4591" s="2">
        <v>1</v>
      </c>
    </row>
    <row r="4592" spans="1:5" ht="12.95" customHeight="1" x14ac:dyDescent="0.2">
      <c r="A4592" s="7">
        <v>40016</v>
      </c>
      <c r="B4592" s="8">
        <v>7.3340129999999997</v>
      </c>
      <c r="C4592" s="2">
        <v>4.8304109999999998</v>
      </c>
      <c r="D4592" s="2">
        <v>4.8304109999999998</v>
      </c>
      <c r="E4592" s="2">
        <v>1</v>
      </c>
    </row>
    <row r="4593" spans="1:5" ht="12.95" customHeight="1" x14ac:dyDescent="0.2">
      <c r="A4593" s="7">
        <v>40017</v>
      </c>
      <c r="B4593" s="8">
        <v>7.3320910000000001</v>
      </c>
      <c r="C4593" s="2">
        <v>4.8342390000000002</v>
      </c>
      <c r="D4593" s="2">
        <v>4.8342390000000002</v>
      </c>
      <c r="E4593" s="2">
        <v>1</v>
      </c>
    </row>
    <row r="4594" spans="1:5" ht="12.95" customHeight="1" x14ac:dyDescent="0.2">
      <c r="A4594" s="7">
        <v>40018</v>
      </c>
      <c r="B4594" s="8">
        <v>7.324033</v>
      </c>
      <c r="C4594" s="2">
        <v>4.8197109999999999</v>
      </c>
      <c r="D4594" s="2">
        <v>4.8197109999999999</v>
      </c>
      <c r="E4594" s="2">
        <v>1</v>
      </c>
    </row>
    <row r="4595" spans="1:5" ht="12.95" customHeight="1" x14ac:dyDescent="0.2">
      <c r="A4595" s="7">
        <v>40019</v>
      </c>
      <c r="B4595" s="8">
        <v>7.3108589999999998</v>
      </c>
      <c r="C4595" s="2">
        <v>4.8034549999999996</v>
      </c>
      <c r="D4595" s="2">
        <v>4.8034549999999996</v>
      </c>
      <c r="E4595" s="2">
        <v>1</v>
      </c>
    </row>
    <row r="4596" spans="1:5" ht="12.95" customHeight="1" x14ac:dyDescent="0.2">
      <c r="A4596" s="7">
        <v>40020</v>
      </c>
      <c r="B4596" s="8">
        <v>7.3108589999999998</v>
      </c>
      <c r="C4596" s="2">
        <v>4.8034549999999996</v>
      </c>
      <c r="D4596" s="2">
        <v>4.8034549999999996</v>
      </c>
      <c r="E4596" s="2">
        <v>1</v>
      </c>
    </row>
    <row r="4597" spans="1:5" ht="12.95" customHeight="1" x14ac:dyDescent="0.2">
      <c r="A4597" s="7">
        <v>40021</v>
      </c>
      <c r="B4597" s="8">
        <v>7.3108589999999998</v>
      </c>
      <c r="C4597" s="2">
        <v>4.8034549999999996</v>
      </c>
      <c r="D4597" s="2">
        <v>4.8034549999999996</v>
      </c>
      <c r="E4597" s="2">
        <v>1</v>
      </c>
    </row>
    <row r="4598" spans="1:5" ht="12.95" customHeight="1" x14ac:dyDescent="0.2">
      <c r="A4598" s="7">
        <v>40022</v>
      </c>
      <c r="B4598" s="8">
        <v>7.31412</v>
      </c>
      <c r="C4598" s="2">
        <v>4.7989759999999997</v>
      </c>
      <c r="D4598" s="2">
        <v>4.7989759999999997</v>
      </c>
      <c r="E4598" s="2">
        <v>1</v>
      </c>
    </row>
    <row r="4599" spans="1:5" ht="12.95" customHeight="1" x14ac:dyDescent="0.2">
      <c r="A4599" s="7">
        <v>40023</v>
      </c>
      <c r="B4599" s="8">
        <v>7.314343</v>
      </c>
      <c r="C4599" s="2">
        <v>4.8032199999999996</v>
      </c>
      <c r="D4599" s="2">
        <v>4.8032199999999996</v>
      </c>
      <c r="E4599" s="2">
        <v>1</v>
      </c>
    </row>
    <row r="4600" spans="1:5" ht="12.95" customHeight="1" x14ac:dyDescent="0.2">
      <c r="A4600" s="7">
        <v>40024</v>
      </c>
      <c r="B4600" s="8">
        <v>7.3278160000000003</v>
      </c>
      <c r="C4600" s="2">
        <v>4.8101719999999997</v>
      </c>
      <c r="D4600" s="2">
        <v>4.8101719999999997</v>
      </c>
      <c r="E4600" s="2">
        <v>1</v>
      </c>
    </row>
    <row r="4601" spans="1:5" ht="12.95" customHeight="1" x14ac:dyDescent="0.2">
      <c r="A4601" s="7">
        <v>40025</v>
      </c>
      <c r="B4601" s="8">
        <v>7.3331350000000004</v>
      </c>
      <c r="C4601" s="2">
        <v>4.7922719999999996</v>
      </c>
      <c r="D4601" s="2">
        <v>4.7922719999999996</v>
      </c>
      <c r="E4601" s="2">
        <v>1</v>
      </c>
    </row>
    <row r="4602" spans="1:5" ht="12.95" customHeight="1" x14ac:dyDescent="0.2">
      <c r="A4602" s="7">
        <v>40026</v>
      </c>
      <c r="B4602" s="8">
        <v>7.3465490000000004</v>
      </c>
      <c r="C4602" s="2">
        <v>4.7953979999999996</v>
      </c>
      <c r="D4602" s="2">
        <v>4.7953979999999996</v>
      </c>
      <c r="E4602" s="2">
        <v>1</v>
      </c>
    </row>
    <row r="4603" spans="1:5" ht="12.95" customHeight="1" x14ac:dyDescent="0.2">
      <c r="A4603" s="7">
        <v>40027</v>
      </c>
      <c r="B4603" s="8">
        <v>7.3465490000000004</v>
      </c>
      <c r="C4603" s="2">
        <v>4.7953979999999996</v>
      </c>
      <c r="D4603" s="2">
        <v>4.7953979999999996</v>
      </c>
      <c r="E4603" s="2">
        <v>1</v>
      </c>
    </row>
    <row r="4604" spans="1:5" ht="12.95" customHeight="1" x14ac:dyDescent="0.2">
      <c r="A4604" s="7">
        <v>40028</v>
      </c>
      <c r="B4604" s="8">
        <v>7.3465490000000004</v>
      </c>
      <c r="C4604" s="2">
        <v>4.7953979999999996</v>
      </c>
      <c r="D4604" s="2">
        <v>4.7953979999999996</v>
      </c>
      <c r="E4604" s="2">
        <v>1</v>
      </c>
    </row>
    <row r="4605" spans="1:5" ht="12.95" customHeight="1" x14ac:dyDescent="0.2">
      <c r="A4605" s="7">
        <v>40029</v>
      </c>
      <c r="B4605" s="8">
        <v>7.3512919999999999</v>
      </c>
      <c r="C4605" s="2">
        <v>4.8170450000000002</v>
      </c>
      <c r="D4605" s="2">
        <v>4.8170450000000002</v>
      </c>
      <c r="E4605" s="2">
        <v>1</v>
      </c>
    </row>
    <row r="4606" spans="1:5" ht="12.95" customHeight="1" x14ac:dyDescent="0.2">
      <c r="A4606" s="7">
        <v>40030</v>
      </c>
      <c r="B4606" s="8">
        <v>7.3416290000000002</v>
      </c>
      <c r="C4606" s="2">
        <v>4.7971959999999996</v>
      </c>
      <c r="D4606" s="2">
        <v>4.7971959999999996</v>
      </c>
      <c r="E4606" s="2">
        <v>1</v>
      </c>
    </row>
    <row r="4607" spans="1:5" ht="12.95" customHeight="1" x14ac:dyDescent="0.2">
      <c r="A4607" s="7">
        <v>40031</v>
      </c>
      <c r="B4607" s="8">
        <v>7.3416290000000002</v>
      </c>
      <c r="C4607" s="2">
        <v>4.7971959999999996</v>
      </c>
      <c r="D4607" s="2">
        <v>4.7971959999999996</v>
      </c>
      <c r="E4607" s="2">
        <v>1</v>
      </c>
    </row>
    <row r="4608" spans="1:5" ht="12.95" customHeight="1" x14ac:dyDescent="0.2">
      <c r="A4608" s="7">
        <v>40032</v>
      </c>
      <c r="B4608" s="8">
        <v>7.3403039999999997</v>
      </c>
      <c r="C4608" s="2">
        <v>4.800408</v>
      </c>
      <c r="D4608" s="2">
        <v>4.800408</v>
      </c>
      <c r="E4608" s="2">
        <v>1</v>
      </c>
    </row>
    <row r="4609" spans="1:5" ht="12.95" customHeight="1" x14ac:dyDescent="0.2">
      <c r="A4609" s="7">
        <v>40033</v>
      </c>
      <c r="B4609" s="8">
        <v>7.3369900000000001</v>
      </c>
      <c r="C4609" s="2">
        <v>4.7976130000000001</v>
      </c>
      <c r="D4609" s="2">
        <v>4.7976130000000001</v>
      </c>
      <c r="E4609" s="2">
        <v>1</v>
      </c>
    </row>
    <row r="4610" spans="1:5" ht="12.95" customHeight="1" x14ac:dyDescent="0.2">
      <c r="A4610" s="7">
        <v>40034</v>
      </c>
      <c r="B4610" s="8">
        <v>7.3369900000000001</v>
      </c>
      <c r="C4610" s="2">
        <v>4.7976130000000001</v>
      </c>
      <c r="D4610" s="2">
        <v>4.7976130000000001</v>
      </c>
      <c r="E4610" s="2">
        <v>1</v>
      </c>
    </row>
    <row r="4611" spans="1:5" ht="12.95" customHeight="1" x14ac:dyDescent="0.2">
      <c r="A4611" s="7">
        <v>40035</v>
      </c>
      <c r="B4611" s="8">
        <v>7.3369900000000001</v>
      </c>
      <c r="C4611" s="2">
        <v>4.7976130000000001</v>
      </c>
      <c r="D4611" s="2">
        <v>4.7976130000000001</v>
      </c>
      <c r="E4611" s="2">
        <v>1</v>
      </c>
    </row>
    <row r="4612" spans="1:5" ht="12.95" customHeight="1" x14ac:dyDescent="0.2">
      <c r="A4612" s="7">
        <v>40036</v>
      </c>
      <c r="B4612" s="8">
        <v>7.3284250000000002</v>
      </c>
      <c r="C4612" s="2">
        <v>4.7748400000000002</v>
      </c>
      <c r="D4612" s="2">
        <v>4.7748400000000002</v>
      </c>
      <c r="E4612" s="2">
        <v>1</v>
      </c>
    </row>
    <row r="4613" spans="1:5" ht="12.95" customHeight="1" x14ac:dyDescent="0.2">
      <c r="A4613" s="7">
        <v>40037</v>
      </c>
      <c r="B4613" s="8">
        <v>7.3130379999999997</v>
      </c>
      <c r="C4613" s="2">
        <v>4.7663679999999999</v>
      </c>
      <c r="D4613" s="2">
        <v>4.7663679999999999</v>
      </c>
      <c r="E4613" s="2">
        <v>1</v>
      </c>
    </row>
    <row r="4614" spans="1:5" ht="12.95" customHeight="1" x14ac:dyDescent="0.2">
      <c r="A4614" s="7">
        <v>40038</v>
      </c>
      <c r="B4614" s="8">
        <v>7.3203430000000003</v>
      </c>
      <c r="C4614" s="2">
        <v>4.7926820000000001</v>
      </c>
      <c r="D4614" s="2">
        <v>4.7926820000000001</v>
      </c>
      <c r="E4614" s="2">
        <v>1</v>
      </c>
    </row>
    <row r="4615" spans="1:5" ht="12.95" customHeight="1" x14ac:dyDescent="0.2">
      <c r="A4615" s="7">
        <v>40039</v>
      </c>
      <c r="B4615" s="8">
        <v>7.3153480000000002</v>
      </c>
      <c r="C4615" s="2">
        <v>4.7712940000000001</v>
      </c>
      <c r="D4615" s="2">
        <v>4.7712940000000001</v>
      </c>
      <c r="E4615" s="2">
        <v>1</v>
      </c>
    </row>
    <row r="4616" spans="1:5" ht="12.95" customHeight="1" x14ac:dyDescent="0.2">
      <c r="A4616" s="7">
        <v>40040</v>
      </c>
      <c r="B4616" s="8">
        <v>7.318886</v>
      </c>
      <c r="C4616" s="2">
        <v>4.789847</v>
      </c>
      <c r="D4616" s="2">
        <v>4.789847</v>
      </c>
      <c r="E4616" s="2">
        <v>1</v>
      </c>
    </row>
    <row r="4617" spans="1:5" ht="12.95" customHeight="1" x14ac:dyDescent="0.2">
      <c r="A4617" s="7">
        <v>40041</v>
      </c>
      <c r="B4617" s="8">
        <v>7.318886</v>
      </c>
      <c r="C4617" s="2">
        <v>4.789847</v>
      </c>
      <c r="D4617" s="2">
        <v>4.789847</v>
      </c>
      <c r="E4617" s="2">
        <v>1</v>
      </c>
    </row>
    <row r="4618" spans="1:5" ht="12.95" customHeight="1" x14ac:dyDescent="0.2">
      <c r="A4618" s="7">
        <v>40042</v>
      </c>
      <c r="B4618" s="8">
        <v>7.318886</v>
      </c>
      <c r="C4618" s="2">
        <v>4.789847</v>
      </c>
      <c r="D4618" s="2">
        <v>4.789847</v>
      </c>
      <c r="E4618" s="2">
        <v>1</v>
      </c>
    </row>
    <row r="4619" spans="1:5" ht="12.95" customHeight="1" x14ac:dyDescent="0.2">
      <c r="A4619" s="7">
        <v>40043</v>
      </c>
      <c r="B4619" s="8">
        <v>7.309761</v>
      </c>
      <c r="C4619" s="2">
        <v>4.7998960000000004</v>
      </c>
      <c r="D4619" s="2">
        <v>4.7998960000000004</v>
      </c>
      <c r="E4619" s="2">
        <v>1</v>
      </c>
    </row>
    <row r="4620" spans="1:5" ht="12.95" customHeight="1" x14ac:dyDescent="0.2">
      <c r="A4620" s="7">
        <v>40044</v>
      </c>
      <c r="B4620" s="8">
        <v>7.2977259999999999</v>
      </c>
      <c r="C4620" s="2">
        <v>4.796087</v>
      </c>
      <c r="D4620" s="2">
        <v>4.796087</v>
      </c>
      <c r="E4620" s="2">
        <v>1</v>
      </c>
    </row>
    <row r="4621" spans="1:5" ht="12.95" customHeight="1" x14ac:dyDescent="0.2">
      <c r="A4621" s="7">
        <v>40045</v>
      </c>
      <c r="B4621" s="8">
        <v>7.3019489999999996</v>
      </c>
      <c r="C4621" s="2">
        <v>4.807709</v>
      </c>
      <c r="D4621" s="2">
        <v>4.807709</v>
      </c>
      <c r="E4621" s="2">
        <v>1</v>
      </c>
    </row>
    <row r="4622" spans="1:5" ht="12.95" customHeight="1" x14ac:dyDescent="0.2">
      <c r="A4622" s="7">
        <v>40046</v>
      </c>
      <c r="B4622" s="8">
        <v>7.3102980000000004</v>
      </c>
      <c r="C4622" s="2">
        <v>4.820506</v>
      </c>
      <c r="D4622" s="2">
        <v>4.820506</v>
      </c>
      <c r="E4622" s="2">
        <v>1</v>
      </c>
    </row>
    <row r="4623" spans="1:5" ht="12.95" customHeight="1" x14ac:dyDescent="0.2">
      <c r="A4623" s="7">
        <v>40047</v>
      </c>
      <c r="B4623" s="8">
        <v>7.3251819999999999</v>
      </c>
      <c r="C4623" s="2">
        <v>4.8328709999999999</v>
      </c>
      <c r="D4623" s="2">
        <v>4.8328709999999999</v>
      </c>
      <c r="E4623" s="2">
        <v>1</v>
      </c>
    </row>
    <row r="4624" spans="1:5" ht="12.95" customHeight="1" x14ac:dyDescent="0.2">
      <c r="A4624" s="7">
        <v>40048</v>
      </c>
      <c r="B4624" s="8">
        <v>7.3251819999999999</v>
      </c>
      <c r="C4624" s="2">
        <v>4.8328709999999999</v>
      </c>
      <c r="D4624" s="2">
        <v>4.8328709999999999</v>
      </c>
      <c r="E4624" s="2">
        <v>1</v>
      </c>
    </row>
    <row r="4625" spans="1:5" ht="12.95" customHeight="1" x14ac:dyDescent="0.2">
      <c r="A4625" s="7">
        <v>40049</v>
      </c>
      <c r="B4625" s="8">
        <v>7.3251819999999999</v>
      </c>
      <c r="C4625" s="2">
        <v>4.8328709999999999</v>
      </c>
      <c r="D4625" s="2">
        <v>4.8328709999999999</v>
      </c>
      <c r="E4625" s="2">
        <v>1</v>
      </c>
    </row>
    <row r="4626" spans="1:5" ht="12.95" customHeight="1" x14ac:dyDescent="0.2">
      <c r="A4626" s="7">
        <v>40050</v>
      </c>
      <c r="B4626" s="8">
        <v>7.3196580000000004</v>
      </c>
      <c r="C4626" s="2">
        <v>4.8225439999999997</v>
      </c>
      <c r="D4626" s="2">
        <v>4.8225439999999997</v>
      </c>
      <c r="E4626" s="2">
        <v>1</v>
      </c>
    </row>
    <row r="4627" spans="1:5" ht="12.95" customHeight="1" x14ac:dyDescent="0.2">
      <c r="A4627" s="7">
        <v>40051</v>
      </c>
      <c r="B4627" s="8">
        <v>7.3160429999999996</v>
      </c>
      <c r="C4627" s="2">
        <v>4.8233410000000001</v>
      </c>
      <c r="D4627" s="2">
        <v>4.8233410000000001</v>
      </c>
      <c r="E4627" s="2">
        <v>1</v>
      </c>
    </row>
    <row r="4628" spans="1:5" ht="12.95" customHeight="1" x14ac:dyDescent="0.2">
      <c r="A4628" s="7">
        <v>40052</v>
      </c>
      <c r="B4628" s="8">
        <v>7.316084</v>
      </c>
      <c r="C4628" s="2">
        <v>4.8173329999999996</v>
      </c>
      <c r="D4628" s="2">
        <v>4.8173329999999996</v>
      </c>
      <c r="E4628" s="2">
        <v>1</v>
      </c>
    </row>
    <row r="4629" spans="1:5" ht="12.95" customHeight="1" x14ac:dyDescent="0.2">
      <c r="A4629" s="7">
        <v>40053</v>
      </c>
      <c r="B4629" s="8">
        <v>7.3181370000000001</v>
      </c>
      <c r="C4629" s="2">
        <v>4.8057109999999996</v>
      </c>
      <c r="D4629" s="2">
        <v>4.8057109999999996</v>
      </c>
      <c r="E4629" s="2">
        <v>1</v>
      </c>
    </row>
    <row r="4630" spans="1:5" ht="12.95" customHeight="1" x14ac:dyDescent="0.2">
      <c r="A4630" s="7">
        <v>40054</v>
      </c>
      <c r="B4630" s="8">
        <v>7.3267730000000002</v>
      </c>
      <c r="C4630" s="2">
        <v>4.8275499999999996</v>
      </c>
      <c r="D4630" s="2">
        <v>4.8275499999999996</v>
      </c>
      <c r="E4630" s="2">
        <v>1</v>
      </c>
    </row>
    <row r="4631" spans="1:5" ht="12.95" customHeight="1" x14ac:dyDescent="0.2">
      <c r="A4631" s="7">
        <v>40055</v>
      </c>
      <c r="B4631" s="8">
        <v>7.3267730000000002</v>
      </c>
      <c r="C4631" s="2">
        <v>4.8275499999999996</v>
      </c>
      <c r="D4631" s="2">
        <v>4.8275499999999996</v>
      </c>
      <c r="E4631" s="2">
        <v>1</v>
      </c>
    </row>
    <row r="4632" spans="1:5" ht="12.95" customHeight="1" x14ac:dyDescent="0.2">
      <c r="A4632" s="7">
        <v>40056</v>
      </c>
      <c r="B4632" s="8">
        <v>7.3267730000000002</v>
      </c>
      <c r="C4632" s="2">
        <v>4.8275499999999996</v>
      </c>
      <c r="D4632" s="2">
        <v>4.8275499999999996</v>
      </c>
      <c r="E4632" s="2">
        <v>1</v>
      </c>
    </row>
    <row r="4633" spans="1:5" ht="12.95" customHeight="1" x14ac:dyDescent="0.2">
      <c r="A4633" s="7">
        <v>40057</v>
      </c>
      <c r="B4633" s="8">
        <v>7.3488360000000004</v>
      </c>
      <c r="C4633" s="2">
        <v>4.8478370000000002</v>
      </c>
      <c r="D4633" s="2">
        <v>4.8478370000000002</v>
      </c>
      <c r="E4633" s="2">
        <v>1</v>
      </c>
    </row>
    <row r="4634" spans="1:5" ht="12.95" customHeight="1" x14ac:dyDescent="0.2">
      <c r="A4634" s="7">
        <v>40058</v>
      </c>
      <c r="B4634" s="8">
        <v>7.3520310000000002</v>
      </c>
      <c r="C4634" s="2">
        <v>4.8489849999999999</v>
      </c>
      <c r="D4634" s="2">
        <v>4.8489849999999999</v>
      </c>
      <c r="E4634" s="2">
        <v>1</v>
      </c>
    </row>
    <row r="4635" spans="1:5" ht="12.95" customHeight="1" x14ac:dyDescent="0.2">
      <c r="A4635" s="7">
        <v>40059</v>
      </c>
      <c r="B4635" s="8">
        <v>7.351553</v>
      </c>
      <c r="C4635" s="2">
        <v>4.8467520000000004</v>
      </c>
      <c r="D4635" s="2">
        <v>4.8467520000000004</v>
      </c>
      <c r="E4635" s="2">
        <v>1</v>
      </c>
    </row>
    <row r="4636" spans="1:5" ht="12.95" customHeight="1" x14ac:dyDescent="0.2">
      <c r="A4636" s="7">
        <v>40060</v>
      </c>
      <c r="B4636" s="8">
        <v>7.3394649999999997</v>
      </c>
      <c r="C4636" s="2">
        <v>4.8474110000000001</v>
      </c>
      <c r="D4636" s="2">
        <v>4.8474110000000001</v>
      </c>
      <c r="E4636" s="2">
        <v>1</v>
      </c>
    </row>
    <row r="4637" spans="1:5" ht="12.95" customHeight="1" x14ac:dyDescent="0.2">
      <c r="A4637" s="7">
        <v>40061</v>
      </c>
      <c r="B4637" s="8">
        <v>7.3401160000000001</v>
      </c>
      <c r="C4637" s="2">
        <v>4.8440019999999997</v>
      </c>
      <c r="D4637" s="2">
        <v>4.8440019999999997</v>
      </c>
      <c r="E4637" s="2">
        <v>1</v>
      </c>
    </row>
    <row r="4638" spans="1:5" ht="12.95" customHeight="1" x14ac:dyDescent="0.2">
      <c r="A4638" s="7">
        <v>40062</v>
      </c>
      <c r="B4638" s="8">
        <v>7.3401160000000001</v>
      </c>
      <c r="C4638" s="2">
        <v>4.8440019999999997</v>
      </c>
      <c r="D4638" s="2">
        <v>4.8440019999999997</v>
      </c>
      <c r="E4638" s="2">
        <v>1</v>
      </c>
    </row>
    <row r="4639" spans="1:5" ht="12.95" customHeight="1" x14ac:dyDescent="0.2">
      <c r="A4639" s="7">
        <v>40063</v>
      </c>
      <c r="B4639" s="8">
        <v>7.3401160000000001</v>
      </c>
      <c r="C4639" s="2">
        <v>4.8440019999999997</v>
      </c>
      <c r="D4639" s="2">
        <v>4.8440019999999997</v>
      </c>
      <c r="E4639" s="2">
        <v>1</v>
      </c>
    </row>
    <row r="4640" spans="1:5" ht="12.95" customHeight="1" x14ac:dyDescent="0.2">
      <c r="A4640" s="7">
        <v>40064</v>
      </c>
      <c r="B4640" s="8">
        <v>7.328875</v>
      </c>
      <c r="C4640" s="2">
        <v>4.830527</v>
      </c>
      <c r="D4640" s="2">
        <v>4.830527</v>
      </c>
      <c r="E4640" s="2">
        <v>1</v>
      </c>
    </row>
    <row r="4641" spans="1:5" ht="12.95" customHeight="1" x14ac:dyDescent="0.2">
      <c r="A4641" s="7">
        <v>40065</v>
      </c>
      <c r="B4641" s="8">
        <v>7.3299719999999997</v>
      </c>
      <c r="C4641" s="2">
        <v>4.8337979999999998</v>
      </c>
      <c r="D4641" s="2">
        <v>4.8337979999999998</v>
      </c>
      <c r="E4641" s="2">
        <v>1</v>
      </c>
    </row>
    <row r="4642" spans="1:5" ht="12.95" customHeight="1" x14ac:dyDescent="0.2">
      <c r="A4642" s="7">
        <v>40066</v>
      </c>
      <c r="B4642" s="8">
        <v>7.3284330000000004</v>
      </c>
      <c r="C4642" s="2">
        <v>4.832465</v>
      </c>
      <c r="D4642" s="2">
        <v>4.832465</v>
      </c>
      <c r="E4642" s="2">
        <v>1</v>
      </c>
    </row>
    <row r="4643" spans="1:5" ht="12.95" customHeight="1" x14ac:dyDescent="0.2">
      <c r="A4643" s="7">
        <v>40067</v>
      </c>
      <c r="B4643" s="8">
        <v>7.340293</v>
      </c>
      <c r="C4643" s="2">
        <v>4.8466769999999997</v>
      </c>
      <c r="D4643" s="2">
        <v>4.8466769999999997</v>
      </c>
      <c r="E4643" s="2">
        <v>1</v>
      </c>
    </row>
    <row r="4644" spans="1:5" ht="12.95" customHeight="1" x14ac:dyDescent="0.2">
      <c r="A4644" s="7">
        <v>40068</v>
      </c>
      <c r="B4644" s="8">
        <v>7.3271360000000003</v>
      </c>
      <c r="C4644" s="2">
        <v>4.8376710000000003</v>
      </c>
      <c r="D4644" s="2">
        <v>4.8376710000000003</v>
      </c>
      <c r="E4644" s="2">
        <v>1</v>
      </c>
    </row>
    <row r="4645" spans="1:5" ht="12.95" customHeight="1" x14ac:dyDescent="0.2">
      <c r="A4645" s="7">
        <v>40069</v>
      </c>
      <c r="B4645" s="8">
        <v>7.3271360000000003</v>
      </c>
      <c r="C4645" s="2">
        <v>4.8376710000000003</v>
      </c>
      <c r="D4645" s="2">
        <v>4.8376710000000003</v>
      </c>
      <c r="E4645" s="2">
        <v>1</v>
      </c>
    </row>
    <row r="4646" spans="1:5" ht="12.95" customHeight="1" x14ac:dyDescent="0.2">
      <c r="A4646" s="7">
        <v>40070</v>
      </c>
      <c r="B4646" s="8">
        <v>7.3271360000000003</v>
      </c>
      <c r="C4646" s="2">
        <v>4.8376710000000003</v>
      </c>
      <c r="D4646" s="2">
        <v>4.8376710000000003</v>
      </c>
      <c r="E4646" s="2">
        <v>1</v>
      </c>
    </row>
    <row r="4647" spans="1:5" ht="12.95" customHeight="1" x14ac:dyDescent="0.2">
      <c r="A4647" s="7">
        <v>40071</v>
      </c>
      <c r="B4647" s="8">
        <v>7.3306579999999997</v>
      </c>
      <c r="C4647" s="2">
        <v>4.8457549999999996</v>
      </c>
      <c r="D4647" s="2">
        <v>4.8457549999999996</v>
      </c>
      <c r="E4647" s="2">
        <v>1</v>
      </c>
    </row>
    <row r="4648" spans="1:5" ht="12.95" customHeight="1" x14ac:dyDescent="0.2">
      <c r="A4648" s="7">
        <v>40072</v>
      </c>
      <c r="B4648" s="8">
        <v>7.325469</v>
      </c>
      <c r="C4648" s="2">
        <v>4.8298730000000001</v>
      </c>
      <c r="D4648" s="2">
        <v>4.8298730000000001</v>
      </c>
      <c r="E4648" s="2">
        <v>1</v>
      </c>
    </row>
    <row r="4649" spans="1:5" ht="12.95" customHeight="1" x14ac:dyDescent="0.2">
      <c r="A4649" s="7">
        <v>40073</v>
      </c>
      <c r="B4649" s="8">
        <v>7.320049</v>
      </c>
      <c r="C4649" s="2">
        <v>4.8202610000000004</v>
      </c>
      <c r="D4649" s="2">
        <v>4.8202610000000004</v>
      </c>
      <c r="E4649" s="2">
        <v>1</v>
      </c>
    </row>
    <row r="4650" spans="1:5" ht="12.95" customHeight="1" x14ac:dyDescent="0.2">
      <c r="A4650" s="7">
        <v>40074</v>
      </c>
      <c r="B4650" s="8">
        <v>7.3074389999999996</v>
      </c>
      <c r="C4650" s="2">
        <v>4.8103740000000004</v>
      </c>
      <c r="D4650" s="2">
        <v>4.8103740000000004</v>
      </c>
      <c r="E4650" s="2">
        <v>1</v>
      </c>
    </row>
    <row r="4651" spans="1:5" ht="12.95" customHeight="1" x14ac:dyDescent="0.2">
      <c r="A4651" s="7">
        <v>40075</v>
      </c>
      <c r="B4651" s="8">
        <v>7.2927549999999997</v>
      </c>
      <c r="C4651" s="2">
        <v>4.8117939999999999</v>
      </c>
      <c r="D4651" s="2">
        <v>4.8117939999999999</v>
      </c>
      <c r="E4651" s="2">
        <v>1</v>
      </c>
    </row>
    <row r="4652" spans="1:5" ht="12.95" customHeight="1" x14ac:dyDescent="0.2">
      <c r="A4652" s="7">
        <v>40076</v>
      </c>
      <c r="B4652" s="8">
        <v>7.2927549999999997</v>
      </c>
      <c r="C4652" s="2">
        <v>4.8117939999999999</v>
      </c>
      <c r="D4652" s="2">
        <v>4.8117939999999999</v>
      </c>
      <c r="E4652" s="2">
        <v>1</v>
      </c>
    </row>
    <row r="4653" spans="1:5" ht="12.95" customHeight="1" x14ac:dyDescent="0.2">
      <c r="A4653" s="7">
        <v>40077</v>
      </c>
      <c r="B4653" s="8">
        <v>7.2927549999999997</v>
      </c>
      <c r="C4653" s="2">
        <v>4.8117939999999999</v>
      </c>
      <c r="D4653" s="2">
        <v>4.8117939999999999</v>
      </c>
      <c r="E4653" s="2">
        <v>1</v>
      </c>
    </row>
    <row r="4654" spans="1:5" ht="12.95" customHeight="1" x14ac:dyDescent="0.2">
      <c r="A4654" s="7">
        <v>40078</v>
      </c>
      <c r="B4654" s="8">
        <v>7.2925849999999999</v>
      </c>
      <c r="C4654" s="2">
        <v>4.8069240000000004</v>
      </c>
      <c r="D4654" s="2">
        <v>4.8069240000000004</v>
      </c>
      <c r="E4654" s="2">
        <v>1</v>
      </c>
    </row>
    <row r="4655" spans="1:5" ht="12.95" customHeight="1" x14ac:dyDescent="0.2">
      <c r="A4655" s="7">
        <v>40079</v>
      </c>
      <c r="B4655" s="8">
        <v>7.2874299999999996</v>
      </c>
      <c r="C4655" s="2">
        <v>4.8120909999999997</v>
      </c>
      <c r="D4655" s="2">
        <v>4.8120909999999997</v>
      </c>
      <c r="E4655" s="2">
        <v>1</v>
      </c>
    </row>
    <row r="4656" spans="1:5" ht="12.95" customHeight="1" x14ac:dyDescent="0.2">
      <c r="A4656" s="7">
        <v>40080</v>
      </c>
      <c r="B4656" s="8">
        <v>7.286816</v>
      </c>
      <c r="C4656" s="2">
        <v>4.8170929999999998</v>
      </c>
      <c r="D4656" s="2">
        <v>4.8170929999999998</v>
      </c>
      <c r="E4656" s="2">
        <v>1</v>
      </c>
    </row>
    <row r="4657" spans="1:5" ht="12.95" customHeight="1" x14ac:dyDescent="0.2">
      <c r="A4657" s="7">
        <v>40081</v>
      </c>
      <c r="B4657" s="8">
        <v>7.2524309999999996</v>
      </c>
      <c r="C4657" s="2">
        <v>4.7981680000000004</v>
      </c>
      <c r="D4657" s="2">
        <v>4.7981680000000004</v>
      </c>
      <c r="E4657" s="2">
        <v>1</v>
      </c>
    </row>
    <row r="4658" spans="1:5" ht="12.95" customHeight="1" x14ac:dyDescent="0.2">
      <c r="A4658" s="7">
        <v>40082</v>
      </c>
      <c r="B4658" s="8">
        <v>7.2807599999999999</v>
      </c>
      <c r="C4658" s="2">
        <v>4.8153170000000003</v>
      </c>
      <c r="D4658" s="2">
        <v>4.8153170000000003</v>
      </c>
      <c r="E4658" s="2">
        <v>1</v>
      </c>
    </row>
    <row r="4659" spans="1:5" ht="12.95" customHeight="1" x14ac:dyDescent="0.2">
      <c r="A4659" s="7">
        <v>40083</v>
      </c>
      <c r="B4659" s="8">
        <v>7.2807599999999999</v>
      </c>
      <c r="C4659" s="2">
        <v>4.8153170000000003</v>
      </c>
      <c r="D4659" s="2">
        <v>4.8153170000000003</v>
      </c>
      <c r="E4659" s="2">
        <v>1</v>
      </c>
    </row>
    <row r="4660" spans="1:5" ht="12.95" customHeight="1" x14ac:dyDescent="0.2">
      <c r="A4660" s="7">
        <v>40084</v>
      </c>
      <c r="B4660" s="8">
        <v>7.2807599999999999</v>
      </c>
      <c r="C4660" s="2">
        <v>4.8153170000000003</v>
      </c>
      <c r="D4660" s="2">
        <v>4.8153170000000003</v>
      </c>
      <c r="E4660" s="2">
        <v>1</v>
      </c>
    </row>
    <row r="4661" spans="1:5" ht="12.95" customHeight="1" x14ac:dyDescent="0.2">
      <c r="A4661" s="7">
        <v>40085</v>
      </c>
      <c r="B4661" s="8">
        <v>7.275163</v>
      </c>
      <c r="C4661" s="2">
        <v>4.8132070000000002</v>
      </c>
      <c r="D4661" s="2">
        <v>4.8132070000000002</v>
      </c>
      <c r="E4661" s="2">
        <v>1</v>
      </c>
    </row>
    <row r="4662" spans="1:5" ht="12.95" customHeight="1" x14ac:dyDescent="0.2">
      <c r="A4662" s="7">
        <v>40086</v>
      </c>
      <c r="B4662" s="8">
        <v>7.288341</v>
      </c>
      <c r="C4662" s="2">
        <v>4.8244790000000002</v>
      </c>
      <c r="D4662" s="2">
        <v>4.8244790000000002</v>
      </c>
      <c r="E4662" s="2">
        <v>1</v>
      </c>
    </row>
    <row r="4663" spans="1:5" ht="12.95" customHeight="1" x14ac:dyDescent="0.2">
      <c r="A4663" s="7">
        <v>40087</v>
      </c>
      <c r="B4663" s="8">
        <v>7.2678419999999999</v>
      </c>
      <c r="C4663" s="2">
        <v>4.8179259999999999</v>
      </c>
      <c r="D4663" s="2">
        <v>4.8179259999999999</v>
      </c>
      <c r="E4663" s="2">
        <v>1</v>
      </c>
    </row>
    <row r="4664" spans="1:5" ht="12.95" customHeight="1" x14ac:dyDescent="0.2">
      <c r="A4664" s="7">
        <v>40088</v>
      </c>
      <c r="B4664" s="8">
        <v>7.283588</v>
      </c>
      <c r="C4664" s="2">
        <v>4.7975149999999998</v>
      </c>
      <c r="D4664" s="2">
        <v>4.7975149999999998</v>
      </c>
      <c r="E4664" s="2">
        <v>1</v>
      </c>
    </row>
    <row r="4665" spans="1:5" ht="12.95" customHeight="1" x14ac:dyDescent="0.2">
      <c r="A4665" s="7">
        <v>40089</v>
      </c>
      <c r="B4665" s="8">
        <v>7.2613050000000001</v>
      </c>
      <c r="C4665" s="2">
        <v>4.8027680000000004</v>
      </c>
      <c r="D4665" s="2">
        <v>4.8027680000000004</v>
      </c>
      <c r="E4665" s="2">
        <v>1</v>
      </c>
    </row>
    <row r="4666" spans="1:5" ht="12.95" customHeight="1" x14ac:dyDescent="0.2">
      <c r="A4666" s="7">
        <v>40090</v>
      </c>
      <c r="B4666" s="8">
        <v>7.2613050000000001</v>
      </c>
      <c r="C4666" s="2">
        <v>4.8027680000000004</v>
      </c>
      <c r="D4666" s="2">
        <v>4.8027680000000004</v>
      </c>
      <c r="E4666" s="2">
        <v>1</v>
      </c>
    </row>
    <row r="4667" spans="1:5" ht="12.95" customHeight="1" x14ac:dyDescent="0.2">
      <c r="A4667" s="7">
        <v>40091</v>
      </c>
      <c r="B4667" s="8">
        <v>7.2613050000000001</v>
      </c>
      <c r="C4667" s="2">
        <v>4.8027680000000004</v>
      </c>
      <c r="D4667" s="2">
        <v>4.8027680000000004</v>
      </c>
      <c r="E4667" s="2">
        <v>1</v>
      </c>
    </row>
    <row r="4668" spans="1:5" ht="12.95" customHeight="1" x14ac:dyDescent="0.2">
      <c r="A4668" s="7">
        <v>40092</v>
      </c>
      <c r="B4668" s="8">
        <v>7.2609149999999998</v>
      </c>
      <c r="C4668" s="2">
        <v>4.8079159999999996</v>
      </c>
      <c r="D4668" s="2">
        <v>4.8079159999999996</v>
      </c>
      <c r="E4668" s="2">
        <v>1</v>
      </c>
    </row>
    <row r="4669" spans="1:5" ht="12.95" customHeight="1" x14ac:dyDescent="0.2">
      <c r="A4669" s="7">
        <v>40093</v>
      </c>
      <c r="B4669" s="8">
        <v>7.2622249999999999</v>
      </c>
      <c r="C4669" s="2">
        <v>4.8071919999999997</v>
      </c>
      <c r="D4669" s="2">
        <v>4.8071919999999997</v>
      </c>
      <c r="E4669" s="2">
        <v>1</v>
      </c>
    </row>
    <row r="4670" spans="1:5" ht="12.95" customHeight="1" x14ac:dyDescent="0.2">
      <c r="A4670" s="7">
        <v>40094</v>
      </c>
      <c r="B4670" s="8">
        <v>7.2524769999999998</v>
      </c>
      <c r="C4670" s="2">
        <v>4.7902750000000003</v>
      </c>
      <c r="D4670" s="2">
        <v>4.7902750000000003</v>
      </c>
      <c r="E4670" s="2">
        <v>1</v>
      </c>
    </row>
    <row r="4671" spans="1:5" ht="12.95" customHeight="1" x14ac:dyDescent="0.2">
      <c r="A4671" s="7">
        <v>40095</v>
      </c>
      <c r="B4671" s="8">
        <v>7.2524769999999998</v>
      </c>
      <c r="C4671" s="2">
        <v>4.7902750000000003</v>
      </c>
      <c r="D4671" s="2">
        <v>4.7902750000000003</v>
      </c>
      <c r="E4671" s="2">
        <v>1</v>
      </c>
    </row>
    <row r="4672" spans="1:5" ht="12.95" customHeight="1" x14ac:dyDescent="0.2">
      <c r="A4672" s="7">
        <v>40096</v>
      </c>
      <c r="B4672" s="8">
        <v>7.2541669999999998</v>
      </c>
      <c r="C4672" s="2">
        <v>4.776878</v>
      </c>
      <c r="D4672" s="2">
        <v>4.776878</v>
      </c>
      <c r="E4672" s="2">
        <v>1</v>
      </c>
    </row>
    <row r="4673" spans="1:5" ht="12.95" customHeight="1" x14ac:dyDescent="0.2">
      <c r="A4673" s="7">
        <v>40097</v>
      </c>
      <c r="B4673" s="8">
        <v>7.2541669999999998</v>
      </c>
      <c r="C4673" s="2">
        <v>4.776878</v>
      </c>
      <c r="D4673" s="2">
        <v>4.776878</v>
      </c>
      <c r="E4673" s="2">
        <v>1</v>
      </c>
    </row>
    <row r="4674" spans="1:5" ht="12.95" customHeight="1" x14ac:dyDescent="0.2">
      <c r="A4674" s="7">
        <v>40098</v>
      </c>
      <c r="B4674" s="8">
        <v>7.2541669999999998</v>
      </c>
      <c r="C4674" s="2">
        <v>4.776878</v>
      </c>
      <c r="D4674" s="2">
        <v>4.776878</v>
      </c>
      <c r="E4674" s="2">
        <v>1</v>
      </c>
    </row>
    <row r="4675" spans="1:5" ht="12.95" customHeight="1" x14ac:dyDescent="0.2">
      <c r="A4675" s="7">
        <v>40099</v>
      </c>
      <c r="B4675" s="8">
        <v>7.2546799999999996</v>
      </c>
      <c r="C4675" s="2">
        <v>4.7740720000000003</v>
      </c>
      <c r="D4675" s="2">
        <v>4.7740720000000003</v>
      </c>
      <c r="E4675" s="2">
        <v>1</v>
      </c>
    </row>
    <row r="4676" spans="1:5" ht="12.95" customHeight="1" x14ac:dyDescent="0.2">
      <c r="A4676" s="7">
        <v>40100</v>
      </c>
      <c r="B4676" s="8">
        <v>7.2518900000000004</v>
      </c>
      <c r="C4676" s="2">
        <v>4.781676</v>
      </c>
      <c r="D4676" s="2">
        <v>4.781676</v>
      </c>
      <c r="E4676" s="2">
        <v>1</v>
      </c>
    </row>
    <row r="4677" spans="1:5" ht="12.95" customHeight="1" x14ac:dyDescent="0.2">
      <c r="A4677" s="7">
        <v>40101</v>
      </c>
      <c r="B4677" s="8">
        <v>7.2539189999999998</v>
      </c>
      <c r="C4677" s="2">
        <v>4.7836449999999999</v>
      </c>
      <c r="D4677" s="2">
        <v>4.7836449999999999</v>
      </c>
      <c r="E4677" s="2">
        <v>1</v>
      </c>
    </row>
    <row r="4678" spans="1:5" ht="12.95" customHeight="1" x14ac:dyDescent="0.2">
      <c r="A4678" s="7">
        <v>40102</v>
      </c>
      <c r="B4678" s="8">
        <v>7.254912</v>
      </c>
      <c r="C4678" s="2">
        <v>4.7937839999999996</v>
      </c>
      <c r="D4678" s="2">
        <v>4.7937839999999996</v>
      </c>
      <c r="E4678" s="2">
        <v>1</v>
      </c>
    </row>
    <row r="4679" spans="1:5" ht="12.95" customHeight="1" x14ac:dyDescent="0.2">
      <c r="A4679" s="7">
        <v>40103</v>
      </c>
      <c r="B4679" s="8">
        <v>7.2508720000000002</v>
      </c>
      <c r="C4679" s="2">
        <v>4.77691</v>
      </c>
      <c r="D4679" s="2">
        <v>4.77691</v>
      </c>
      <c r="E4679" s="2">
        <v>1</v>
      </c>
    </row>
    <row r="4680" spans="1:5" ht="12.95" customHeight="1" x14ac:dyDescent="0.2">
      <c r="A4680" s="7">
        <v>40104</v>
      </c>
      <c r="B4680" s="8">
        <v>7.2508720000000002</v>
      </c>
      <c r="C4680" s="2">
        <v>4.77691</v>
      </c>
      <c r="D4680" s="2">
        <v>4.77691</v>
      </c>
      <c r="E4680" s="2">
        <v>1</v>
      </c>
    </row>
    <row r="4681" spans="1:5" ht="12.95" customHeight="1" x14ac:dyDescent="0.2">
      <c r="A4681" s="7">
        <v>40105</v>
      </c>
      <c r="B4681" s="8">
        <v>7.2508720000000002</v>
      </c>
      <c r="C4681" s="2">
        <v>4.77691</v>
      </c>
      <c r="D4681" s="2">
        <v>4.77691</v>
      </c>
      <c r="E4681" s="2">
        <v>1</v>
      </c>
    </row>
    <row r="4682" spans="1:5" ht="12.95" customHeight="1" x14ac:dyDescent="0.2">
      <c r="A4682" s="7">
        <v>40106</v>
      </c>
      <c r="B4682" s="8">
        <v>7.2419209999999996</v>
      </c>
      <c r="C4682" s="2">
        <v>4.7823560000000001</v>
      </c>
      <c r="D4682" s="2">
        <v>4.7823560000000001</v>
      </c>
      <c r="E4682" s="2">
        <v>1</v>
      </c>
    </row>
    <row r="4683" spans="1:5" ht="12.95" customHeight="1" x14ac:dyDescent="0.2">
      <c r="A4683" s="7">
        <v>40107</v>
      </c>
      <c r="B4683" s="8">
        <v>7.2280379999999997</v>
      </c>
      <c r="C4683" s="2">
        <v>4.7798160000000003</v>
      </c>
      <c r="D4683" s="2">
        <v>4.7798160000000003</v>
      </c>
      <c r="E4683" s="2">
        <v>1</v>
      </c>
    </row>
    <row r="4684" spans="1:5" ht="12.95" customHeight="1" x14ac:dyDescent="0.2">
      <c r="A4684" s="7">
        <v>40108</v>
      </c>
      <c r="B4684" s="8">
        <v>7.219538</v>
      </c>
      <c r="C4684" s="2">
        <v>4.7821009999999999</v>
      </c>
      <c r="D4684" s="2">
        <v>4.7821009999999999</v>
      </c>
      <c r="E4684" s="2">
        <v>1</v>
      </c>
    </row>
    <row r="4685" spans="1:5" ht="12.95" customHeight="1" x14ac:dyDescent="0.2">
      <c r="A4685" s="7">
        <v>40109</v>
      </c>
      <c r="B4685" s="8">
        <v>7.225136</v>
      </c>
      <c r="C4685" s="2">
        <v>4.7832739999999996</v>
      </c>
      <c r="D4685" s="2">
        <v>4.7832739999999996</v>
      </c>
      <c r="E4685" s="2">
        <v>1</v>
      </c>
    </row>
    <row r="4686" spans="1:5" ht="12.95" customHeight="1" x14ac:dyDescent="0.2">
      <c r="A4686" s="7">
        <v>40110</v>
      </c>
      <c r="B4686" s="8">
        <v>7.2268739999999996</v>
      </c>
      <c r="C4686" s="2">
        <v>4.7790460000000001</v>
      </c>
      <c r="D4686" s="2">
        <v>4.7790460000000001</v>
      </c>
      <c r="E4686" s="2">
        <v>1</v>
      </c>
    </row>
    <row r="4687" spans="1:5" ht="12.95" customHeight="1" x14ac:dyDescent="0.2">
      <c r="A4687" s="7">
        <v>40111</v>
      </c>
      <c r="B4687" s="8">
        <v>7.2268739999999996</v>
      </c>
      <c r="C4687" s="2">
        <v>4.7790460000000001</v>
      </c>
      <c r="D4687" s="2">
        <v>4.7790460000000001</v>
      </c>
      <c r="E4687" s="2">
        <v>1</v>
      </c>
    </row>
    <row r="4688" spans="1:5" ht="12.95" customHeight="1" x14ac:dyDescent="0.2">
      <c r="A4688" s="7">
        <v>40112</v>
      </c>
      <c r="B4688" s="8">
        <v>7.2268739999999996</v>
      </c>
      <c r="C4688" s="2">
        <v>4.7790460000000001</v>
      </c>
      <c r="D4688" s="2">
        <v>4.7790460000000001</v>
      </c>
      <c r="E4688" s="2">
        <v>1</v>
      </c>
    </row>
    <row r="4689" spans="1:5" ht="12.95" customHeight="1" x14ac:dyDescent="0.2">
      <c r="A4689" s="7">
        <v>40113</v>
      </c>
      <c r="B4689" s="8">
        <v>7.2250370000000004</v>
      </c>
      <c r="C4689" s="2">
        <v>4.7762520000000004</v>
      </c>
      <c r="D4689" s="2">
        <v>4.7762520000000004</v>
      </c>
      <c r="E4689" s="2">
        <v>1</v>
      </c>
    </row>
    <row r="4690" spans="1:5" ht="12.95" customHeight="1" x14ac:dyDescent="0.2">
      <c r="A4690" s="7">
        <v>40114</v>
      </c>
      <c r="B4690" s="8">
        <v>7.223681</v>
      </c>
      <c r="C4690" s="2">
        <v>4.7662190000000004</v>
      </c>
      <c r="D4690" s="2">
        <v>4.7662190000000004</v>
      </c>
      <c r="E4690" s="2">
        <v>1</v>
      </c>
    </row>
    <row r="4691" spans="1:5" ht="12.95" customHeight="1" x14ac:dyDescent="0.2">
      <c r="A4691" s="7">
        <v>40115</v>
      </c>
      <c r="B4691" s="8">
        <v>7.2188369999999997</v>
      </c>
      <c r="C4691" s="2">
        <v>4.7759419999999997</v>
      </c>
      <c r="D4691" s="2">
        <v>4.7759419999999997</v>
      </c>
      <c r="E4691" s="2">
        <v>1</v>
      </c>
    </row>
    <row r="4692" spans="1:5" ht="12.95" customHeight="1" x14ac:dyDescent="0.2">
      <c r="A4692" s="7">
        <v>40116</v>
      </c>
      <c r="B4692" s="8">
        <v>7.2241330000000001</v>
      </c>
      <c r="C4692" s="2">
        <v>4.7813439999999998</v>
      </c>
      <c r="D4692" s="2">
        <v>4.7813439999999998</v>
      </c>
      <c r="E4692" s="2">
        <v>1</v>
      </c>
    </row>
    <row r="4693" spans="1:5" ht="12.95" customHeight="1" x14ac:dyDescent="0.2">
      <c r="A4693" s="7">
        <v>40117</v>
      </c>
      <c r="B4693" s="8">
        <v>7.2258370000000003</v>
      </c>
      <c r="C4693" s="2">
        <v>4.7888109999999999</v>
      </c>
      <c r="D4693" s="2">
        <v>4.7888109999999999</v>
      </c>
      <c r="E4693" s="2">
        <v>1</v>
      </c>
    </row>
    <row r="4694" spans="1:5" ht="12.95" customHeight="1" x14ac:dyDescent="0.2">
      <c r="A4694" s="7">
        <v>40118</v>
      </c>
      <c r="B4694" s="8">
        <v>7.2258370000000003</v>
      </c>
      <c r="C4694" s="2">
        <v>4.7888109999999999</v>
      </c>
      <c r="D4694" s="2">
        <v>4.7888109999999999</v>
      </c>
      <c r="E4694" s="2">
        <v>1</v>
      </c>
    </row>
    <row r="4695" spans="1:5" ht="12.95" customHeight="1" x14ac:dyDescent="0.2">
      <c r="A4695" s="7">
        <v>40119</v>
      </c>
      <c r="B4695" s="8">
        <v>7.2258370000000003</v>
      </c>
      <c r="C4695" s="2">
        <v>4.7888109999999999</v>
      </c>
      <c r="D4695" s="2">
        <v>4.7888109999999999</v>
      </c>
      <c r="E4695" s="2">
        <v>1</v>
      </c>
    </row>
    <row r="4696" spans="1:5" ht="12.95" customHeight="1" x14ac:dyDescent="0.2">
      <c r="A4696" s="7">
        <v>40120</v>
      </c>
      <c r="B4696" s="8">
        <v>7.2305029999999997</v>
      </c>
      <c r="C4696" s="2">
        <v>4.7909509999999997</v>
      </c>
      <c r="D4696" s="2">
        <v>4.7909509999999997</v>
      </c>
      <c r="E4696" s="2">
        <v>1</v>
      </c>
    </row>
    <row r="4697" spans="1:5" ht="12.95" customHeight="1" x14ac:dyDescent="0.2">
      <c r="A4697" s="7">
        <v>40121</v>
      </c>
      <c r="B4697" s="8">
        <v>7.2324169999999999</v>
      </c>
      <c r="C4697" s="2">
        <v>4.784294</v>
      </c>
      <c r="D4697" s="2">
        <v>4.784294</v>
      </c>
      <c r="E4697" s="2">
        <v>1</v>
      </c>
    </row>
    <row r="4698" spans="1:5" ht="12.95" customHeight="1" x14ac:dyDescent="0.2">
      <c r="A4698" s="7">
        <v>40122</v>
      </c>
      <c r="B4698" s="8">
        <v>7.2411589999999997</v>
      </c>
      <c r="C4698" s="2">
        <v>4.7919790000000004</v>
      </c>
      <c r="D4698" s="2">
        <v>4.7919790000000004</v>
      </c>
      <c r="E4698" s="2">
        <v>1</v>
      </c>
    </row>
    <row r="4699" spans="1:5" ht="12.95" customHeight="1" x14ac:dyDescent="0.2">
      <c r="A4699" s="7">
        <v>40123</v>
      </c>
      <c r="B4699" s="8">
        <v>7.2587419999999998</v>
      </c>
      <c r="C4699" s="2">
        <v>4.8052049999999999</v>
      </c>
      <c r="D4699" s="2">
        <v>4.8052049999999999</v>
      </c>
      <c r="E4699" s="2">
        <v>1</v>
      </c>
    </row>
    <row r="4700" spans="1:5" ht="12.95" customHeight="1" x14ac:dyDescent="0.2">
      <c r="A4700" s="7">
        <v>40124</v>
      </c>
      <c r="B4700" s="8">
        <v>7.2645</v>
      </c>
      <c r="C4700" s="2">
        <v>4.805517</v>
      </c>
      <c r="D4700" s="2">
        <v>4.805517</v>
      </c>
      <c r="E4700" s="2">
        <v>1</v>
      </c>
    </row>
    <row r="4701" spans="1:5" ht="12.95" customHeight="1" x14ac:dyDescent="0.2">
      <c r="A4701" s="7">
        <v>40125</v>
      </c>
      <c r="B4701" s="8">
        <v>7.2645</v>
      </c>
      <c r="C4701" s="2">
        <v>4.805517</v>
      </c>
      <c r="D4701" s="2">
        <v>4.805517</v>
      </c>
      <c r="E4701" s="2">
        <v>1</v>
      </c>
    </row>
    <row r="4702" spans="1:5" ht="12.95" customHeight="1" x14ac:dyDescent="0.2">
      <c r="A4702" s="7">
        <v>40126</v>
      </c>
      <c r="B4702" s="8">
        <v>7.2645</v>
      </c>
      <c r="C4702" s="2">
        <v>4.805517</v>
      </c>
      <c r="D4702" s="2">
        <v>4.805517</v>
      </c>
      <c r="E4702" s="2">
        <v>1</v>
      </c>
    </row>
    <row r="4703" spans="1:5" ht="12.95" customHeight="1" x14ac:dyDescent="0.2">
      <c r="A4703" s="7">
        <v>40127</v>
      </c>
      <c r="B4703" s="8">
        <v>7.2648919999999997</v>
      </c>
      <c r="C4703" s="2">
        <v>4.8105500000000001</v>
      </c>
      <c r="D4703" s="2">
        <v>4.8105500000000001</v>
      </c>
      <c r="E4703" s="2">
        <v>1</v>
      </c>
    </row>
    <row r="4704" spans="1:5" ht="12.95" customHeight="1" x14ac:dyDescent="0.2">
      <c r="A4704" s="7">
        <v>40128</v>
      </c>
      <c r="B4704" s="8">
        <v>7.2711889999999997</v>
      </c>
      <c r="C4704" s="2">
        <v>4.8115329999999998</v>
      </c>
      <c r="D4704" s="2">
        <v>4.8115329999999998</v>
      </c>
      <c r="E4704" s="2">
        <v>1</v>
      </c>
    </row>
    <row r="4705" spans="1:5" ht="12.95" customHeight="1" x14ac:dyDescent="0.2">
      <c r="A4705" s="7">
        <v>40129</v>
      </c>
      <c r="B4705" s="8">
        <v>7.2742329999999997</v>
      </c>
      <c r="C4705" s="2">
        <v>4.8180110000000003</v>
      </c>
      <c r="D4705" s="2">
        <v>4.8180110000000003</v>
      </c>
      <c r="E4705" s="2">
        <v>1</v>
      </c>
    </row>
    <row r="4706" spans="1:5" ht="12.95" customHeight="1" x14ac:dyDescent="0.2">
      <c r="A4706" s="7">
        <v>40130</v>
      </c>
      <c r="B4706" s="8">
        <v>7.2850529999999996</v>
      </c>
      <c r="C4706" s="2">
        <v>4.8223029999999998</v>
      </c>
      <c r="D4706" s="2">
        <v>4.8223029999999998</v>
      </c>
      <c r="E4706" s="2">
        <v>1</v>
      </c>
    </row>
    <row r="4707" spans="1:5" ht="12.95" customHeight="1" x14ac:dyDescent="0.2">
      <c r="A4707" s="7">
        <v>40131</v>
      </c>
      <c r="B4707" s="8">
        <v>7.2843879999999999</v>
      </c>
      <c r="C4707" s="2">
        <v>4.823779</v>
      </c>
      <c r="D4707" s="2">
        <v>4.823779</v>
      </c>
      <c r="E4707" s="2">
        <v>1</v>
      </c>
    </row>
    <row r="4708" spans="1:5" ht="12.95" customHeight="1" x14ac:dyDescent="0.2">
      <c r="A4708" s="7">
        <v>40132</v>
      </c>
      <c r="B4708" s="8">
        <v>7.2843879999999999</v>
      </c>
      <c r="C4708" s="2">
        <v>4.823779</v>
      </c>
      <c r="D4708" s="2">
        <v>4.823779</v>
      </c>
      <c r="E4708" s="2">
        <v>1</v>
      </c>
    </row>
    <row r="4709" spans="1:5" ht="12.95" customHeight="1" x14ac:dyDescent="0.2">
      <c r="A4709" s="7">
        <v>40133</v>
      </c>
      <c r="B4709" s="8">
        <v>7.2843879999999999</v>
      </c>
      <c r="C4709" s="2">
        <v>4.823779</v>
      </c>
      <c r="D4709" s="2">
        <v>4.823779</v>
      </c>
      <c r="E4709" s="2">
        <v>1</v>
      </c>
    </row>
    <row r="4710" spans="1:5" ht="12.95" customHeight="1" x14ac:dyDescent="0.2">
      <c r="A4710" s="7">
        <v>40134</v>
      </c>
      <c r="B4710" s="8">
        <v>7.2975209999999997</v>
      </c>
      <c r="C4710" s="2">
        <v>4.8347160000000002</v>
      </c>
      <c r="D4710" s="2">
        <v>4.8347160000000002</v>
      </c>
      <c r="E4710" s="2">
        <v>1</v>
      </c>
    </row>
    <row r="4711" spans="1:5" ht="12.95" customHeight="1" x14ac:dyDescent="0.2">
      <c r="A4711" s="7">
        <v>40135</v>
      </c>
      <c r="B4711" s="8">
        <v>7.2938850000000004</v>
      </c>
      <c r="C4711" s="2">
        <v>4.8278299999999996</v>
      </c>
      <c r="D4711" s="2">
        <v>4.8278299999999996</v>
      </c>
      <c r="E4711" s="2">
        <v>1</v>
      </c>
    </row>
    <row r="4712" spans="1:5" ht="12.95" customHeight="1" x14ac:dyDescent="0.2">
      <c r="A4712" s="7">
        <v>40136</v>
      </c>
      <c r="B4712" s="8">
        <v>7.3189190000000002</v>
      </c>
      <c r="C4712" s="2">
        <v>4.8444000000000003</v>
      </c>
      <c r="D4712" s="2">
        <v>4.8444000000000003</v>
      </c>
      <c r="E4712" s="2">
        <v>1</v>
      </c>
    </row>
    <row r="4713" spans="1:5" ht="12.95" customHeight="1" x14ac:dyDescent="0.2">
      <c r="A4713" s="7">
        <v>40137</v>
      </c>
      <c r="B4713" s="8">
        <v>7.3157680000000003</v>
      </c>
      <c r="C4713" s="2">
        <v>4.8320790000000002</v>
      </c>
      <c r="D4713" s="2">
        <v>4.8320790000000002</v>
      </c>
      <c r="E4713" s="2">
        <v>1</v>
      </c>
    </row>
    <row r="4714" spans="1:5" ht="12.95" customHeight="1" x14ac:dyDescent="0.2">
      <c r="A4714" s="7">
        <v>40138</v>
      </c>
      <c r="B4714" s="8">
        <v>7.315836</v>
      </c>
      <c r="C4714" s="2">
        <v>4.8385160000000003</v>
      </c>
      <c r="D4714" s="2">
        <v>4.8385160000000003</v>
      </c>
      <c r="E4714" s="2">
        <v>1</v>
      </c>
    </row>
    <row r="4715" spans="1:5" ht="12.95" customHeight="1" x14ac:dyDescent="0.2">
      <c r="A4715" s="7">
        <v>40139</v>
      </c>
      <c r="B4715" s="8">
        <v>7.315836</v>
      </c>
      <c r="C4715" s="2">
        <v>4.8385160000000003</v>
      </c>
      <c r="D4715" s="2">
        <v>4.8385160000000003</v>
      </c>
      <c r="E4715" s="2">
        <v>1</v>
      </c>
    </row>
    <row r="4716" spans="1:5" ht="12.95" customHeight="1" x14ac:dyDescent="0.2">
      <c r="A4716" s="7">
        <v>40140</v>
      </c>
      <c r="B4716" s="8">
        <v>7.315836</v>
      </c>
      <c r="C4716" s="2">
        <v>4.8385160000000003</v>
      </c>
      <c r="D4716" s="2">
        <v>4.8385160000000003</v>
      </c>
      <c r="E4716" s="2">
        <v>1</v>
      </c>
    </row>
    <row r="4717" spans="1:5" ht="12.95" customHeight="1" x14ac:dyDescent="0.2">
      <c r="A4717" s="7">
        <v>40141</v>
      </c>
      <c r="B4717" s="8">
        <v>7.3253060000000003</v>
      </c>
      <c r="C4717" s="2">
        <v>4.848306</v>
      </c>
      <c r="D4717" s="2">
        <v>4.848306</v>
      </c>
      <c r="E4717" s="2">
        <v>1</v>
      </c>
    </row>
    <row r="4718" spans="1:5" ht="12.95" customHeight="1" x14ac:dyDescent="0.2">
      <c r="A4718" s="7">
        <v>40142</v>
      </c>
      <c r="B4718" s="8">
        <v>7.3126879999999996</v>
      </c>
      <c r="C4718" s="2">
        <v>4.8399549999999998</v>
      </c>
      <c r="D4718" s="2">
        <v>4.8399549999999998</v>
      </c>
      <c r="E4718" s="2">
        <v>1</v>
      </c>
    </row>
    <row r="4719" spans="1:5" ht="12.95" customHeight="1" x14ac:dyDescent="0.2">
      <c r="A4719" s="7">
        <v>40143</v>
      </c>
      <c r="B4719" s="8">
        <v>7.3106470000000003</v>
      </c>
      <c r="C4719" s="2">
        <v>4.8453390000000001</v>
      </c>
      <c r="D4719" s="2">
        <v>4.8453390000000001</v>
      </c>
      <c r="E4719" s="2">
        <v>1</v>
      </c>
    </row>
    <row r="4720" spans="1:5" ht="12.95" customHeight="1" x14ac:dyDescent="0.2">
      <c r="A4720" s="7">
        <v>40144</v>
      </c>
      <c r="B4720" s="8">
        <v>7.3161100000000001</v>
      </c>
      <c r="C4720" s="2">
        <v>4.85121</v>
      </c>
      <c r="D4720" s="2">
        <v>4.85121</v>
      </c>
      <c r="E4720" s="2">
        <v>1</v>
      </c>
    </row>
    <row r="4721" spans="1:5" ht="12.95" customHeight="1" x14ac:dyDescent="0.2">
      <c r="A4721" s="7">
        <v>40145</v>
      </c>
      <c r="B4721" s="8">
        <v>7.3176100000000002</v>
      </c>
      <c r="C4721" s="2">
        <v>4.855747</v>
      </c>
      <c r="D4721" s="2">
        <v>4.855747</v>
      </c>
      <c r="E4721" s="2">
        <v>1</v>
      </c>
    </row>
    <row r="4722" spans="1:5" ht="12.95" customHeight="1" x14ac:dyDescent="0.2">
      <c r="A4722" s="7">
        <v>40146</v>
      </c>
      <c r="B4722" s="8">
        <v>7.3176100000000002</v>
      </c>
      <c r="C4722" s="2">
        <v>4.855747</v>
      </c>
      <c r="D4722" s="2">
        <v>4.855747</v>
      </c>
      <c r="E4722" s="2">
        <v>1</v>
      </c>
    </row>
    <row r="4723" spans="1:5" ht="12.95" customHeight="1" x14ac:dyDescent="0.2">
      <c r="A4723" s="7">
        <v>40147</v>
      </c>
      <c r="B4723" s="8">
        <v>7.3176100000000002</v>
      </c>
      <c r="C4723" s="2">
        <v>4.855747</v>
      </c>
      <c r="D4723" s="2">
        <v>4.855747</v>
      </c>
      <c r="E4723" s="2">
        <v>1</v>
      </c>
    </row>
    <row r="4724" spans="1:5" ht="12.95" customHeight="1" x14ac:dyDescent="0.2">
      <c r="A4724" s="7">
        <v>40148</v>
      </c>
      <c r="B4724" s="8">
        <v>7.3175379999999999</v>
      </c>
      <c r="C4724" s="2">
        <v>4.8556990000000004</v>
      </c>
      <c r="D4724" s="2">
        <v>4.8556990000000004</v>
      </c>
      <c r="E4724" s="2">
        <v>1</v>
      </c>
    </row>
    <row r="4725" spans="1:5" ht="12.95" customHeight="1" x14ac:dyDescent="0.2">
      <c r="A4725" s="7">
        <v>40149</v>
      </c>
      <c r="B4725" s="8">
        <v>7.3190249999999999</v>
      </c>
      <c r="C4725" s="2">
        <v>4.8544309999999999</v>
      </c>
      <c r="D4725" s="2">
        <v>4.8544309999999999</v>
      </c>
      <c r="E4725" s="2">
        <v>1</v>
      </c>
    </row>
    <row r="4726" spans="1:5" ht="12.95" customHeight="1" x14ac:dyDescent="0.2">
      <c r="A4726" s="7">
        <v>40150</v>
      </c>
      <c r="B4726" s="8">
        <v>7.312233</v>
      </c>
      <c r="C4726" s="2">
        <v>4.8489610000000001</v>
      </c>
      <c r="D4726" s="2">
        <v>4.8489610000000001</v>
      </c>
      <c r="E4726" s="2">
        <v>1</v>
      </c>
    </row>
    <row r="4727" spans="1:5" ht="12.95" customHeight="1" x14ac:dyDescent="0.2">
      <c r="A4727" s="7">
        <v>40151</v>
      </c>
      <c r="B4727" s="8">
        <v>7.304837</v>
      </c>
      <c r="C4727" s="2">
        <v>4.8440560000000001</v>
      </c>
      <c r="D4727" s="2">
        <v>4.8440560000000001</v>
      </c>
      <c r="E4727" s="2">
        <v>1</v>
      </c>
    </row>
    <row r="4728" spans="1:5" ht="12.95" customHeight="1" x14ac:dyDescent="0.2">
      <c r="A4728" s="7">
        <v>40152</v>
      </c>
      <c r="B4728" s="8">
        <v>7.3105500000000001</v>
      </c>
      <c r="C4728" s="2">
        <v>4.8533160000000004</v>
      </c>
      <c r="D4728" s="2">
        <v>4.8533160000000004</v>
      </c>
      <c r="E4728" s="2">
        <v>1</v>
      </c>
    </row>
    <row r="4729" spans="1:5" ht="12.95" customHeight="1" x14ac:dyDescent="0.2">
      <c r="A4729" s="7">
        <v>40153</v>
      </c>
      <c r="B4729" s="8">
        <v>7.3105500000000001</v>
      </c>
      <c r="C4729" s="2">
        <v>4.8533160000000004</v>
      </c>
      <c r="D4729" s="2">
        <v>4.8533160000000004</v>
      </c>
      <c r="E4729" s="2">
        <v>1</v>
      </c>
    </row>
    <row r="4730" spans="1:5" ht="12.95" customHeight="1" x14ac:dyDescent="0.2">
      <c r="A4730" s="7">
        <v>40154</v>
      </c>
      <c r="B4730" s="8">
        <v>7.3105500000000001</v>
      </c>
      <c r="C4730" s="2">
        <v>4.8533160000000004</v>
      </c>
      <c r="D4730" s="2">
        <v>4.8533160000000004</v>
      </c>
      <c r="E4730" s="2">
        <v>1</v>
      </c>
    </row>
    <row r="4731" spans="1:5" ht="12.95" customHeight="1" x14ac:dyDescent="0.2">
      <c r="A4731" s="7">
        <v>40155</v>
      </c>
      <c r="B4731" s="8">
        <v>7.298235</v>
      </c>
      <c r="C4731" s="2">
        <v>4.8284719999999997</v>
      </c>
      <c r="D4731" s="2">
        <v>4.8284719999999997</v>
      </c>
      <c r="E4731" s="2">
        <v>1</v>
      </c>
    </row>
    <row r="4732" spans="1:5" ht="12.95" customHeight="1" x14ac:dyDescent="0.2">
      <c r="A4732" s="7">
        <v>40156</v>
      </c>
      <c r="B4732" s="8">
        <v>7.2787009999999999</v>
      </c>
      <c r="C4732" s="2">
        <v>4.8155479999999997</v>
      </c>
      <c r="D4732" s="2">
        <v>4.8155479999999997</v>
      </c>
      <c r="E4732" s="2">
        <v>1</v>
      </c>
    </row>
    <row r="4733" spans="1:5" ht="12.95" customHeight="1" x14ac:dyDescent="0.2">
      <c r="A4733" s="7">
        <v>40157</v>
      </c>
      <c r="B4733" s="8">
        <v>7.2762099999999998</v>
      </c>
      <c r="C4733" s="2">
        <v>4.8167679999999997</v>
      </c>
      <c r="D4733" s="2">
        <v>4.8167679999999997</v>
      </c>
      <c r="E4733" s="2">
        <v>1</v>
      </c>
    </row>
    <row r="4734" spans="1:5" ht="12.95" customHeight="1" x14ac:dyDescent="0.2">
      <c r="A4734" s="7">
        <v>40158</v>
      </c>
      <c r="B4734" s="8">
        <v>7.2646480000000002</v>
      </c>
      <c r="C4734" s="2">
        <v>4.8078409999999998</v>
      </c>
      <c r="D4734" s="2">
        <v>4.8078409999999998</v>
      </c>
      <c r="E4734" s="2">
        <v>1</v>
      </c>
    </row>
    <row r="4735" spans="1:5" ht="12.95" customHeight="1" x14ac:dyDescent="0.2">
      <c r="A4735" s="7">
        <v>40159</v>
      </c>
      <c r="B4735" s="8">
        <v>7.266254</v>
      </c>
      <c r="C4735" s="2">
        <v>4.8041349999999996</v>
      </c>
      <c r="D4735" s="2">
        <v>4.8041349999999996</v>
      </c>
      <c r="E4735" s="2">
        <v>1</v>
      </c>
    </row>
    <row r="4736" spans="1:5" ht="12.95" customHeight="1" x14ac:dyDescent="0.2">
      <c r="A4736" s="7">
        <v>40160</v>
      </c>
      <c r="B4736" s="8">
        <v>7.266254</v>
      </c>
      <c r="C4736" s="2">
        <v>4.8041349999999996</v>
      </c>
      <c r="D4736" s="2">
        <v>4.8041349999999996</v>
      </c>
      <c r="E4736" s="2">
        <v>1</v>
      </c>
    </row>
    <row r="4737" spans="1:5" ht="12.95" customHeight="1" x14ac:dyDescent="0.2">
      <c r="A4737" s="7">
        <v>40161</v>
      </c>
      <c r="B4737" s="8">
        <v>7.266254</v>
      </c>
      <c r="C4737" s="2">
        <v>4.8041349999999996</v>
      </c>
      <c r="D4737" s="2">
        <v>4.8041349999999996</v>
      </c>
      <c r="E4737" s="2">
        <v>1</v>
      </c>
    </row>
    <row r="4738" spans="1:5" ht="12.95" customHeight="1" x14ac:dyDescent="0.2">
      <c r="A4738" s="7">
        <v>40162</v>
      </c>
      <c r="B4738" s="8">
        <v>7.2843600000000004</v>
      </c>
      <c r="C4738" s="2">
        <v>4.81738</v>
      </c>
      <c r="D4738" s="2">
        <v>4.81738</v>
      </c>
      <c r="E4738" s="2">
        <v>1</v>
      </c>
    </row>
    <row r="4739" spans="1:5" ht="12.95" customHeight="1" x14ac:dyDescent="0.2">
      <c r="A4739" s="7">
        <v>40163</v>
      </c>
      <c r="B4739" s="8">
        <v>7.2776199999999998</v>
      </c>
      <c r="C4739" s="2">
        <v>4.8126040000000003</v>
      </c>
      <c r="D4739" s="2">
        <v>4.8126040000000003</v>
      </c>
      <c r="E4739" s="2">
        <v>1</v>
      </c>
    </row>
    <row r="4740" spans="1:5" ht="12.95" customHeight="1" x14ac:dyDescent="0.2">
      <c r="A4740" s="7">
        <v>40164</v>
      </c>
      <c r="B4740" s="8">
        <v>7.2784469999999999</v>
      </c>
      <c r="C4740" s="2">
        <v>4.8125150000000003</v>
      </c>
      <c r="D4740" s="2">
        <v>4.8125150000000003</v>
      </c>
      <c r="E4740" s="2">
        <v>1</v>
      </c>
    </row>
    <row r="4741" spans="1:5" ht="12.95" customHeight="1" x14ac:dyDescent="0.2">
      <c r="A4741" s="7">
        <v>40165</v>
      </c>
      <c r="B4741" s="8">
        <v>7.2872960000000004</v>
      </c>
      <c r="C4741" s="2">
        <v>4.840128</v>
      </c>
      <c r="D4741" s="2">
        <v>4.840128</v>
      </c>
      <c r="E4741" s="2">
        <v>1</v>
      </c>
    </row>
    <row r="4742" spans="1:5" ht="12.95" customHeight="1" x14ac:dyDescent="0.2">
      <c r="A4742" s="7">
        <v>40166</v>
      </c>
      <c r="B4742" s="8">
        <v>7.2853709999999996</v>
      </c>
      <c r="C4742" s="2">
        <v>4.8598299999999997</v>
      </c>
      <c r="D4742" s="2">
        <v>4.8598299999999997</v>
      </c>
      <c r="E4742" s="2">
        <v>1</v>
      </c>
    </row>
    <row r="4743" spans="1:5" ht="12.95" customHeight="1" x14ac:dyDescent="0.2">
      <c r="A4743" s="7">
        <v>40167</v>
      </c>
      <c r="B4743" s="8">
        <v>7.2853709999999996</v>
      </c>
      <c r="C4743" s="2">
        <v>4.8598299999999997</v>
      </c>
      <c r="D4743" s="2">
        <v>4.8598299999999997</v>
      </c>
      <c r="E4743" s="2">
        <v>1</v>
      </c>
    </row>
    <row r="4744" spans="1:5" ht="12.95" customHeight="1" x14ac:dyDescent="0.2">
      <c r="A4744" s="7">
        <v>40168</v>
      </c>
      <c r="B4744" s="8">
        <v>7.2853709999999996</v>
      </c>
      <c r="C4744" s="2">
        <v>4.8598299999999997</v>
      </c>
      <c r="D4744" s="2">
        <v>4.8598299999999997</v>
      </c>
      <c r="E4744" s="2">
        <v>1</v>
      </c>
    </row>
    <row r="4745" spans="1:5" ht="12.95" customHeight="1" x14ac:dyDescent="0.2">
      <c r="A4745" s="7">
        <v>40169</v>
      </c>
      <c r="B4745" s="8">
        <v>7.2907830000000002</v>
      </c>
      <c r="C4745" s="2">
        <v>4.8767779999999998</v>
      </c>
      <c r="D4745" s="2">
        <v>4.8767779999999998</v>
      </c>
      <c r="E4745" s="2">
        <v>1</v>
      </c>
    </row>
    <row r="4746" spans="1:5" ht="12.95" customHeight="1" x14ac:dyDescent="0.2">
      <c r="A4746" s="7">
        <v>40170</v>
      </c>
      <c r="B4746" s="8">
        <v>7.2825610000000003</v>
      </c>
      <c r="C4746" s="2">
        <v>4.8599009999999998</v>
      </c>
      <c r="D4746" s="2">
        <v>4.8599009999999998</v>
      </c>
      <c r="E4746" s="2">
        <v>1</v>
      </c>
    </row>
    <row r="4747" spans="1:5" ht="12.95" customHeight="1" x14ac:dyDescent="0.2">
      <c r="A4747" s="7">
        <v>40171</v>
      </c>
      <c r="B4747" s="8">
        <v>7.2816660000000004</v>
      </c>
      <c r="C4747" s="2">
        <v>4.878838</v>
      </c>
      <c r="D4747" s="2">
        <v>4.878838</v>
      </c>
      <c r="E4747" s="2">
        <v>1</v>
      </c>
    </row>
    <row r="4748" spans="1:5" ht="12.95" customHeight="1" x14ac:dyDescent="0.2">
      <c r="A4748" s="7">
        <v>40172</v>
      </c>
      <c r="B4748" s="8">
        <v>7.2915320000000001</v>
      </c>
      <c r="C4748" s="2">
        <v>4.8893800000000001</v>
      </c>
      <c r="D4748" s="2">
        <v>4.8893800000000001</v>
      </c>
      <c r="E4748" s="2">
        <v>1</v>
      </c>
    </row>
    <row r="4749" spans="1:5" ht="12.95" customHeight="1" x14ac:dyDescent="0.2">
      <c r="A4749" s="7">
        <v>40173</v>
      </c>
      <c r="B4749" s="8">
        <v>7.2915320000000001</v>
      </c>
      <c r="C4749" s="2">
        <v>4.8893800000000001</v>
      </c>
      <c r="D4749" s="2">
        <v>4.8893800000000001</v>
      </c>
      <c r="E4749" s="2">
        <v>1</v>
      </c>
    </row>
    <row r="4750" spans="1:5" ht="12.95" customHeight="1" x14ac:dyDescent="0.2">
      <c r="A4750" s="7">
        <v>40174</v>
      </c>
      <c r="B4750" s="8">
        <v>7.2915320000000001</v>
      </c>
      <c r="C4750" s="2">
        <v>4.8893800000000001</v>
      </c>
      <c r="D4750" s="2">
        <v>4.8893800000000001</v>
      </c>
      <c r="E4750" s="2">
        <v>1</v>
      </c>
    </row>
    <row r="4751" spans="1:5" ht="12.95" customHeight="1" x14ac:dyDescent="0.2">
      <c r="A4751" s="7">
        <v>40175</v>
      </c>
      <c r="B4751" s="8">
        <v>7.2915320000000001</v>
      </c>
      <c r="C4751" s="2">
        <v>4.8893800000000001</v>
      </c>
      <c r="D4751" s="2">
        <v>4.8893800000000001</v>
      </c>
      <c r="E4751" s="2">
        <v>1</v>
      </c>
    </row>
    <row r="4752" spans="1:5" ht="12.95" customHeight="1" x14ac:dyDescent="0.2">
      <c r="A4752" s="7">
        <v>40176</v>
      </c>
      <c r="B4752" s="8">
        <v>7.30579</v>
      </c>
      <c r="C4752" s="2">
        <v>4.9018990000000002</v>
      </c>
      <c r="D4752" s="2">
        <v>4.9018990000000002</v>
      </c>
      <c r="E4752" s="2">
        <v>1</v>
      </c>
    </row>
    <row r="4753" spans="1:5" ht="12.95" customHeight="1" x14ac:dyDescent="0.2">
      <c r="A4753" s="7">
        <v>40177</v>
      </c>
      <c r="B4753" s="8">
        <v>7.3094190000000001</v>
      </c>
      <c r="C4753" s="2">
        <v>4.9165390000000002</v>
      </c>
      <c r="D4753" s="2">
        <v>4.9165390000000002</v>
      </c>
      <c r="E4753" s="2">
        <v>1</v>
      </c>
    </row>
    <row r="4754" spans="1:5" ht="12.95" customHeight="1" x14ac:dyDescent="0.2">
      <c r="A4754" s="7">
        <v>40178</v>
      </c>
      <c r="B4754" s="8">
        <v>7.3061990000000003</v>
      </c>
      <c r="C4754" s="2">
        <v>4.9094199999999999</v>
      </c>
      <c r="D4754" s="2">
        <v>4.9094199999999999</v>
      </c>
      <c r="E4754" s="2">
        <v>1</v>
      </c>
    </row>
    <row r="4755" spans="1:5" ht="12.95" customHeight="1" x14ac:dyDescent="0.2">
      <c r="A4755" s="7">
        <v>40179</v>
      </c>
      <c r="B4755" s="8">
        <v>7.295452</v>
      </c>
      <c r="C4755" s="2">
        <v>4.9190560000000003</v>
      </c>
      <c r="D4755" s="2">
        <v>4.9190560000000003</v>
      </c>
      <c r="E4755" s="2">
        <v>1</v>
      </c>
    </row>
    <row r="4756" spans="1:5" ht="12.95" customHeight="1" x14ac:dyDescent="0.2">
      <c r="A4756" s="7">
        <v>40180</v>
      </c>
      <c r="B4756" s="8">
        <v>7.295452</v>
      </c>
      <c r="C4756" s="2">
        <v>4.9190560000000003</v>
      </c>
      <c r="D4756" s="2">
        <v>4.9190560000000003</v>
      </c>
      <c r="E4756" s="2">
        <v>1</v>
      </c>
    </row>
    <row r="4757" spans="1:5" ht="12.95" customHeight="1" x14ac:dyDescent="0.2">
      <c r="A4757" s="7">
        <v>40181</v>
      </c>
      <c r="B4757" s="8">
        <v>7.295452</v>
      </c>
      <c r="C4757" s="2">
        <v>4.9190560000000003</v>
      </c>
      <c r="D4757" s="2">
        <v>4.9190560000000003</v>
      </c>
      <c r="E4757" s="2">
        <v>1</v>
      </c>
    </row>
    <row r="4758" spans="1:5" ht="12.95" customHeight="1" x14ac:dyDescent="0.2">
      <c r="A4758" s="7">
        <v>40182</v>
      </c>
      <c r="B4758" s="8">
        <v>7.295452</v>
      </c>
      <c r="C4758" s="2">
        <v>4.9190560000000003</v>
      </c>
      <c r="D4758" s="2">
        <v>4.9190560000000003</v>
      </c>
      <c r="E4758" s="2">
        <v>1</v>
      </c>
    </row>
    <row r="4759" spans="1:5" ht="12.95" customHeight="1" x14ac:dyDescent="0.2">
      <c r="A4759" s="7">
        <v>40183</v>
      </c>
      <c r="B4759" s="8">
        <v>7.3005690000000003</v>
      </c>
      <c r="C4759" s="2">
        <v>4.9089359999999997</v>
      </c>
      <c r="D4759" s="2">
        <v>4.9089359999999997</v>
      </c>
      <c r="E4759" s="2">
        <v>1</v>
      </c>
    </row>
    <row r="4760" spans="1:5" ht="12.95" customHeight="1" x14ac:dyDescent="0.2">
      <c r="A4760" s="7">
        <v>40184</v>
      </c>
      <c r="B4760" s="8">
        <v>7.2915590000000003</v>
      </c>
      <c r="C4760" s="2">
        <v>4.9111330000000004</v>
      </c>
      <c r="D4760" s="2">
        <v>4.9111330000000004</v>
      </c>
      <c r="E4760" s="2">
        <v>1</v>
      </c>
    </row>
    <row r="4761" spans="1:5" ht="12.95" customHeight="1" x14ac:dyDescent="0.2">
      <c r="A4761" s="7">
        <v>40185</v>
      </c>
      <c r="B4761" s="8">
        <v>7.2915590000000003</v>
      </c>
      <c r="C4761" s="2">
        <v>4.9111330000000004</v>
      </c>
      <c r="D4761" s="2">
        <v>4.9111330000000004</v>
      </c>
      <c r="E4761" s="2">
        <v>1</v>
      </c>
    </row>
    <row r="4762" spans="1:5" ht="12.95" customHeight="1" x14ac:dyDescent="0.2">
      <c r="A4762" s="7">
        <v>40186</v>
      </c>
      <c r="B4762" s="8">
        <v>7.2957489999999998</v>
      </c>
      <c r="C4762" s="2">
        <v>4.9235720000000001</v>
      </c>
      <c r="D4762" s="2">
        <v>4.9235720000000001</v>
      </c>
      <c r="E4762" s="2">
        <v>1</v>
      </c>
    </row>
    <row r="4763" spans="1:5" ht="12.95" customHeight="1" x14ac:dyDescent="0.2">
      <c r="A4763" s="7">
        <v>40187</v>
      </c>
      <c r="B4763" s="8">
        <v>7.2888419999999998</v>
      </c>
      <c r="C4763" s="2">
        <v>4.9205709999999998</v>
      </c>
      <c r="D4763" s="2">
        <v>4.9205709999999998</v>
      </c>
      <c r="E4763" s="2">
        <v>1</v>
      </c>
    </row>
    <row r="4764" spans="1:5" ht="12.95" customHeight="1" x14ac:dyDescent="0.2">
      <c r="A4764" s="7">
        <v>40188</v>
      </c>
      <c r="B4764" s="8">
        <v>7.2888419999999998</v>
      </c>
      <c r="C4764" s="2">
        <v>4.9205709999999998</v>
      </c>
      <c r="D4764" s="2">
        <v>4.9205709999999998</v>
      </c>
      <c r="E4764" s="2">
        <v>1</v>
      </c>
    </row>
    <row r="4765" spans="1:5" ht="12.95" customHeight="1" x14ac:dyDescent="0.2">
      <c r="A4765" s="7">
        <v>40189</v>
      </c>
      <c r="B4765" s="8">
        <v>7.2888419999999998</v>
      </c>
      <c r="C4765" s="2">
        <v>4.9205709999999998</v>
      </c>
      <c r="D4765" s="2">
        <v>4.9205709999999998</v>
      </c>
      <c r="E4765" s="2">
        <v>1</v>
      </c>
    </row>
    <row r="4766" spans="1:5" ht="12.95" customHeight="1" x14ac:dyDescent="0.2">
      <c r="A4766" s="7">
        <v>40190</v>
      </c>
      <c r="B4766" s="8">
        <v>7.2740299999999998</v>
      </c>
      <c r="C4766" s="2">
        <v>4.9302089999999996</v>
      </c>
      <c r="D4766" s="2">
        <v>4.9302089999999996</v>
      </c>
      <c r="E4766" s="2">
        <v>1</v>
      </c>
    </row>
    <row r="4767" spans="1:5" ht="12.95" customHeight="1" x14ac:dyDescent="0.2">
      <c r="A4767" s="7">
        <v>40191</v>
      </c>
      <c r="B4767" s="8">
        <v>7.2837050000000003</v>
      </c>
      <c r="C4767" s="2">
        <v>4.9350940000000003</v>
      </c>
      <c r="D4767" s="2">
        <v>4.9350940000000003</v>
      </c>
      <c r="E4767" s="2">
        <v>1</v>
      </c>
    </row>
    <row r="4768" spans="1:5" ht="12.95" customHeight="1" x14ac:dyDescent="0.2">
      <c r="A4768" s="7">
        <v>40192</v>
      </c>
      <c r="B4768" s="8">
        <v>7.2772269999999999</v>
      </c>
      <c r="C4768" s="2">
        <v>4.9243649999999999</v>
      </c>
      <c r="D4768" s="2">
        <v>4.9243649999999999</v>
      </c>
      <c r="E4768" s="2">
        <v>1</v>
      </c>
    </row>
    <row r="4769" spans="1:5" ht="12.95" customHeight="1" x14ac:dyDescent="0.2">
      <c r="A4769" s="7">
        <v>40193</v>
      </c>
      <c r="B4769" s="8">
        <v>7.2905670000000002</v>
      </c>
      <c r="C4769" s="2">
        <v>4.925726</v>
      </c>
      <c r="D4769" s="2">
        <v>4.925726</v>
      </c>
      <c r="E4769" s="2">
        <v>1</v>
      </c>
    </row>
    <row r="4770" spans="1:5" ht="12.95" customHeight="1" x14ac:dyDescent="0.2">
      <c r="A4770" s="7">
        <v>40194</v>
      </c>
      <c r="B4770" s="8">
        <v>7.288786</v>
      </c>
      <c r="C4770" s="2">
        <v>4.9345239999999997</v>
      </c>
      <c r="D4770" s="2">
        <v>4.9345239999999997</v>
      </c>
      <c r="E4770" s="2">
        <v>1</v>
      </c>
    </row>
    <row r="4771" spans="1:5" ht="12.95" customHeight="1" x14ac:dyDescent="0.2">
      <c r="A4771" s="7">
        <v>40195</v>
      </c>
      <c r="B4771" s="8">
        <v>7.288786</v>
      </c>
      <c r="C4771" s="2">
        <v>4.9345239999999997</v>
      </c>
      <c r="D4771" s="2">
        <v>4.9345239999999997</v>
      </c>
      <c r="E4771" s="2">
        <v>1</v>
      </c>
    </row>
    <row r="4772" spans="1:5" ht="12.95" customHeight="1" x14ac:dyDescent="0.2">
      <c r="A4772" s="7">
        <v>40196</v>
      </c>
      <c r="B4772" s="8">
        <v>7.288786</v>
      </c>
      <c r="C4772" s="2">
        <v>4.9345239999999997</v>
      </c>
      <c r="D4772" s="2">
        <v>4.9345239999999997</v>
      </c>
      <c r="E4772" s="2">
        <v>1</v>
      </c>
    </row>
    <row r="4773" spans="1:5" ht="12.95" customHeight="1" x14ac:dyDescent="0.2">
      <c r="A4773" s="7">
        <v>40197</v>
      </c>
      <c r="B4773" s="8">
        <v>7.2865840000000004</v>
      </c>
      <c r="C4773" s="2">
        <v>4.9403920000000001</v>
      </c>
      <c r="D4773" s="2">
        <v>4.9403920000000001</v>
      </c>
      <c r="E4773" s="2">
        <v>1</v>
      </c>
    </row>
    <row r="4774" spans="1:5" ht="12.95" customHeight="1" x14ac:dyDescent="0.2">
      <c r="A4774" s="7">
        <v>40198</v>
      </c>
      <c r="B4774" s="8">
        <v>7.2913220000000001</v>
      </c>
      <c r="C4774" s="2">
        <v>4.9362409999999999</v>
      </c>
      <c r="D4774" s="2">
        <v>4.9362409999999999</v>
      </c>
      <c r="E4774" s="2">
        <v>1</v>
      </c>
    </row>
    <row r="4775" spans="1:5" ht="12.95" customHeight="1" x14ac:dyDescent="0.2">
      <c r="A4775" s="7">
        <v>40199</v>
      </c>
      <c r="B4775" s="8">
        <v>7.2878499999999997</v>
      </c>
      <c r="C4775" s="2">
        <v>4.9385719999999997</v>
      </c>
      <c r="D4775" s="2">
        <v>4.9385719999999997</v>
      </c>
      <c r="E4775" s="2">
        <v>1</v>
      </c>
    </row>
    <row r="4776" spans="1:5" ht="12.95" customHeight="1" x14ac:dyDescent="0.2">
      <c r="A4776" s="7">
        <v>40200</v>
      </c>
      <c r="B4776" s="8">
        <v>7.2926500000000001</v>
      </c>
      <c r="C4776" s="2">
        <v>4.9539090000000003</v>
      </c>
      <c r="D4776" s="2">
        <v>4.9539090000000003</v>
      </c>
      <c r="E4776" s="2">
        <v>1</v>
      </c>
    </row>
    <row r="4777" spans="1:5" ht="12.95" customHeight="1" x14ac:dyDescent="0.2">
      <c r="A4777" s="7">
        <v>40201</v>
      </c>
      <c r="B4777" s="8">
        <v>7.2880390000000004</v>
      </c>
      <c r="C4777" s="2">
        <v>4.9578499999999996</v>
      </c>
      <c r="D4777" s="2">
        <v>4.9578499999999996</v>
      </c>
      <c r="E4777" s="2">
        <v>1</v>
      </c>
    </row>
    <row r="4778" spans="1:5" ht="12.95" customHeight="1" x14ac:dyDescent="0.2">
      <c r="A4778" s="7">
        <v>40202</v>
      </c>
      <c r="B4778" s="8">
        <v>7.2880390000000004</v>
      </c>
      <c r="C4778" s="2">
        <v>4.9578499999999996</v>
      </c>
      <c r="D4778" s="2">
        <v>4.9578499999999996</v>
      </c>
      <c r="E4778" s="2">
        <v>1</v>
      </c>
    </row>
    <row r="4779" spans="1:5" ht="12.95" customHeight="1" x14ac:dyDescent="0.2">
      <c r="A4779" s="7">
        <v>40203</v>
      </c>
      <c r="B4779" s="8">
        <v>7.2880390000000004</v>
      </c>
      <c r="C4779" s="2">
        <v>4.9578499999999996</v>
      </c>
      <c r="D4779" s="2">
        <v>4.9578499999999996</v>
      </c>
      <c r="E4779" s="2">
        <v>1</v>
      </c>
    </row>
    <row r="4780" spans="1:5" ht="12.95" customHeight="1" x14ac:dyDescent="0.2">
      <c r="A4780" s="7">
        <v>40204</v>
      </c>
      <c r="B4780" s="8">
        <v>7.2968029999999997</v>
      </c>
      <c r="C4780" s="2">
        <v>4.9597629999999997</v>
      </c>
      <c r="D4780" s="2">
        <v>4.9597629999999997</v>
      </c>
      <c r="E4780" s="2">
        <v>1</v>
      </c>
    </row>
    <row r="4781" spans="1:5" ht="12.95" customHeight="1" x14ac:dyDescent="0.2">
      <c r="A4781" s="7">
        <v>40205</v>
      </c>
      <c r="B4781" s="8">
        <v>7.2927590000000002</v>
      </c>
      <c r="C4781" s="2">
        <v>4.9580250000000001</v>
      </c>
      <c r="D4781" s="2">
        <v>4.9580250000000001</v>
      </c>
      <c r="E4781" s="2">
        <v>1</v>
      </c>
    </row>
    <row r="4782" spans="1:5" ht="12.95" customHeight="1" x14ac:dyDescent="0.2">
      <c r="A4782" s="7">
        <v>40206</v>
      </c>
      <c r="B4782" s="8">
        <v>7.2948789999999999</v>
      </c>
      <c r="C4782" s="2">
        <v>4.9581179999999998</v>
      </c>
      <c r="D4782" s="2">
        <v>4.9581179999999998</v>
      </c>
      <c r="E4782" s="2">
        <v>1</v>
      </c>
    </row>
    <row r="4783" spans="1:5" ht="12.95" customHeight="1" x14ac:dyDescent="0.2">
      <c r="A4783" s="7">
        <v>40207</v>
      </c>
      <c r="B4783" s="8">
        <v>7.3081969999999998</v>
      </c>
      <c r="C4783" s="2">
        <v>4.9627850000000002</v>
      </c>
      <c r="D4783" s="2">
        <v>4.9627850000000002</v>
      </c>
      <c r="E4783" s="2">
        <v>1</v>
      </c>
    </row>
    <row r="4784" spans="1:5" ht="12.95" customHeight="1" x14ac:dyDescent="0.2">
      <c r="A4784" s="7">
        <v>40208</v>
      </c>
      <c r="B4784" s="8">
        <v>7.3131019999999998</v>
      </c>
      <c r="C4784" s="2">
        <v>4.9857529999999999</v>
      </c>
      <c r="D4784" s="2">
        <v>4.9857529999999999</v>
      </c>
      <c r="E4784" s="2">
        <v>1</v>
      </c>
    </row>
    <row r="4785" spans="1:5" ht="12.95" customHeight="1" x14ac:dyDescent="0.2">
      <c r="A4785" s="7">
        <v>40209</v>
      </c>
      <c r="B4785" s="8">
        <v>7.3131019999999998</v>
      </c>
      <c r="C4785" s="2">
        <v>4.9857529999999999</v>
      </c>
      <c r="D4785" s="2">
        <v>4.9857529999999999</v>
      </c>
      <c r="E4785" s="2">
        <v>1</v>
      </c>
    </row>
    <row r="4786" spans="1:5" ht="12.95" customHeight="1" x14ac:dyDescent="0.2">
      <c r="A4786" s="7">
        <v>40210</v>
      </c>
      <c r="B4786" s="8">
        <v>7.3131019999999998</v>
      </c>
      <c r="C4786" s="2">
        <v>4.9857529999999999</v>
      </c>
      <c r="D4786" s="2">
        <v>4.9857529999999999</v>
      </c>
      <c r="E4786" s="2">
        <v>1</v>
      </c>
    </row>
    <row r="4787" spans="1:5" ht="12.95" customHeight="1" x14ac:dyDescent="0.2">
      <c r="A4787" s="7">
        <v>40211</v>
      </c>
      <c r="B4787" s="8">
        <v>7.3100069999999997</v>
      </c>
      <c r="C4787" s="2">
        <v>4.9683999999999999</v>
      </c>
      <c r="D4787" s="2">
        <v>4.9683999999999999</v>
      </c>
      <c r="E4787" s="2">
        <v>1</v>
      </c>
    </row>
    <row r="4788" spans="1:5" ht="12.95" customHeight="1" x14ac:dyDescent="0.2">
      <c r="A4788" s="7">
        <v>40212</v>
      </c>
      <c r="B4788" s="8">
        <v>7.3080069999999999</v>
      </c>
      <c r="C4788" s="2">
        <v>4.9636670000000001</v>
      </c>
      <c r="D4788" s="2">
        <v>4.9636670000000001</v>
      </c>
      <c r="E4788" s="2">
        <v>1</v>
      </c>
    </row>
    <row r="4789" spans="1:5" ht="12.95" customHeight="1" x14ac:dyDescent="0.2">
      <c r="A4789" s="7">
        <v>40213</v>
      </c>
      <c r="B4789" s="8">
        <v>7.3119779999999999</v>
      </c>
      <c r="C4789" s="2">
        <v>4.9650150000000002</v>
      </c>
      <c r="D4789" s="2">
        <v>4.9650150000000002</v>
      </c>
      <c r="E4789" s="2">
        <v>1</v>
      </c>
    </row>
    <row r="4790" spans="1:5" ht="12.95" customHeight="1" x14ac:dyDescent="0.2">
      <c r="A4790" s="7">
        <v>40214</v>
      </c>
      <c r="B4790" s="8">
        <v>7.3152739999999996</v>
      </c>
      <c r="C4790" s="2">
        <v>4.9790869999999998</v>
      </c>
      <c r="D4790" s="2">
        <v>4.9790869999999998</v>
      </c>
      <c r="E4790" s="2">
        <v>1</v>
      </c>
    </row>
    <row r="4791" spans="1:5" ht="12.95" customHeight="1" x14ac:dyDescent="0.2">
      <c r="A4791" s="7">
        <v>40215</v>
      </c>
      <c r="B4791" s="8">
        <v>7.3185859999999998</v>
      </c>
      <c r="C4791" s="2">
        <v>4.9803240000000004</v>
      </c>
      <c r="D4791" s="2">
        <v>4.9803240000000004</v>
      </c>
      <c r="E4791" s="2">
        <v>1</v>
      </c>
    </row>
    <row r="4792" spans="1:5" ht="12.95" customHeight="1" x14ac:dyDescent="0.2">
      <c r="A4792" s="7">
        <v>40216</v>
      </c>
      <c r="B4792" s="8">
        <v>7.3185859999999998</v>
      </c>
      <c r="C4792" s="2">
        <v>4.9803240000000004</v>
      </c>
      <c r="D4792" s="2">
        <v>4.9803240000000004</v>
      </c>
      <c r="E4792" s="2">
        <v>1</v>
      </c>
    </row>
    <row r="4793" spans="1:5" ht="12.95" customHeight="1" x14ac:dyDescent="0.2">
      <c r="A4793" s="7">
        <v>40217</v>
      </c>
      <c r="B4793" s="8">
        <v>7.3185859999999998</v>
      </c>
      <c r="C4793" s="2">
        <v>4.9803240000000004</v>
      </c>
      <c r="D4793" s="2">
        <v>4.9803240000000004</v>
      </c>
      <c r="E4793" s="2">
        <v>1</v>
      </c>
    </row>
    <row r="4794" spans="1:5" ht="12.95" customHeight="1" x14ac:dyDescent="0.2">
      <c r="A4794" s="7">
        <v>40218</v>
      </c>
      <c r="B4794" s="8">
        <v>7.314457</v>
      </c>
      <c r="C4794" s="2">
        <v>4.983619</v>
      </c>
      <c r="D4794" s="2">
        <v>4.983619</v>
      </c>
      <c r="E4794" s="2">
        <v>1</v>
      </c>
    </row>
    <row r="4795" spans="1:5" ht="12.95" customHeight="1" x14ac:dyDescent="0.2">
      <c r="A4795" s="7">
        <v>40219</v>
      </c>
      <c r="B4795" s="8">
        <v>7.3186900000000001</v>
      </c>
      <c r="C4795" s="2">
        <v>4.989903</v>
      </c>
      <c r="D4795" s="2">
        <v>4.989903</v>
      </c>
      <c r="E4795" s="2">
        <v>1</v>
      </c>
    </row>
    <row r="4796" spans="1:5" ht="12.95" customHeight="1" x14ac:dyDescent="0.2">
      <c r="A4796" s="7">
        <v>40220</v>
      </c>
      <c r="B4796" s="8">
        <v>7.3188269999999997</v>
      </c>
      <c r="C4796" s="2">
        <v>4.9886350000000004</v>
      </c>
      <c r="D4796" s="2">
        <v>4.9886350000000004</v>
      </c>
      <c r="E4796" s="2">
        <v>1</v>
      </c>
    </row>
    <row r="4797" spans="1:5" ht="12.95" customHeight="1" x14ac:dyDescent="0.2">
      <c r="A4797" s="7">
        <v>40221</v>
      </c>
      <c r="B4797" s="8">
        <v>7.3198540000000003</v>
      </c>
      <c r="C4797" s="2">
        <v>4.9903560000000002</v>
      </c>
      <c r="D4797" s="2">
        <v>4.9903560000000002</v>
      </c>
      <c r="E4797" s="2">
        <v>1</v>
      </c>
    </row>
    <row r="4798" spans="1:5" ht="12.95" customHeight="1" x14ac:dyDescent="0.2">
      <c r="A4798" s="7">
        <v>40222</v>
      </c>
      <c r="B4798" s="8">
        <v>7.3191230000000003</v>
      </c>
      <c r="C4798" s="2">
        <v>4.9953060000000002</v>
      </c>
      <c r="D4798" s="2">
        <v>4.9953060000000002</v>
      </c>
      <c r="E4798" s="2">
        <v>1</v>
      </c>
    </row>
    <row r="4799" spans="1:5" ht="12.95" customHeight="1" x14ac:dyDescent="0.2">
      <c r="A4799" s="7">
        <v>40223</v>
      </c>
      <c r="B4799" s="8">
        <v>7.3191230000000003</v>
      </c>
      <c r="C4799" s="2">
        <v>4.9953060000000002</v>
      </c>
      <c r="D4799" s="2">
        <v>4.9953060000000002</v>
      </c>
      <c r="E4799" s="2">
        <v>1</v>
      </c>
    </row>
    <row r="4800" spans="1:5" ht="12.95" customHeight="1" x14ac:dyDescent="0.2">
      <c r="A4800" s="7">
        <v>40224</v>
      </c>
      <c r="B4800" s="8">
        <v>7.3191230000000003</v>
      </c>
      <c r="C4800" s="2">
        <v>4.9953060000000002</v>
      </c>
      <c r="D4800" s="2">
        <v>4.9953060000000002</v>
      </c>
      <c r="E4800" s="2">
        <v>1</v>
      </c>
    </row>
    <row r="4801" spans="1:5" ht="12.95" customHeight="1" x14ac:dyDescent="0.2">
      <c r="A4801" s="7">
        <v>40225</v>
      </c>
      <c r="B4801" s="8">
        <v>7.3093529999999998</v>
      </c>
      <c r="C4801" s="2">
        <v>4.9835370000000001</v>
      </c>
      <c r="D4801" s="2">
        <v>4.9835370000000001</v>
      </c>
      <c r="E4801" s="2">
        <v>1</v>
      </c>
    </row>
    <row r="4802" spans="1:5" ht="12.95" customHeight="1" x14ac:dyDescent="0.2">
      <c r="A4802" s="7">
        <v>40226</v>
      </c>
      <c r="B4802" s="8">
        <v>7.3044849999999997</v>
      </c>
      <c r="C4802" s="2">
        <v>4.9825949999999999</v>
      </c>
      <c r="D4802" s="2">
        <v>4.9825949999999999</v>
      </c>
      <c r="E4802" s="2">
        <v>1</v>
      </c>
    </row>
    <row r="4803" spans="1:5" ht="12.95" customHeight="1" x14ac:dyDescent="0.2">
      <c r="A4803" s="7">
        <v>40227</v>
      </c>
      <c r="B4803" s="8">
        <v>7.2965099999999996</v>
      </c>
      <c r="C4803" s="2">
        <v>4.9693589999999999</v>
      </c>
      <c r="D4803" s="2">
        <v>4.9693589999999999</v>
      </c>
      <c r="E4803" s="2">
        <v>1</v>
      </c>
    </row>
    <row r="4804" spans="1:5" ht="12.95" customHeight="1" x14ac:dyDescent="0.2">
      <c r="A4804" s="7">
        <v>40228</v>
      </c>
      <c r="B4804" s="8">
        <v>7.2945060000000002</v>
      </c>
      <c r="C4804" s="2">
        <v>4.9764670000000004</v>
      </c>
      <c r="D4804" s="2">
        <v>4.9764670000000004</v>
      </c>
      <c r="E4804" s="2">
        <v>1</v>
      </c>
    </row>
    <row r="4805" spans="1:5" ht="12.95" customHeight="1" x14ac:dyDescent="0.2">
      <c r="A4805" s="7">
        <v>40229</v>
      </c>
      <c r="B4805" s="8">
        <v>7.2892939999999999</v>
      </c>
      <c r="C4805" s="2">
        <v>4.9742689999999996</v>
      </c>
      <c r="D4805" s="2">
        <v>4.9742689999999996</v>
      </c>
      <c r="E4805" s="2">
        <v>1</v>
      </c>
    </row>
    <row r="4806" spans="1:5" ht="12.95" customHeight="1" x14ac:dyDescent="0.2">
      <c r="A4806" s="7">
        <v>40230</v>
      </c>
      <c r="B4806" s="8">
        <v>7.2892939999999999</v>
      </c>
      <c r="C4806" s="2">
        <v>4.9742689999999996</v>
      </c>
      <c r="D4806" s="2">
        <v>4.9742689999999996</v>
      </c>
      <c r="E4806" s="2">
        <v>1</v>
      </c>
    </row>
    <row r="4807" spans="1:5" ht="12.95" customHeight="1" x14ac:dyDescent="0.2">
      <c r="A4807" s="7">
        <v>40231</v>
      </c>
      <c r="B4807" s="8">
        <v>7.2892939999999999</v>
      </c>
      <c r="C4807" s="2">
        <v>4.9742689999999996</v>
      </c>
      <c r="D4807" s="2">
        <v>4.9742689999999996</v>
      </c>
      <c r="E4807" s="2">
        <v>1</v>
      </c>
    </row>
    <row r="4808" spans="1:5" ht="12.95" customHeight="1" x14ac:dyDescent="0.2">
      <c r="A4808" s="7">
        <v>40232</v>
      </c>
      <c r="B4808" s="8">
        <v>7.2861909999999996</v>
      </c>
      <c r="C4808" s="2">
        <v>4.976566</v>
      </c>
      <c r="D4808" s="2">
        <v>4.976566</v>
      </c>
      <c r="E4808" s="2">
        <v>1</v>
      </c>
    </row>
    <row r="4809" spans="1:5" ht="12.95" customHeight="1" x14ac:dyDescent="0.2">
      <c r="A4809" s="7">
        <v>40233</v>
      </c>
      <c r="B4809" s="8">
        <v>7.2829600000000001</v>
      </c>
      <c r="C4809" s="2">
        <v>4.9682519999999997</v>
      </c>
      <c r="D4809" s="2">
        <v>4.9682519999999997</v>
      </c>
      <c r="E4809" s="2">
        <v>1</v>
      </c>
    </row>
    <row r="4810" spans="1:5" ht="12.95" customHeight="1" x14ac:dyDescent="0.2">
      <c r="A4810" s="7">
        <v>40234</v>
      </c>
      <c r="B4810" s="8">
        <v>7.2809699999999999</v>
      </c>
      <c r="C4810" s="2">
        <v>4.9733400000000003</v>
      </c>
      <c r="D4810" s="2">
        <v>4.9733400000000003</v>
      </c>
      <c r="E4810" s="2">
        <v>1</v>
      </c>
    </row>
    <row r="4811" spans="1:5" ht="12.95" customHeight="1" x14ac:dyDescent="0.2">
      <c r="A4811" s="7">
        <v>40235</v>
      </c>
      <c r="B4811" s="8">
        <v>7.2826979999999999</v>
      </c>
      <c r="C4811" s="2">
        <v>4.9772400000000001</v>
      </c>
      <c r="D4811" s="2">
        <v>4.9772400000000001</v>
      </c>
      <c r="E4811" s="2">
        <v>1</v>
      </c>
    </row>
    <row r="4812" spans="1:5" ht="12.95" customHeight="1" x14ac:dyDescent="0.2">
      <c r="A4812" s="7">
        <v>40236</v>
      </c>
      <c r="B4812" s="8">
        <v>7.2705359999999999</v>
      </c>
      <c r="C4812" s="2">
        <v>4.9682490000000001</v>
      </c>
      <c r="D4812" s="2">
        <v>4.9682490000000001</v>
      </c>
      <c r="E4812" s="2">
        <v>1</v>
      </c>
    </row>
    <row r="4813" spans="1:5" ht="12.95" customHeight="1" x14ac:dyDescent="0.2">
      <c r="A4813" s="7">
        <v>40237</v>
      </c>
      <c r="B4813" s="8">
        <v>7.2705359999999999</v>
      </c>
      <c r="C4813" s="2">
        <v>4.9682490000000001</v>
      </c>
      <c r="D4813" s="2">
        <v>4.9682490000000001</v>
      </c>
      <c r="E4813" s="2">
        <v>1</v>
      </c>
    </row>
    <row r="4814" spans="1:5" ht="12.95" customHeight="1" x14ac:dyDescent="0.2">
      <c r="A4814" s="7">
        <v>40238</v>
      </c>
      <c r="B4814" s="8">
        <v>7.2705359999999999</v>
      </c>
      <c r="C4814" s="2">
        <v>4.9682490000000001</v>
      </c>
      <c r="D4814" s="2">
        <v>4.9682490000000001</v>
      </c>
      <c r="E4814" s="2">
        <v>1</v>
      </c>
    </row>
    <row r="4815" spans="1:5" ht="12.95" customHeight="1" x14ac:dyDescent="0.2">
      <c r="A4815" s="7">
        <v>40239</v>
      </c>
      <c r="B4815" s="8">
        <v>7.2781130000000003</v>
      </c>
      <c r="C4815" s="2">
        <v>4.9730869999999996</v>
      </c>
      <c r="D4815" s="2">
        <v>4.9730869999999996</v>
      </c>
      <c r="E4815" s="2">
        <v>1</v>
      </c>
    </row>
    <row r="4816" spans="1:5" ht="12.95" customHeight="1" x14ac:dyDescent="0.2">
      <c r="A4816" s="7">
        <v>40240</v>
      </c>
      <c r="B4816" s="8">
        <v>7.26098</v>
      </c>
      <c r="C4816" s="2">
        <v>4.963076</v>
      </c>
      <c r="D4816" s="2">
        <v>4.963076</v>
      </c>
      <c r="E4816" s="2">
        <v>1</v>
      </c>
    </row>
    <row r="4817" spans="1:5" ht="12.95" customHeight="1" x14ac:dyDescent="0.2">
      <c r="A4817" s="7">
        <v>40241</v>
      </c>
      <c r="B4817" s="8">
        <v>7.2642139999999999</v>
      </c>
      <c r="C4817" s="2">
        <v>4.9663050000000002</v>
      </c>
      <c r="D4817" s="2">
        <v>4.9663050000000002</v>
      </c>
      <c r="E4817" s="2">
        <v>1</v>
      </c>
    </row>
    <row r="4818" spans="1:5" ht="12.95" customHeight="1" x14ac:dyDescent="0.2">
      <c r="A4818" s="7">
        <v>40242</v>
      </c>
      <c r="B4818" s="8">
        <v>7.262289</v>
      </c>
      <c r="C4818" s="2">
        <v>4.9626140000000003</v>
      </c>
      <c r="D4818" s="2">
        <v>4.9626140000000003</v>
      </c>
      <c r="E4818" s="2">
        <v>1</v>
      </c>
    </row>
    <row r="4819" spans="1:5" ht="12.95" customHeight="1" x14ac:dyDescent="0.2">
      <c r="A4819" s="7">
        <v>40243</v>
      </c>
      <c r="B4819" s="8">
        <v>7.2683939999999998</v>
      </c>
      <c r="C4819" s="2">
        <v>4.9688230000000004</v>
      </c>
      <c r="D4819" s="2">
        <v>4.9688230000000004</v>
      </c>
      <c r="E4819" s="2">
        <v>1</v>
      </c>
    </row>
    <row r="4820" spans="1:5" ht="12.95" customHeight="1" x14ac:dyDescent="0.2">
      <c r="A4820" s="7">
        <v>40244</v>
      </c>
      <c r="B4820" s="8">
        <v>7.2683939999999998</v>
      </c>
      <c r="C4820" s="2">
        <v>4.9688230000000004</v>
      </c>
      <c r="D4820" s="2">
        <v>4.9688230000000004</v>
      </c>
      <c r="E4820" s="2">
        <v>1</v>
      </c>
    </row>
    <row r="4821" spans="1:5" ht="12.95" customHeight="1" x14ac:dyDescent="0.2">
      <c r="A4821" s="7">
        <v>40245</v>
      </c>
      <c r="B4821" s="8">
        <v>7.2683939999999998</v>
      </c>
      <c r="C4821" s="2">
        <v>4.9688230000000004</v>
      </c>
      <c r="D4821" s="2">
        <v>4.9688230000000004</v>
      </c>
      <c r="E4821" s="2">
        <v>1</v>
      </c>
    </row>
    <row r="4822" spans="1:5" ht="12.95" customHeight="1" x14ac:dyDescent="0.2">
      <c r="A4822" s="7">
        <v>40246</v>
      </c>
      <c r="B4822" s="8">
        <v>7.2623939999999996</v>
      </c>
      <c r="C4822" s="2">
        <v>4.9637029999999998</v>
      </c>
      <c r="D4822" s="2">
        <v>4.9637029999999998</v>
      </c>
      <c r="E4822" s="2">
        <v>1</v>
      </c>
    </row>
    <row r="4823" spans="1:5" ht="12.95" customHeight="1" x14ac:dyDescent="0.2">
      <c r="A4823" s="7">
        <v>40247</v>
      </c>
      <c r="B4823" s="8">
        <v>7.258216</v>
      </c>
      <c r="C4823" s="2">
        <v>4.9635619999999996</v>
      </c>
      <c r="D4823" s="2">
        <v>4.9635619999999996</v>
      </c>
      <c r="E4823" s="2">
        <v>1</v>
      </c>
    </row>
    <row r="4824" spans="1:5" ht="12.95" customHeight="1" x14ac:dyDescent="0.2">
      <c r="A4824" s="7">
        <v>40248</v>
      </c>
      <c r="B4824" s="8">
        <v>7.2563570000000004</v>
      </c>
      <c r="C4824" s="2">
        <v>4.9663659999999998</v>
      </c>
      <c r="D4824" s="2">
        <v>4.9663659999999998</v>
      </c>
      <c r="E4824" s="2">
        <v>1</v>
      </c>
    </row>
    <row r="4825" spans="1:5" ht="12.95" customHeight="1" x14ac:dyDescent="0.2">
      <c r="A4825" s="7">
        <v>40249</v>
      </c>
      <c r="B4825" s="8">
        <v>7.2635940000000003</v>
      </c>
      <c r="C4825" s="2">
        <v>4.9719990000000003</v>
      </c>
      <c r="D4825" s="2">
        <v>4.9719990000000003</v>
      </c>
      <c r="E4825" s="2">
        <v>1</v>
      </c>
    </row>
    <row r="4826" spans="1:5" ht="12.95" customHeight="1" x14ac:dyDescent="0.2">
      <c r="A4826" s="7">
        <v>40250</v>
      </c>
      <c r="B4826" s="8">
        <v>7.2656770000000002</v>
      </c>
      <c r="C4826" s="2">
        <v>4.9802429999999998</v>
      </c>
      <c r="D4826" s="2">
        <v>4.9802429999999998</v>
      </c>
      <c r="E4826" s="2">
        <v>1</v>
      </c>
    </row>
    <row r="4827" spans="1:5" ht="12.95" customHeight="1" x14ac:dyDescent="0.2">
      <c r="A4827" s="7">
        <v>40251</v>
      </c>
      <c r="B4827" s="8">
        <v>7.2656770000000002</v>
      </c>
      <c r="C4827" s="2">
        <v>4.9802429999999998</v>
      </c>
      <c r="D4827" s="2">
        <v>4.9802429999999998</v>
      </c>
      <c r="E4827" s="2">
        <v>1</v>
      </c>
    </row>
    <row r="4828" spans="1:5" ht="12.95" customHeight="1" x14ac:dyDescent="0.2">
      <c r="A4828" s="7">
        <v>40252</v>
      </c>
      <c r="B4828" s="8">
        <v>7.2656770000000002</v>
      </c>
      <c r="C4828" s="2">
        <v>4.9802429999999998</v>
      </c>
      <c r="D4828" s="2">
        <v>4.9802429999999998</v>
      </c>
      <c r="E4828" s="2">
        <v>1</v>
      </c>
    </row>
    <row r="4829" spans="1:5" ht="12.95" customHeight="1" x14ac:dyDescent="0.2">
      <c r="A4829" s="7">
        <v>40253</v>
      </c>
      <c r="B4829" s="8">
        <v>7.263655</v>
      </c>
      <c r="C4829" s="2">
        <v>4.9946060000000001</v>
      </c>
      <c r="D4829" s="2">
        <v>4.9946060000000001</v>
      </c>
      <c r="E4829" s="2">
        <v>1</v>
      </c>
    </row>
    <row r="4830" spans="1:5" ht="12.95" customHeight="1" x14ac:dyDescent="0.2">
      <c r="A4830" s="7">
        <v>40254</v>
      </c>
      <c r="B4830" s="8">
        <v>7.25373</v>
      </c>
      <c r="C4830" s="2">
        <v>4.9967139999999999</v>
      </c>
      <c r="D4830" s="2">
        <v>4.9967139999999999</v>
      </c>
      <c r="E4830" s="2">
        <v>1</v>
      </c>
    </row>
    <row r="4831" spans="1:5" ht="12.95" customHeight="1" x14ac:dyDescent="0.2">
      <c r="A4831" s="7">
        <v>40255</v>
      </c>
      <c r="B4831" s="8">
        <v>7.2491409999999998</v>
      </c>
      <c r="C4831" s="2">
        <v>4.9963059999999997</v>
      </c>
      <c r="D4831" s="2">
        <v>4.9963059999999997</v>
      </c>
      <c r="E4831" s="2">
        <v>1</v>
      </c>
    </row>
    <row r="4832" spans="1:5" ht="12.95" customHeight="1" x14ac:dyDescent="0.2">
      <c r="A4832" s="7">
        <v>40256</v>
      </c>
      <c r="B4832" s="8">
        <v>7.2552960000000004</v>
      </c>
      <c r="C4832" s="2">
        <v>5.0102180000000001</v>
      </c>
      <c r="D4832" s="2">
        <v>5.0102180000000001</v>
      </c>
      <c r="E4832" s="2">
        <v>1</v>
      </c>
    </row>
    <row r="4833" spans="1:5" ht="12.95" customHeight="1" x14ac:dyDescent="0.2">
      <c r="A4833" s="7">
        <v>40257</v>
      </c>
      <c r="B4833" s="8">
        <v>7.2574139999999998</v>
      </c>
      <c r="C4833" s="2">
        <v>5.0627230000000001</v>
      </c>
      <c r="D4833" s="2">
        <v>5.0627230000000001</v>
      </c>
      <c r="E4833" s="2">
        <v>1</v>
      </c>
    </row>
    <row r="4834" spans="1:5" ht="12.95" customHeight="1" x14ac:dyDescent="0.2">
      <c r="A4834" s="7">
        <v>40258</v>
      </c>
      <c r="B4834" s="8">
        <v>7.2574139999999998</v>
      </c>
      <c r="C4834" s="2">
        <v>5.0627230000000001</v>
      </c>
      <c r="D4834" s="2">
        <v>5.0627230000000001</v>
      </c>
      <c r="E4834" s="2">
        <v>1</v>
      </c>
    </row>
    <row r="4835" spans="1:5" ht="12.95" customHeight="1" x14ac:dyDescent="0.2">
      <c r="A4835" s="7">
        <v>40259</v>
      </c>
      <c r="B4835" s="8">
        <v>7.2574139999999998</v>
      </c>
      <c r="C4835" s="2">
        <v>5.0627230000000001</v>
      </c>
      <c r="D4835" s="2">
        <v>5.0627230000000001</v>
      </c>
      <c r="E4835" s="2">
        <v>1</v>
      </c>
    </row>
    <row r="4836" spans="1:5" ht="12.95" customHeight="1" x14ac:dyDescent="0.2">
      <c r="A4836" s="7">
        <v>40260</v>
      </c>
      <c r="B4836" s="8">
        <v>7.2538179999999999</v>
      </c>
      <c r="C4836" s="2">
        <v>5.0528130000000004</v>
      </c>
      <c r="D4836" s="2">
        <v>5.0528130000000004</v>
      </c>
      <c r="E4836" s="2">
        <v>1</v>
      </c>
    </row>
    <row r="4837" spans="1:5" ht="12.95" customHeight="1" x14ac:dyDescent="0.2">
      <c r="A4837" s="7">
        <v>40261</v>
      </c>
      <c r="B4837" s="8">
        <v>7.2575500000000002</v>
      </c>
      <c r="C4837" s="2">
        <v>5.0684750000000003</v>
      </c>
      <c r="D4837" s="2">
        <v>5.0684750000000003</v>
      </c>
      <c r="E4837" s="2">
        <v>1</v>
      </c>
    </row>
    <row r="4838" spans="1:5" ht="12.95" customHeight="1" x14ac:dyDescent="0.2">
      <c r="A4838" s="7">
        <v>40262</v>
      </c>
      <c r="B4838" s="8">
        <v>7.2557929999999997</v>
      </c>
      <c r="C4838" s="2">
        <v>5.0825110000000002</v>
      </c>
      <c r="D4838" s="2">
        <v>5.0825110000000002</v>
      </c>
      <c r="E4838" s="2">
        <v>1</v>
      </c>
    </row>
    <row r="4839" spans="1:5" ht="12.95" customHeight="1" x14ac:dyDescent="0.2">
      <c r="A4839" s="7">
        <v>40263</v>
      </c>
      <c r="B4839" s="8">
        <v>7.2556260000000004</v>
      </c>
      <c r="C4839" s="2">
        <v>5.0823939999999999</v>
      </c>
      <c r="D4839" s="2">
        <v>5.0823939999999999</v>
      </c>
      <c r="E4839" s="2">
        <v>1</v>
      </c>
    </row>
    <row r="4840" spans="1:5" ht="12.95" customHeight="1" x14ac:dyDescent="0.2">
      <c r="A4840" s="7">
        <v>40264</v>
      </c>
      <c r="B4840" s="8">
        <v>7.2616829999999997</v>
      </c>
      <c r="C4840" s="2">
        <v>5.0777450000000002</v>
      </c>
      <c r="D4840" s="2">
        <v>5.0777450000000002</v>
      </c>
      <c r="E4840" s="2">
        <v>1</v>
      </c>
    </row>
    <row r="4841" spans="1:5" ht="12.95" customHeight="1" x14ac:dyDescent="0.2">
      <c r="A4841" s="7">
        <v>40265</v>
      </c>
      <c r="B4841" s="8">
        <v>7.2616829999999997</v>
      </c>
      <c r="C4841" s="2">
        <v>5.0777450000000002</v>
      </c>
      <c r="D4841" s="2">
        <v>5.0777450000000002</v>
      </c>
      <c r="E4841" s="2">
        <v>1</v>
      </c>
    </row>
    <row r="4842" spans="1:5" ht="12.95" customHeight="1" x14ac:dyDescent="0.2">
      <c r="A4842" s="7">
        <v>40266</v>
      </c>
      <c r="B4842" s="8">
        <v>7.2616829999999997</v>
      </c>
      <c r="C4842" s="2">
        <v>5.0777450000000002</v>
      </c>
      <c r="D4842" s="2">
        <v>5.0777450000000002</v>
      </c>
      <c r="E4842" s="2">
        <v>1</v>
      </c>
    </row>
    <row r="4843" spans="1:5" ht="12.95" customHeight="1" x14ac:dyDescent="0.2">
      <c r="A4843" s="7">
        <v>40267</v>
      </c>
      <c r="B4843" s="8">
        <v>7.2610000000000001</v>
      </c>
      <c r="C4843" s="2">
        <v>5.0726560000000003</v>
      </c>
      <c r="D4843" s="2">
        <v>5.0726560000000003</v>
      </c>
      <c r="E4843" s="2">
        <v>1</v>
      </c>
    </row>
    <row r="4844" spans="1:5" ht="12.95" customHeight="1" x14ac:dyDescent="0.2">
      <c r="A4844" s="7">
        <v>40268</v>
      </c>
      <c r="B4844" s="8">
        <v>7.259334</v>
      </c>
      <c r="C4844" s="2">
        <v>5.071847</v>
      </c>
      <c r="D4844" s="2">
        <v>5.071847</v>
      </c>
      <c r="E4844" s="2">
        <v>1</v>
      </c>
    </row>
    <row r="4845" spans="1:5" ht="12.95" customHeight="1" x14ac:dyDescent="0.2">
      <c r="A4845" s="7">
        <v>40269</v>
      </c>
      <c r="B4845" s="8">
        <v>7.2596189999999998</v>
      </c>
      <c r="C4845" s="2">
        <v>5.080565</v>
      </c>
      <c r="D4845" s="2">
        <v>5.080565</v>
      </c>
      <c r="E4845" s="2">
        <v>1</v>
      </c>
    </row>
    <row r="4846" spans="1:5" ht="12.95" customHeight="1" x14ac:dyDescent="0.2">
      <c r="A4846" s="7">
        <v>40270</v>
      </c>
      <c r="B4846" s="8">
        <v>7.2644570000000002</v>
      </c>
      <c r="C4846" s="2">
        <v>5.1111360000000001</v>
      </c>
      <c r="D4846" s="2">
        <v>5.1111360000000001</v>
      </c>
      <c r="E4846" s="2">
        <v>1</v>
      </c>
    </row>
    <row r="4847" spans="1:5" ht="12.95" customHeight="1" x14ac:dyDescent="0.2">
      <c r="A4847" s="7">
        <v>40271</v>
      </c>
      <c r="B4847" s="8">
        <v>7.2590009999999996</v>
      </c>
      <c r="C4847" s="2">
        <v>5.0687810000000004</v>
      </c>
      <c r="D4847" s="2">
        <v>5.0687810000000004</v>
      </c>
      <c r="E4847" s="2">
        <v>1</v>
      </c>
    </row>
    <row r="4848" spans="1:5" ht="12.95" customHeight="1" x14ac:dyDescent="0.2">
      <c r="A4848" s="7">
        <v>40272</v>
      </c>
      <c r="B4848" s="8">
        <v>7.2590009999999996</v>
      </c>
      <c r="C4848" s="2">
        <v>5.0687810000000004</v>
      </c>
      <c r="D4848" s="2">
        <v>5.0687810000000004</v>
      </c>
      <c r="E4848" s="2">
        <v>1</v>
      </c>
    </row>
    <row r="4849" spans="1:5" ht="12.95" customHeight="1" x14ac:dyDescent="0.2">
      <c r="A4849" s="7">
        <v>40273</v>
      </c>
      <c r="B4849" s="8">
        <v>7.2590009999999996</v>
      </c>
      <c r="C4849" s="2">
        <v>5.0687810000000004</v>
      </c>
      <c r="D4849" s="2">
        <v>5.0687810000000004</v>
      </c>
      <c r="E4849" s="2">
        <v>1</v>
      </c>
    </row>
    <row r="4850" spans="1:5" ht="12.95" customHeight="1" x14ac:dyDescent="0.2">
      <c r="A4850" s="7">
        <v>40274</v>
      </c>
      <c r="B4850" s="8">
        <v>7.2590009999999996</v>
      </c>
      <c r="C4850" s="2">
        <v>5.0687810000000004</v>
      </c>
      <c r="D4850" s="2">
        <v>5.0687810000000004</v>
      </c>
      <c r="E4850" s="2">
        <v>1</v>
      </c>
    </row>
    <row r="4851" spans="1:5" ht="12.95" customHeight="1" x14ac:dyDescent="0.2">
      <c r="A4851" s="7">
        <v>40275</v>
      </c>
      <c r="B4851" s="8">
        <v>7.262283</v>
      </c>
      <c r="C4851" s="2">
        <v>5.0703639999999996</v>
      </c>
      <c r="D4851" s="2">
        <v>5.0703639999999996</v>
      </c>
      <c r="E4851" s="2">
        <v>1</v>
      </c>
    </row>
    <row r="4852" spans="1:5" ht="12.95" customHeight="1" x14ac:dyDescent="0.2">
      <c r="A4852" s="7">
        <v>40276</v>
      </c>
      <c r="B4852" s="8">
        <v>7.2660559999999998</v>
      </c>
      <c r="C4852" s="2">
        <v>5.0744160000000003</v>
      </c>
      <c r="D4852" s="2">
        <v>5.0744160000000003</v>
      </c>
      <c r="E4852" s="2">
        <v>1</v>
      </c>
    </row>
    <row r="4853" spans="1:5" ht="12.95" customHeight="1" x14ac:dyDescent="0.2">
      <c r="A4853" s="7">
        <v>40277</v>
      </c>
      <c r="B4853" s="8">
        <v>7.2682760000000002</v>
      </c>
      <c r="C4853" s="2">
        <v>5.0745490000000002</v>
      </c>
      <c r="D4853" s="2">
        <v>5.0745490000000002</v>
      </c>
      <c r="E4853" s="2">
        <v>1</v>
      </c>
    </row>
    <row r="4854" spans="1:5" ht="12.95" customHeight="1" x14ac:dyDescent="0.2">
      <c r="A4854" s="7">
        <v>40278</v>
      </c>
      <c r="B4854" s="8">
        <v>7.2660289999999996</v>
      </c>
      <c r="C4854" s="2">
        <v>5.0669659999999999</v>
      </c>
      <c r="D4854" s="2">
        <v>5.0669659999999999</v>
      </c>
      <c r="E4854" s="2">
        <v>1</v>
      </c>
    </row>
    <row r="4855" spans="1:5" ht="12.95" customHeight="1" x14ac:dyDescent="0.2">
      <c r="A4855" s="7">
        <v>40279</v>
      </c>
      <c r="B4855" s="8">
        <v>7.2660289999999996</v>
      </c>
      <c r="C4855" s="2">
        <v>5.0669659999999999</v>
      </c>
      <c r="D4855" s="2">
        <v>5.0669659999999999</v>
      </c>
      <c r="E4855" s="2">
        <v>1</v>
      </c>
    </row>
    <row r="4856" spans="1:5" ht="12.95" customHeight="1" x14ac:dyDescent="0.2">
      <c r="A4856" s="7">
        <v>40280</v>
      </c>
      <c r="B4856" s="8">
        <v>7.2660289999999996</v>
      </c>
      <c r="C4856" s="2">
        <v>5.0669659999999999</v>
      </c>
      <c r="D4856" s="2">
        <v>5.0669659999999999</v>
      </c>
      <c r="E4856" s="2">
        <v>1</v>
      </c>
    </row>
    <row r="4857" spans="1:5" ht="12.95" customHeight="1" x14ac:dyDescent="0.2">
      <c r="A4857" s="7">
        <v>40281</v>
      </c>
      <c r="B4857" s="8">
        <v>7.2598820000000002</v>
      </c>
      <c r="C4857" s="2">
        <v>5.0331960000000002</v>
      </c>
      <c r="D4857" s="2">
        <v>5.0331960000000002</v>
      </c>
      <c r="E4857" s="2">
        <v>1</v>
      </c>
    </row>
    <row r="4858" spans="1:5" ht="12.95" customHeight="1" x14ac:dyDescent="0.2">
      <c r="A4858" s="7">
        <v>40282</v>
      </c>
      <c r="B4858" s="8">
        <v>7.2686869999999999</v>
      </c>
      <c r="C4858" s="2">
        <v>5.0589409999999999</v>
      </c>
      <c r="D4858" s="2">
        <v>5.0589409999999999</v>
      </c>
      <c r="E4858" s="2">
        <v>1</v>
      </c>
    </row>
    <row r="4859" spans="1:5" ht="12.95" customHeight="1" x14ac:dyDescent="0.2">
      <c r="A4859" s="7">
        <v>40283</v>
      </c>
      <c r="B4859" s="8">
        <v>7.2574500000000004</v>
      </c>
      <c r="C4859" s="2">
        <v>5.0493629999999996</v>
      </c>
      <c r="D4859" s="2">
        <v>5.0493629999999996</v>
      </c>
      <c r="E4859" s="2">
        <v>1</v>
      </c>
    </row>
    <row r="4860" spans="1:5" ht="12.95" customHeight="1" x14ac:dyDescent="0.2">
      <c r="A4860" s="7">
        <v>40284</v>
      </c>
      <c r="B4860" s="8">
        <v>7.256265</v>
      </c>
      <c r="C4860" s="2">
        <v>5.0608630000000003</v>
      </c>
      <c r="D4860" s="2">
        <v>5.0608630000000003</v>
      </c>
      <c r="E4860" s="2">
        <v>1</v>
      </c>
    </row>
    <row r="4861" spans="1:5" ht="12.95" customHeight="1" x14ac:dyDescent="0.2">
      <c r="A4861" s="7">
        <v>40285</v>
      </c>
      <c r="B4861" s="8">
        <v>7.2541409999999997</v>
      </c>
      <c r="C4861" s="2">
        <v>5.0607930000000003</v>
      </c>
      <c r="D4861" s="2">
        <v>5.0607930000000003</v>
      </c>
      <c r="E4861" s="2">
        <v>1</v>
      </c>
    </row>
    <row r="4862" spans="1:5" ht="12.95" customHeight="1" x14ac:dyDescent="0.2">
      <c r="A4862" s="7">
        <v>40286</v>
      </c>
      <c r="B4862" s="8">
        <v>7.2541409999999997</v>
      </c>
      <c r="C4862" s="2">
        <v>5.0607930000000003</v>
      </c>
      <c r="D4862" s="2">
        <v>5.0607930000000003</v>
      </c>
      <c r="E4862" s="2">
        <v>1</v>
      </c>
    </row>
    <row r="4863" spans="1:5" ht="12.95" customHeight="1" x14ac:dyDescent="0.2">
      <c r="A4863" s="7">
        <v>40287</v>
      </c>
      <c r="B4863" s="8">
        <v>7.2541409999999997</v>
      </c>
      <c r="C4863" s="2">
        <v>5.0607930000000003</v>
      </c>
      <c r="D4863" s="2">
        <v>5.0607930000000003</v>
      </c>
      <c r="E4863" s="2">
        <v>1</v>
      </c>
    </row>
    <row r="4864" spans="1:5" ht="12.95" customHeight="1" x14ac:dyDescent="0.2">
      <c r="A4864" s="7">
        <v>40288</v>
      </c>
      <c r="B4864" s="8">
        <v>7.2562949999999997</v>
      </c>
      <c r="C4864" s="2">
        <v>5.058414</v>
      </c>
      <c r="D4864" s="2">
        <v>5.058414</v>
      </c>
      <c r="E4864" s="2">
        <v>1</v>
      </c>
    </row>
    <row r="4865" spans="1:5" ht="12.95" customHeight="1" x14ac:dyDescent="0.2">
      <c r="A4865" s="7">
        <v>40289</v>
      </c>
      <c r="B4865" s="8">
        <v>7.2544320000000004</v>
      </c>
      <c r="C4865" s="2">
        <v>5.0595840000000001</v>
      </c>
      <c r="D4865" s="2">
        <v>5.0595840000000001</v>
      </c>
      <c r="E4865" s="2">
        <v>1</v>
      </c>
    </row>
    <row r="4866" spans="1:5" ht="12.95" customHeight="1" x14ac:dyDescent="0.2">
      <c r="A4866" s="7">
        <v>40290</v>
      </c>
      <c r="B4866" s="8">
        <v>7.2580960000000001</v>
      </c>
      <c r="C4866" s="2">
        <v>5.0642589999999998</v>
      </c>
      <c r="D4866" s="2">
        <v>5.0642589999999998</v>
      </c>
      <c r="E4866" s="2">
        <v>1</v>
      </c>
    </row>
    <row r="4867" spans="1:5" ht="12.95" customHeight="1" x14ac:dyDescent="0.2">
      <c r="A4867" s="7">
        <v>40291</v>
      </c>
      <c r="B4867" s="8">
        <v>7.2539189999999998</v>
      </c>
      <c r="C4867" s="2">
        <v>5.0638180000000004</v>
      </c>
      <c r="D4867" s="2">
        <v>5.0638180000000004</v>
      </c>
      <c r="E4867" s="2">
        <v>1</v>
      </c>
    </row>
    <row r="4868" spans="1:5" ht="12.95" customHeight="1" x14ac:dyDescent="0.2">
      <c r="A4868" s="7">
        <v>40292</v>
      </c>
      <c r="B4868" s="8">
        <v>7.2517129999999996</v>
      </c>
      <c r="C4868" s="2">
        <v>5.0573350000000001</v>
      </c>
      <c r="D4868" s="2">
        <v>5.0573350000000001</v>
      </c>
      <c r="E4868" s="2">
        <v>1</v>
      </c>
    </row>
    <row r="4869" spans="1:5" ht="12.95" customHeight="1" x14ac:dyDescent="0.2">
      <c r="A4869" s="7">
        <v>40293</v>
      </c>
      <c r="B4869" s="8">
        <v>7.2517129999999996</v>
      </c>
      <c r="C4869" s="2">
        <v>5.0573350000000001</v>
      </c>
      <c r="D4869" s="2">
        <v>5.0573350000000001</v>
      </c>
      <c r="E4869" s="2">
        <v>1</v>
      </c>
    </row>
    <row r="4870" spans="1:5" ht="12.95" customHeight="1" x14ac:dyDescent="0.2">
      <c r="A4870" s="7">
        <v>40294</v>
      </c>
      <c r="B4870" s="8">
        <v>7.2517129999999996</v>
      </c>
      <c r="C4870" s="2">
        <v>5.0573350000000001</v>
      </c>
      <c r="D4870" s="2">
        <v>5.0573350000000001</v>
      </c>
      <c r="E4870" s="2">
        <v>1</v>
      </c>
    </row>
    <row r="4871" spans="1:5" ht="12.95" customHeight="1" x14ac:dyDescent="0.2">
      <c r="A4871" s="7">
        <v>40295</v>
      </c>
      <c r="B4871" s="8">
        <v>7.2570550000000003</v>
      </c>
      <c r="C4871" s="2">
        <v>5.0614140000000001</v>
      </c>
      <c r="D4871" s="2">
        <v>5.0614140000000001</v>
      </c>
      <c r="E4871" s="2">
        <v>1</v>
      </c>
    </row>
    <row r="4872" spans="1:5" ht="12.95" customHeight="1" x14ac:dyDescent="0.2">
      <c r="A4872" s="7">
        <v>40296</v>
      </c>
      <c r="B4872" s="8">
        <v>7.2499609999999999</v>
      </c>
      <c r="C4872" s="2">
        <v>5.0476650000000003</v>
      </c>
      <c r="D4872" s="2">
        <v>5.0476650000000003</v>
      </c>
      <c r="E4872" s="2">
        <v>1</v>
      </c>
    </row>
    <row r="4873" spans="1:5" ht="12.95" customHeight="1" x14ac:dyDescent="0.2">
      <c r="A4873" s="7">
        <v>40297</v>
      </c>
      <c r="B4873" s="8">
        <v>7.249898</v>
      </c>
      <c r="C4873" s="2">
        <v>5.0613640000000002</v>
      </c>
      <c r="D4873" s="2">
        <v>5.0613640000000002</v>
      </c>
      <c r="E4873" s="2">
        <v>1</v>
      </c>
    </row>
    <row r="4874" spans="1:5" ht="12.95" customHeight="1" x14ac:dyDescent="0.2">
      <c r="A4874" s="7">
        <v>40298</v>
      </c>
      <c r="B4874" s="8">
        <v>7.2468750000000002</v>
      </c>
      <c r="C4874" s="2">
        <v>5.0522</v>
      </c>
      <c r="D4874" s="2">
        <v>5.0522</v>
      </c>
      <c r="E4874" s="2">
        <v>1</v>
      </c>
    </row>
    <row r="4875" spans="1:5" ht="12.95" customHeight="1" x14ac:dyDescent="0.2">
      <c r="A4875" s="7">
        <v>40299</v>
      </c>
      <c r="B4875" s="8">
        <v>7.2435330000000002</v>
      </c>
      <c r="C4875" s="2">
        <v>5.0516310000000004</v>
      </c>
      <c r="D4875" s="2">
        <v>5.0516310000000004</v>
      </c>
      <c r="E4875" s="2">
        <v>1</v>
      </c>
    </row>
    <row r="4876" spans="1:5" ht="12.95" customHeight="1" x14ac:dyDescent="0.2">
      <c r="A4876" s="7">
        <v>40300</v>
      </c>
      <c r="B4876" s="8">
        <v>7.2435330000000002</v>
      </c>
      <c r="C4876" s="2">
        <v>5.0516310000000004</v>
      </c>
      <c r="D4876" s="2">
        <v>5.0516310000000004</v>
      </c>
      <c r="E4876" s="2">
        <v>1</v>
      </c>
    </row>
    <row r="4877" spans="1:5" ht="12.95" customHeight="1" x14ac:dyDescent="0.2">
      <c r="A4877" s="7">
        <v>40301</v>
      </c>
      <c r="B4877" s="8">
        <v>7.2435330000000002</v>
      </c>
      <c r="C4877" s="2">
        <v>5.0516310000000004</v>
      </c>
      <c r="D4877" s="2">
        <v>5.0516310000000004</v>
      </c>
      <c r="E4877" s="2">
        <v>1</v>
      </c>
    </row>
    <row r="4878" spans="1:5" ht="12.95" customHeight="1" x14ac:dyDescent="0.2">
      <c r="A4878" s="7">
        <v>40302</v>
      </c>
      <c r="B4878" s="8">
        <v>7.2560750000000001</v>
      </c>
      <c r="C4878" s="2">
        <v>5.0642620000000003</v>
      </c>
      <c r="D4878" s="2">
        <v>5.0642620000000003</v>
      </c>
      <c r="E4878" s="2">
        <v>1</v>
      </c>
    </row>
    <row r="4879" spans="1:5" ht="12.95" customHeight="1" x14ac:dyDescent="0.2">
      <c r="A4879" s="7">
        <v>40303</v>
      </c>
      <c r="B4879" s="8">
        <v>7.2551420000000002</v>
      </c>
      <c r="C4879" s="2">
        <v>5.0653790000000001</v>
      </c>
      <c r="D4879" s="2">
        <v>5.0653790000000001</v>
      </c>
      <c r="E4879" s="2">
        <v>1</v>
      </c>
    </row>
    <row r="4880" spans="1:5" ht="12.95" customHeight="1" x14ac:dyDescent="0.2">
      <c r="A4880" s="7">
        <v>40304</v>
      </c>
      <c r="B4880" s="8">
        <v>7.2608940000000004</v>
      </c>
      <c r="C4880" s="2">
        <v>5.0697489999999998</v>
      </c>
      <c r="D4880" s="2">
        <v>5.0697489999999998</v>
      </c>
      <c r="E4880" s="2">
        <v>1</v>
      </c>
    </row>
    <row r="4881" spans="1:5" ht="12.95" customHeight="1" x14ac:dyDescent="0.2">
      <c r="A4881" s="7">
        <v>40305</v>
      </c>
      <c r="B4881" s="8">
        <v>7.2543049999999996</v>
      </c>
      <c r="C4881" s="2">
        <v>5.0971789999999997</v>
      </c>
      <c r="D4881" s="2">
        <v>5.0971789999999997</v>
      </c>
      <c r="E4881" s="2">
        <v>1</v>
      </c>
    </row>
    <row r="4882" spans="1:5" ht="12.95" customHeight="1" x14ac:dyDescent="0.2">
      <c r="A4882" s="7">
        <v>40306</v>
      </c>
      <c r="B4882" s="8">
        <v>7.2485530000000002</v>
      </c>
      <c r="C4882" s="2">
        <v>5.1168659999999999</v>
      </c>
      <c r="D4882" s="2">
        <v>5.1168659999999999</v>
      </c>
      <c r="E4882" s="2">
        <v>1</v>
      </c>
    </row>
    <row r="4883" spans="1:5" ht="12.95" customHeight="1" x14ac:dyDescent="0.2">
      <c r="A4883" s="7">
        <v>40307</v>
      </c>
      <c r="B4883" s="8">
        <v>7.2485530000000002</v>
      </c>
      <c r="C4883" s="2">
        <v>5.1168659999999999</v>
      </c>
      <c r="D4883" s="2">
        <v>5.1168659999999999</v>
      </c>
      <c r="E4883" s="2">
        <v>1</v>
      </c>
    </row>
    <row r="4884" spans="1:5" ht="12.95" customHeight="1" x14ac:dyDescent="0.2">
      <c r="A4884" s="7">
        <v>40308</v>
      </c>
      <c r="B4884" s="8">
        <v>7.2485530000000002</v>
      </c>
      <c r="C4884" s="2">
        <v>5.1168659999999999</v>
      </c>
      <c r="D4884" s="2">
        <v>5.1168659999999999</v>
      </c>
      <c r="E4884" s="2">
        <v>1</v>
      </c>
    </row>
    <row r="4885" spans="1:5" ht="12.95" customHeight="1" x14ac:dyDescent="0.2">
      <c r="A4885" s="7">
        <v>40309</v>
      </c>
      <c r="B4885" s="8">
        <v>7.263471</v>
      </c>
      <c r="C4885" s="2">
        <v>5.091456</v>
      </c>
      <c r="D4885" s="2">
        <v>5.091456</v>
      </c>
      <c r="E4885" s="2">
        <v>1</v>
      </c>
    </row>
    <row r="4886" spans="1:5" ht="12.95" customHeight="1" x14ac:dyDescent="0.2">
      <c r="A4886" s="7">
        <v>40310</v>
      </c>
      <c r="B4886" s="8">
        <v>7.2665759999999997</v>
      </c>
      <c r="C4886" s="2">
        <v>5.1583560000000004</v>
      </c>
      <c r="D4886" s="2">
        <v>5.1583560000000004</v>
      </c>
      <c r="E4886" s="2">
        <v>1</v>
      </c>
    </row>
    <row r="4887" spans="1:5" ht="12.95" customHeight="1" x14ac:dyDescent="0.2">
      <c r="A4887" s="7">
        <v>40311</v>
      </c>
      <c r="B4887" s="8">
        <v>7.2546429999999997</v>
      </c>
      <c r="C4887" s="2">
        <v>5.1506160000000003</v>
      </c>
      <c r="D4887" s="2">
        <v>5.1506160000000003</v>
      </c>
      <c r="E4887" s="2">
        <v>1</v>
      </c>
    </row>
    <row r="4888" spans="1:5" ht="12.95" customHeight="1" x14ac:dyDescent="0.2">
      <c r="A4888" s="7">
        <v>40312</v>
      </c>
      <c r="B4888" s="8">
        <v>7.2573590000000001</v>
      </c>
      <c r="C4888" s="2">
        <v>5.174957</v>
      </c>
      <c r="D4888" s="2">
        <v>5.174957</v>
      </c>
      <c r="E4888" s="2">
        <v>1</v>
      </c>
    </row>
    <row r="4889" spans="1:5" ht="12.95" customHeight="1" x14ac:dyDescent="0.2">
      <c r="A4889" s="7">
        <v>40313</v>
      </c>
      <c r="B4889" s="8">
        <v>7.2500580000000001</v>
      </c>
      <c r="C4889" s="2">
        <v>5.1760250000000001</v>
      </c>
      <c r="D4889" s="2">
        <v>5.1760250000000001</v>
      </c>
      <c r="E4889" s="2">
        <v>1</v>
      </c>
    </row>
    <row r="4890" spans="1:5" ht="12.95" customHeight="1" x14ac:dyDescent="0.2">
      <c r="A4890" s="7">
        <v>40314</v>
      </c>
      <c r="B4890" s="8">
        <v>7.2500580000000001</v>
      </c>
      <c r="C4890" s="2">
        <v>5.1760250000000001</v>
      </c>
      <c r="D4890" s="2">
        <v>5.1760250000000001</v>
      </c>
      <c r="E4890" s="2">
        <v>1</v>
      </c>
    </row>
    <row r="4891" spans="1:5" ht="12.95" customHeight="1" x14ac:dyDescent="0.2">
      <c r="A4891" s="7">
        <v>40315</v>
      </c>
      <c r="B4891" s="8">
        <v>7.2500580000000001</v>
      </c>
      <c r="C4891" s="2">
        <v>5.1760250000000001</v>
      </c>
      <c r="D4891" s="2">
        <v>5.1760250000000001</v>
      </c>
      <c r="E4891" s="2">
        <v>1</v>
      </c>
    </row>
    <row r="4892" spans="1:5" ht="12.95" customHeight="1" x14ac:dyDescent="0.2">
      <c r="A4892" s="7">
        <v>40316</v>
      </c>
      <c r="B4892" s="8">
        <v>7.2473340000000004</v>
      </c>
      <c r="C4892" s="2">
        <v>5.1759279999999999</v>
      </c>
      <c r="D4892" s="2">
        <v>5.1759279999999999</v>
      </c>
      <c r="E4892" s="2">
        <v>1</v>
      </c>
    </row>
    <row r="4893" spans="1:5" ht="12.95" customHeight="1" x14ac:dyDescent="0.2">
      <c r="A4893" s="7">
        <v>40317</v>
      </c>
      <c r="B4893" s="8">
        <v>7.2461890000000002</v>
      </c>
      <c r="C4893" s="2">
        <v>5.1703099999999997</v>
      </c>
      <c r="D4893" s="2">
        <v>5.1703099999999997</v>
      </c>
      <c r="E4893" s="2">
        <v>1</v>
      </c>
    </row>
    <row r="4894" spans="1:5" ht="12.95" customHeight="1" x14ac:dyDescent="0.2">
      <c r="A4894" s="7">
        <v>40318</v>
      </c>
      <c r="B4894" s="8">
        <v>7.2524949999999997</v>
      </c>
      <c r="C4894" s="2">
        <v>5.1792439999999997</v>
      </c>
      <c r="D4894" s="2">
        <v>5.1792439999999997</v>
      </c>
      <c r="E4894" s="2">
        <v>1</v>
      </c>
    </row>
    <row r="4895" spans="1:5" ht="12.95" customHeight="1" x14ac:dyDescent="0.2">
      <c r="A4895" s="7">
        <v>40319</v>
      </c>
      <c r="B4895" s="8">
        <v>7.2544880000000003</v>
      </c>
      <c r="C4895" s="2">
        <v>5.100892</v>
      </c>
      <c r="D4895" s="2">
        <v>5.100892</v>
      </c>
      <c r="E4895" s="2">
        <v>1</v>
      </c>
    </row>
    <row r="4896" spans="1:5" ht="12.95" customHeight="1" x14ac:dyDescent="0.2">
      <c r="A4896" s="7">
        <v>40320</v>
      </c>
      <c r="B4896" s="8">
        <v>7.2648539999999997</v>
      </c>
      <c r="C4896" s="2">
        <v>5.049245</v>
      </c>
      <c r="D4896" s="2">
        <v>5.049245</v>
      </c>
      <c r="E4896" s="2">
        <v>1</v>
      </c>
    </row>
    <row r="4897" spans="1:5" ht="12.95" customHeight="1" x14ac:dyDescent="0.2">
      <c r="A4897" s="7">
        <v>40321</v>
      </c>
      <c r="B4897" s="8">
        <v>7.2648539999999997</v>
      </c>
      <c r="C4897" s="2">
        <v>5.049245</v>
      </c>
      <c r="D4897" s="2">
        <v>5.049245</v>
      </c>
      <c r="E4897" s="2">
        <v>1</v>
      </c>
    </row>
    <row r="4898" spans="1:5" ht="12.95" customHeight="1" x14ac:dyDescent="0.2">
      <c r="A4898" s="7">
        <v>40322</v>
      </c>
      <c r="B4898" s="8">
        <v>7.2648539999999997</v>
      </c>
      <c r="C4898" s="2">
        <v>5.049245</v>
      </c>
      <c r="D4898" s="2">
        <v>5.049245</v>
      </c>
      <c r="E4898" s="2">
        <v>1</v>
      </c>
    </row>
    <row r="4899" spans="1:5" ht="12.95" customHeight="1" x14ac:dyDescent="0.2">
      <c r="A4899" s="7">
        <v>40323</v>
      </c>
      <c r="B4899" s="8">
        <v>7.2680730000000002</v>
      </c>
      <c r="C4899" s="2">
        <v>5.0483250000000002</v>
      </c>
      <c r="D4899" s="2">
        <v>5.0483250000000002</v>
      </c>
      <c r="E4899" s="2">
        <v>1</v>
      </c>
    </row>
    <row r="4900" spans="1:5" ht="12.95" customHeight="1" x14ac:dyDescent="0.2">
      <c r="A4900" s="7">
        <v>40324</v>
      </c>
      <c r="B4900" s="8">
        <v>7.2634860000000003</v>
      </c>
      <c r="C4900" s="2">
        <v>5.0989719999999998</v>
      </c>
      <c r="D4900" s="2">
        <v>5.0989719999999998</v>
      </c>
      <c r="E4900" s="2">
        <v>1</v>
      </c>
    </row>
    <row r="4901" spans="1:5" ht="12.95" customHeight="1" x14ac:dyDescent="0.2">
      <c r="A4901" s="7">
        <v>40325</v>
      </c>
      <c r="B4901" s="8">
        <v>7.2645169999999997</v>
      </c>
      <c r="C4901" s="2">
        <v>5.1093799999999998</v>
      </c>
      <c r="D4901" s="2">
        <v>5.1093799999999998</v>
      </c>
      <c r="E4901" s="2">
        <v>1</v>
      </c>
    </row>
    <row r="4902" spans="1:5" ht="12.95" customHeight="1" x14ac:dyDescent="0.2">
      <c r="A4902" s="7">
        <v>40326</v>
      </c>
      <c r="B4902" s="8">
        <v>7.2724380000000002</v>
      </c>
      <c r="C4902" s="2">
        <v>5.1333650000000004</v>
      </c>
      <c r="D4902" s="2">
        <v>5.1333650000000004</v>
      </c>
      <c r="E4902" s="2">
        <v>1</v>
      </c>
    </row>
    <row r="4903" spans="1:5" ht="12.95" customHeight="1" x14ac:dyDescent="0.2">
      <c r="A4903" s="7">
        <v>40327</v>
      </c>
      <c r="B4903" s="8">
        <v>7.2631199999999998</v>
      </c>
      <c r="C4903" s="2">
        <v>5.0904959999999999</v>
      </c>
      <c r="D4903" s="2">
        <v>5.0904959999999999</v>
      </c>
      <c r="E4903" s="2">
        <v>1</v>
      </c>
    </row>
    <row r="4904" spans="1:5" ht="12.95" customHeight="1" x14ac:dyDescent="0.2">
      <c r="A4904" s="7">
        <v>40328</v>
      </c>
      <c r="B4904" s="8">
        <v>7.2631199999999998</v>
      </c>
      <c r="C4904" s="2">
        <v>5.0904959999999999</v>
      </c>
      <c r="D4904" s="2">
        <v>5.0904959999999999</v>
      </c>
      <c r="E4904" s="2">
        <v>1</v>
      </c>
    </row>
    <row r="4905" spans="1:5" ht="12.95" customHeight="1" x14ac:dyDescent="0.2">
      <c r="A4905" s="7">
        <v>40329</v>
      </c>
      <c r="B4905" s="8">
        <v>7.2631199999999998</v>
      </c>
      <c r="C4905" s="2">
        <v>5.0904959999999999</v>
      </c>
      <c r="D4905" s="2">
        <v>5.0904959999999999</v>
      </c>
      <c r="E4905" s="2">
        <v>1</v>
      </c>
    </row>
    <row r="4906" spans="1:5" ht="12.95" customHeight="1" x14ac:dyDescent="0.2">
      <c r="A4906" s="7">
        <v>40330</v>
      </c>
      <c r="B4906" s="8">
        <v>7.2662849999999999</v>
      </c>
      <c r="C4906" s="2">
        <v>5.1081089999999998</v>
      </c>
      <c r="D4906" s="2">
        <v>5.1081089999999998</v>
      </c>
      <c r="E4906" s="2">
        <v>1</v>
      </c>
    </row>
    <row r="4907" spans="1:5" ht="12.95" customHeight="1" x14ac:dyDescent="0.2">
      <c r="A4907" s="7">
        <v>40331</v>
      </c>
      <c r="B4907" s="8">
        <v>7.265498</v>
      </c>
      <c r="C4907" s="2">
        <v>5.1197929999999996</v>
      </c>
      <c r="D4907" s="2">
        <v>5.1197929999999996</v>
      </c>
      <c r="E4907" s="2">
        <v>1</v>
      </c>
    </row>
    <row r="4908" spans="1:5" ht="12.95" customHeight="1" x14ac:dyDescent="0.2">
      <c r="A4908" s="7">
        <v>40332</v>
      </c>
      <c r="B4908" s="8">
        <v>7.2544250000000003</v>
      </c>
      <c r="C4908" s="2">
        <v>5.1315169999999997</v>
      </c>
      <c r="D4908" s="2">
        <v>5.1315169999999997</v>
      </c>
      <c r="E4908" s="2">
        <v>1</v>
      </c>
    </row>
    <row r="4909" spans="1:5" ht="12.95" customHeight="1" x14ac:dyDescent="0.2">
      <c r="A4909" s="7">
        <v>40333</v>
      </c>
      <c r="B4909" s="8">
        <v>7.2544250000000003</v>
      </c>
      <c r="C4909" s="2">
        <v>5.1315169999999997</v>
      </c>
      <c r="D4909" s="2">
        <v>5.1315169999999997</v>
      </c>
      <c r="E4909" s="2">
        <v>1</v>
      </c>
    </row>
    <row r="4910" spans="1:5" ht="12.95" customHeight="1" x14ac:dyDescent="0.2">
      <c r="A4910" s="7">
        <v>40334</v>
      </c>
      <c r="B4910" s="8">
        <v>7.2603580000000001</v>
      </c>
      <c r="C4910" s="2">
        <v>5.162738</v>
      </c>
      <c r="D4910" s="2">
        <v>5.162738</v>
      </c>
      <c r="E4910" s="2">
        <v>1</v>
      </c>
    </row>
    <row r="4911" spans="1:5" ht="12.95" customHeight="1" x14ac:dyDescent="0.2">
      <c r="A4911" s="7">
        <v>40335</v>
      </c>
      <c r="B4911" s="8">
        <v>7.2603580000000001</v>
      </c>
      <c r="C4911" s="2">
        <v>5.162738</v>
      </c>
      <c r="D4911" s="2">
        <v>5.162738</v>
      </c>
      <c r="E4911" s="2">
        <v>1</v>
      </c>
    </row>
    <row r="4912" spans="1:5" ht="12.95" customHeight="1" x14ac:dyDescent="0.2">
      <c r="A4912" s="7">
        <v>40336</v>
      </c>
      <c r="B4912" s="8">
        <v>7.2603580000000001</v>
      </c>
      <c r="C4912" s="2">
        <v>5.162738</v>
      </c>
      <c r="D4912" s="2">
        <v>5.162738</v>
      </c>
      <c r="E4912" s="2">
        <v>1</v>
      </c>
    </row>
    <row r="4913" spans="1:5" ht="12.95" customHeight="1" x14ac:dyDescent="0.2">
      <c r="A4913" s="7">
        <v>40337</v>
      </c>
      <c r="B4913" s="8">
        <v>7.2575390000000004</v>
      </c>
      <c r="C4913" s="2">
        <v>5.2107549999999998</v>
      </c>
      <c r="D4913" s="2">
        <v>5.2107549999999998</v>
      </c>
      <c r="E4913" s="2">
        <v>1</v>
      </c>
    </row>
    <row r="4914" spans="1:5" ht="12.95" customHeight="1" x14ac:dyDescent="0.2">
      <c r="A4914" s="7">
        <v>40338</v>
      </c>
      <c r="B4914" s="8">
        <v>7.2561679999999997</v>
      </c>
      <c r="C4914" s="2">
        <v>5.2531439999999998</v>
      </c>
      <c r="D4914" s="2">
        <v>5.2531439999999998</v>
      </c>
      <c r="E4914" s="2">
        <v>1</v>
      </c>
    </row>
    <row r="4915" spans="1:5" ht="12.95" customHeight="1" x14ac:dyDescent="0.2">
      <c r="A4915" s="7">
        <v>40339</v>
      </c>
      <c r="B4915" s="8">
        <v>7.2475250000000004</v>
      </c>
      <c r="C4915" s="2">
        <v>5.2674789999999998</v>
      </c>
      <c r="D4915" s="2">
        <v>5.2674789999999998</v>
      </c>
      <c r="E4915" s="2">
        <v>1</v>
      </c>
    </row>
    <row r="4916" spans="1:5" ht="12.95" customHeight="1" x14ac:dyDescent="0.2">
      <c r="A4916" s="7">
        <v>40340</v>
      </c>
      <c r="B4916" s="8">
        <v>7.2405119999999998</v>
      </c>
      <c r="C4916" s="2">
        <v>5.2482689999999996</v>
      </c>
      <c r="D4916" s="2">
        <v>5.2482689999999996</v>
      </c>
      <c r="E4916" s="2">
        <v>1</v>
      </c>
    </row>
    <row r="4917" spans="1:5" ht="12.95" customHeight="1" x14ac:dyDescent="0.2">
      <c r="A4917" s="7">
        <v>40341</v>
      </c>
      <c r="B4917" s="8">
        <v>7.2364050000000004</v>
      </c>
      <c r="C4917" s="2">
        <v>5.2263510000000002</v>
      </c>
      <c r="D4917" s="2">
        <v>5.2263510000000002</v>
      </c>
      <c r="E4917" s="2">
        <v>1</v>
      </c>
    </row>
    <row r="4918" spans="1:5" ht="12.95" customHeight="1" x14ac:dyDescent="0.2">
      <c r="A4918" s="7">
        <v>40342</v>
      </c>
      <c r="B4918" s="8">
        <v>7.2364050000000004</v>
      </c>
      <c r="C4918" s="2">
        <v>5.2263510000000002</v>
      </c>
      <c r="D4918" s="2">
        <v>5.2263510000000002</v>
      </c>
      <c r="E4918" s="2">
        <v>1</v>
      </c>
    </row>
    <row r="4919" spans="1:5" ht="12.95" customHeight="1" x14ac:dyDescent="0.2">
      <c r="A4919" s="7">
        <v>40343</v>
      </c>
      <c r="B4919" s="8">
        <v>7.2364050000000004</v>
      </c>
      <c r="C4919" s="2">
        <v>5.2263510000000002</v>
      </c>
      <c r="D4919" s="2">
        <v>5.2263510000000002</v>
      </c>
      <c r="E4919" s="2">
        <v>1</v>
      </c>
    </row>
    <row r="4920" spans="1:5" ht="12.95" customHeight="1" x14ac:dyDescent="0.2">
      <c r="A4920" s="7">
        <v>40344</v>
      </c>
      <c r="B4920" s="8">
        <v>7.2344879999999998</v>
      </c>
      <c r="C4920" s="2">
        <v>5.2031700000000001</v>
      </c>
      <c r="D4920" s="2">
        <v>5.2031700000000001</v>
      </c>
      <c r="E4920" s="2">
        <v>1</v>
      </c>
    </row>
    <row r="4921" spans="1:5" ht="12.95" customHeight="1" x14ac:dyDescent="0.2">
      <c r="A4921" s="7">
        <v>40345</v>
      </c>
      <c r="B4921" s="8">
        <v>7.2268809999999997</v>
      </c>
      <c r="C4921" s="2">
        <v>5.1698130000000004</v>
      </c>
      <c r="D4921" s="2">
        <v>5.1698130000000004</v>
      </c>
      <c r="E4921" s="2">
        <v>1</v>
      </c>
    </row>
    <row r="4922" spans="1:5" ht="12.95" customHeight="1" x14ac:dyDescent="0.2">
      <c r="A4922" s="7">
        <v>40346</v>
      </c>
      <c r="B4922" s="8">
        <v>7.2159940000000002</v>
      </c>
      <c r="C4922" s="2">
        <v>5.1868850000000002</v>
      </c>
      <c r="D4922" s="2">
        <v>5.1868850000000002</v>
      </c>
      <c r="E4922" s="2">
        <v>1</v>
      </c>
    </row>
    <row r="4923" spans="1:5" ht="12.95" customHeight="1" x14ac:dyDescent="0.2">
      <c r="A4923" s="7">
        <v>40347</v>
      </c>
      <c r="B4923" s="8">
        <v>7.2083139999999997</v>
      </c>
      <c r="C4923" s="2">
        <v>5.2294790000000004</v>
      </c>
      <c r="D4923" s="2">
        <v>5.2294790000000004</v>
      </c>
      <c r="E4923" s="2">
        <v>1</v>
      </c>
    </row>
    <row r="4924" spans="1:5" ht="12.95" customHeight="1" x14ac:dyDescent="0.2">
      <c r="A4924" s="7">
        <v>40348</v>
      </c>
      <c r="B4924" s="8">
        <v>7.2110919999999998</v>
      </c>
      <c r="C4924" s="2">
        <v>5.2471019999999999</v>
      </c>
      <c r="D4924" s="2">
        <v>5.2471019999999999</v>
      </c>
      <c r="E4924" s="2">
        <v>1</v>
      </c>
    </row>
    <row r="4925" spans="1:5" ht="12.95" customHeight="1" x14ac:dyDescent="0.2">
      <c r="A4925" s="7">
        <v>40349</v>
      </c>
      <c r="B4925" s="8">
        <v>7.2110919999999998</v>
      </c>
      <c r="C4925" s="2">
        <v>5.2471019999999999</v>
      </c>
      <c r="D4925" s="2">
        <v>5.2471019999999999</v>
      </c>
      <c r="E4925" s="2">
        <v>1</v>
      </c>
    </row>
    <row r="4926" spans="1:5" ht="12.95" customHeight="1" x14ac:dyDescent="0.2">
      <c r="A4926" s="7">
        <v>40350</v>
      </c>
      <c r="B4926" s="8">
        <v>7.2110919999999998</v>
      </c>
      <c r="C4926" s="2">
        <v>5.2471019999999999</v>
      </c>
      <c r="D4926" s="2">
        <v>5.2471019999999999</v>
      </c>
      <c r="E4926" s="2">
        <v>1</v>
      </c>
    </row>
    <row r="4927" spans="1:5" ht="12.95" customHeight="1" x14ac:dyDescent="0.2">
      <c r="A4927" s="7">
        <v>40351</v>
      </c>
      <c r="B4927" s="8">
        <v>7.2008049999999999</v>
      </c>
      <c r="C4927" s="2">
        <v>5.2358070000000003</v>
      </c>
      <c r="D4927" s="2">
        <v>5.2358070000000003</v>
      </c>
      <c r="E4927" s="2">
        <v>1</v>
      </c>
    </row>
    <row r="4928" spans="1:5" ht="12.95" customHeight="1" x14ac:dyDescent="0.2">
      <c r="A4928" s="7">
        <v>40352</v>
      </c>
      <c r="B4928" s="8">
        <v>7.2008049999999999</v>
      </c>
      <c r="C4928" s="2">
        <v>5.2358070000000003</v>
      </c>
      <c r="D4928" s="2">
        <v>5.2358070000000003</v>
      </c>
      <c r="E4928" s="2">
        <v>1</v>
      </c>
    </row>
    <row r="4929" spans="1:5" ht="12.95" customHeight="1" x14ac:dyDescent="0.2">
      <c r="A4929" s="7">
        <v>40353</v>
      </c>
      <c r="B4929" s="8">
        <v>7.1975220000000002</v>
      </c>
      <c r="C4929" s="2">
        <v>5.2926849999999996</v>
      </c>
      <c r="D4929" s="2">
        <v>5.2926849999999996</v>
      </c>
      <c r="E4929" s="2">
        <v>1</v>
      </c>
    </row>
    <row r="4930" spans="1:5" ht="12.95" customHeight="1" x14ac:dyDescent="0.2">
      <c r="A4930" s="7">
        <v>40354</v>
      </c>
      <c r="B4930" s="8">
        <v>7.1919459999999997</v>
      </c>
      <c r="C4930" s="2">
        <v>5.2987149999999996</v>
      </c>
      <c r="D4930" s="2">
        <v>5.2987149999999996</v>
      </c>
      <c r="E4930" s="2">
        <v>1</v>
      </c>
    </row>
    <row r="4931" spans="1:5" ht="12.95" customHeight="1" x14ac:dyDescent="0.2">
      <c r="A4931" s="7">
        <v>40355</v>
      </c>
      <c r="B4931" s="8">
        <v>7.1919459999999997</v>
      </c>
      <c r="C4931" s="2">
        <v>5.2987149999999996</v>
      </c>
      <c r="D4931" s="2">
        <v>5.2987149999999996</v>
      </c>
      <c r="E4931" s="2">
        <v>1</v>
      </c>
    </row>
    <row r="4932" spans="1:5" ht="12.95" customHeight="1" x14ac:dyDescent="0.2">
      <c r="A4932" s="7">
        <v>40356</v>
      </c>
      <c r="B4932" s="8">
        <v>7.1919459999999997</v>
      </c>
      <c r="C4932" s="2">
        <v>5.2987149999999996</v>
      </c>
      <c r="D4932" s="2">
        <v>5.2987149999999996</v>
      </c>
      <c r="E4932" s="2">
        <v>1</v>
      </c>
    </row>
    <row r="4933" spans="1:5" ht="12.95" customHeight="1" x14ac:dyDescent="0.2">
      <c r="A4933" s="7">
        <v>40357</v>
      </c>
      <c r="B4933" s="8">
        <v>7.1919459999999997</v>
      </c>
      <c r="C4933" s="2">
        <v>5.2987149999999996</v>
      </c>
      <c r="D4933" s="2">
        <v>5.2987149999999996</v>
      </c>
      <c r="E4933" s="2">
        <v>1</v>
      </c>
    </row>
    <row r="4934" spans="1:5" ht="12.95" customHeight="1" x14ac:dyDescent="0.2">
      <c r="A4934" s="7">
        <v>40358</v>
      </c>
      <c r="B4934" s="8">
        <v>7.1931580000000004</v>
      </c>
      <c r="C4934" s="2">
        <v>5.3544419999999997</v>
      </c>
      <c r="D4934" s="2">
        <v>5.3544419999999997</v>
      </c>
      <c r="E4934" s="2">
        <v>1</v>
      </c>
    </row>
    <row r="4935" spans="1:5" ht="12.95" customHeight="1" x14ac:dyDescent="0.2">
      <c r="A4935" s="7">
        <v>40359</v>
      </c>
      <c r="B4935" s="8">
        <v>7.1934550000000002</v>
      </c>
      <c r="C4935" s="2">
        <v>5.4220660000000001</v>
      </c>
      <c r="D4935" s="2">
        <v>5.4220660000000001</v>
      </c>
      <c r="E4935" s="2">
        <v>1</v>
      </c>
    </row>
    <row r="4936" spans="1:5" ht="12.95" customHeight="1" x14ac:dyDescent="0.2">
      <c r="A4936" s="7">
        <v>40360</v>
      </c>
      <c r="B4936" s="8">
        <v>7.188618</v>
      </c>
      <c r="C4936" s="2">
        <v>5.4261910000000002</v>
      </c>
      <c r="D4936" s="2">
        <v>5.4261910000000002</v>
      </c>
      <c r="E4936" s="2">
        <v>1</v>
      </c>
    </row>
    <row r="4937" spans="1:5" ht="12.95" customHeight="1" x14ac:dyDescent="0.2">
      <c r="A4937" s="7">
        <v>40361</v>
      </c>
      <c r="B4937" s="8">
        <v>7.198798</v>
      </c>
      <c r="C4937" s="2">
        <v>5.4722900000000001</v>
      </c>
      <c r="D4937" s="2">
        <v>5.4722900000000001</v>
      </c>
      <c r="E4937" s="2">
        <v>1</v>
      </c>
    </row>
    <row r="4938" spans="1:5" ht="12.95" customHeight="1" x14ac:dyDescent="0.2">
      <c r="A4938" s="7">
        <v>40362</v>
      </c>
      <c r="B4938" s="8">
        <v>7.1896839999999997</v>
      </c>
      <c r="C4938" s="2">
        <v>5.3960400000000002</v>
      </c>
      <c r="D4938" s="2">
        <v>5.3960400000000002</v>
      </c>
      <c r="E4938" s="2">
        <v>1</v>
      </c>
    </row>
    <row r="4939" spans="1:5" ht="12.95" customHeight="1" x14ac:dyDescent="0.2">
      <c r="A4939" s="7">
        <v>40363</v>
      </c>
      <c r="B4939" s="8">
        <v>7.1896839999999997</v>
      </c>
      <c r="C4939" s="2">
        <v>5.3960400000000002</v>
      </c>
      <c r="D4939" s="2">
        <v>5.3960400000000002</v>
      </c>
      <c r="E4939" s="2">
        <v>1</v>
      </c>
    </row>
    <row r="4940" spans="1:5" ht="12.95" customHeight="1" x14ac:dyDescent="0.2">
      <c r="A4940" s="7">
        <v>40364</v>
      </c>
      <c r="B4940" s="8">
        <v>7.1896839999999997</v>
      </c>
      <c r="C4940" s="2">
        <v>5.3960400000000002</v>
      </c>
      <c r="D4940" s="2">
        <v>5.3960400000000002</v>
      </c>
      <c r="E4940" s="2">
        <v>1</v>
      </c>
    </row>
    <row r="4941" spans="1:5" ht="12.95" customHeight="1" x14ac:dyDescent="0.2">
      <c r="A4941" s="7">
        <v>40365</v>
      </c>
      <c r="B4941" s="8">
        <v>7.1927199999999996</v>
      </c>
      <c r="C4941" s="2">
        <v>5.4011560000000003</v>
      </c>
      <c r="D4941" s="2">
        <v>5.4011560000000003</v>
      </c>
      <c r="E4941" s="2">
        <v>1</v>
      </c>
    </row>
    <row r="4942" spans="1:5" ht="12.95" customHeight="1" x14ac:dyDescent="0.2">
      <c r="A4942" s="7">
        <v>40366</v>
      </c>
      <c r="B4942" s="8">
        <v>7.1878989999999998</v>
      </c>
      <c r="C4942" s="2">
        <v>5.3761400000000004</v>
      </c>
      <c r="D4942" s="2">
        <v>5.3761400000000004</v>
      </c>
      <c r="E4942" s="2">
        <v>1</v>
      </c>
    </row>
    <row r="4943" spans="1:5" ht="12.95" customHeight="1" x14ac:dyDescent="0.2">
      <c r="A4943" s="7">
        <v>40367</v>
      </c>
      <c r="B4943" s="8">
        <v>7.190652</v>
      </c>
      <c r="C4943" s="2">
        <v>5.4012260000000003</v>
      </c>
      <c r="D4943" s="2">
        <v>5.4012260000000003</v>
      </c>
      <c r="E4943" s="2">
        <v>1</v>
      </c>
    </row>
    <row r="4944" spans="1:5" ht="12.95" customHeight="1" x14ac:dyDescent="0.2">
      <c r="A4944" s="7">
        <v>40368</v>
      </c>
      <c r="B4944" s="8">
        <v>7.1887569999999998</v>
      </c>
      <c r="C4944" s="2">
        <v>5.3957490000000004</v>
      </c>
      <c r="D4944" s="2">
        <v>5.3957490000000004</v>
      </c>
      <c r="E4944" s="2">
        <v>1</v>
      </c>
    </row>
    <row r="4945" spans="1:5" ht="12.95" customHeight="1" x14ac:dyDescent="0.2">
      <c r="A4945" s="7">
        <v>40369</v>
      </c>
      <c r="B4945" s="8">
        <v>7.1849509999999999</v>
      </c>
      <c r="C4945" s="2">
        <v>5.3739350000000004</v>
      </c>
      <c r="D4945" s="2">
        <v>5.3739350000000004</v>
      </c>
      <c r="E4945" s="2">
        <v>1</v>
      </c>
    </row>
    <row r="4946" spans="1:5" ht="12.95" customHeight="1" x14ac:dyDescent="0.2">
      <c r="A4946" s="7">
        <v>40370</v>
      </c>
      <c r="B4946" s="8">
        <v>7.1849509999999999</v>
      </c>
      <c r="C4946" s="2">
        <v>5.3739350000000004</v>
      </c>
      <c r="D4946" s="2">
        <v>5.3739350000000004</v>
      </c>
      <c r="E4946" s="2">
        <v>1</v>
      </c>
    </row>
    <row r="4947" spans="1:5" ht="12.95" customHeight="1" x14ac:dyDescent="0.2">
      <c r="A4947" s="7">
        <v>40371</v>
      </c>
      <c r="B4947" s="8">
        <v>7.1849509999999999</v>
      </c>
      <c r="C4947" s="2">
        <v>5.3739350000000004</v>
      </c>
      <c r="D4947" s="2">
        <v>5.3739350000000004</v>
      </c>
      <c r="E4947" s="2">
        <v>1</v>
      </c>
    </row>
    <row r="4948" spans="1:5" ht="12.95" customHeight="1" x14ac:dyDescent="0.2">
      <c r="A4948" s="7">
        <v>40372</v>
      </c>
      <c r="B4948" s="8">
        <v>7.1940689999999998</v>
      </c>
      <c r="C4948" s="2">
        <v>5.3671059999999997</v>
      </c>
      <c r="D4948" s="2">
        <v>5.3671059999999997</v>
      </c>
      <c r="E4948" s="2">
        <v>1</v>
      </c>
    </row>
    <row r="4949" spans="1:5" ht="12.95" customHeight="1" x14ac:dyDescent="0.2">
      <c r="A4949" s="7">
        <v>40373</v>
      </c>
      <c r="B4949" s="8">
        <v>7.2132820000000004</v>
      </c>
      <c r="C4949" s="2">
        <v>5.406447</v>
      </c>
      <c r="D4949" s="2">
        <v>5.406447</v>
      </c>
      <c r="E4949" s="2">
        <v>1</v>
      </c>
    </row>
    <row r="4950" spans="1:5" ht="12.95" customHeight="1" x14ac:dyDescent="0.2">
      <c r="A4950" s="7">
        <v>40374</v>
      </c>
      <c r="B4950" s="8">
        <v>7.1990569999999998</v>
      </c>
      <c r="C4950" s="2">
        <v>5.352061</v>
      </c>
      <c r="D4950" s="2">
        <v>5.352061</v>
      </c>
      <c r="E4950" s="2">
        <v>1</v>
      </c>
    </row>
    <row r="4951" spans="1:5" ht="12.95" customHeight="1" x14ac:dyDescent="0.2">
      <c r="A4951" s="7">
        <v>40375</v>
      </c>
      <c r="B4951" s="8">
        <v>7.2034779999999996</v>
      </c>
      <c r="C4951" s="2">
        <v>5.3737250000000003</v>
      </c>
      <c r="D4951" s="2">
        <v>5.3737250000000003</v>
      </c>
      <c r="E4951" s="2">
        <v>1</v>
      </c>
    </row>
    <row r="4952" spans="1:5" ht="12.95" customHeight="1" x14ac:dyDescent="0.2">
      <c r="A4952" s="7">
        <v>40376</v>
      </c>
      <c r="B4952" s="8">
        <v>7.209416</v>
      </c>
      <c r="C4952" s="2">
        <v>5.3339860000000003</v>
      </c>
      <c r="D4952" s="2">
        <v>5.3339860000000003</v>
      </c>
      <c r="E4952" s="2">
        <v>1</v>
      </c>
    </row>
    <row r="4953" spans="1:5" ht="12.95" customHeight="1" x14ac:dyDescent="0.2">
      <c r="A4953" s="7">
        <v>40377</v>
      </c>
      <c r="B4953" s="8">
        <v>7.209416</v>
      </c>
      <c r="C4953" s="2">
        <v>5.3339860000000003</v>
      </c>
      <c r="D4953" s="2">
        <v>5.3339860000000003</v>
      </c>
      <c r="E4953" s="2">
        <v>1</v>
      </c>
    </row>
    <row r="4954" spans="1:5" ht="12.95" customHeight="1" x14ac:dyDescent="0.2">
      <c r="A4954" s="7">
        <v>40378</v>
      </c>
      <c r="B4954" s="8">
        <v>7.209416</v>
      </c>
      <c r="C4954" s="2">
        <v>5.3339860000000003</v>
      </c>
      <c r="D4954" s="2">
        <v>5.3339860000000003</v>
      </c>
      <c r="E4954" s="2">
        <v>1</v>
      </c>
    </row>
    <row r="4955" spans="1:5" ht="12.95" customHeight="1" x14ac:dyDescent="0.2">
      <c r="A4955" s="7">
        <v>40379</v>
      </c>
      <c r="B4955" s="8">
        <v>7.2262630000000003</v>
      </c>
      <c r="C4955" s="2">
        <v>5.2974579999999998</v>
      </c>
      <c r="D4955" s="2">
        <v>5.2974579999999998</v>
      </c>
      <c r="E4955" s="2">
        <v>1</v>
      </c>
    </row>
    <row r="4956" spans="1:5" ht="12.95" customHeight="1" x14ac:dyDescent="0.2">
      <c r="A4956" s="7">
        <v>40380</v>
      </c>
      <c r="B4956" s="8">
        <v>7.2150030000000003</v>
      </c>
      <c r="C4956" s="2">
        <v>5.2926960000000003</v>
      </c>
      <c r="D4956" s="2">
        <v>5.2926960000000003</v>
      </c>
      <c r="E4956" s="2">
        <v>1</v>
      </c>
    </row>
    <row r="4957" spans="1:5" ht="12.95" customHeight="1" x14ac:dyDescent="0.2">
      <c r="A4957" s="7">
        <v>40381</v>
      </c>
      <c r="B4957" s="8">
        <v>7.2292740000000002</v>
      </c>
      <c r="C4957" s="2">
        <v>5.3546209999999999</v>
      </c>
      <c r="D4957" s="2">
        <v>5.3546209999999999</v>
      </c>
      <c r="E4957" s="2">
        <v>1</v>
      </c>
    </row>
    <row r="4958" spans="1:5" ht="12.95" customHeight="1" x14ac:dyDescent="0.2">
      <c r="A4958" s="7">
        <v>40382</v>
      </c>
      <c r="B4958" s="8">
        <v>7.2337220000000002</v>
      </c>
      <c r="C4958" s="2">
        <v>5.4124369999999997</v>
      </c>
      <c r="D4958" s="2">
        <v>5.4124369999999997</v>
      </c>
      <c r="E4958" s="2">
        <v>1</v>
      </c>
    </row>
    <row r="4959" spans="1:5" ht="12.95" customHeight="1" x14ac:dyDescent="0.2">
      <c r="A4959" s="7">
        <v>40383</v>
      </c>
      <c r="B4959" s="8">
        <v>7.2404479999999998</v>
      </c>
      <c r="C4959" s="2">
        <v>5.3644869999999996</v>
      </c>
      <c r="D4959" s="2">
        <v>5.3644869999999996</v>
      </c>
      <c r="E4959" s="2">
        <v>1</v>
      </c>
    </row>
    <row r="4960" spans="1:5" ht="12.95" customHeight="1" x14ac:dyDescent="0.2">
      <c r="A4960" s="7">
        <v>40384</v>
      </c>
      <c r="B4960" s="8">
        <v>7.2404479999999998</v>
      </c>
      <c r="C4960" s="2">
        <v>5.3644869999999996</v>
      </c>
      <c r="D4960" s="2">
        <v>5.3644869999999996</v>
      </c>
      <c r="E4960" s="2">
        <v>1</v>
      </c>
    </row>
    <row r="4961" spans="1:5" ht="12.95" customHeight="1" x14ac:dyDescent="0.2">
      <c r="A4961" s="7">
        <v>40385</v>
      </c>
      <c r="B4961" s="8">
        <v>7.2404479999999998</v>
      </c>
      <c r="C4961" s="2">
        <v>5.3644869999999996</v>
      </c>
      <c r="D4961" s="2">
        <v>5.3644869999999996</v>
      </c>
      <c r="E4961" s="2">
        <v>1</v>
      </c>
    </row>
    <row r="4962" spans="1:5" ht="12.95" customHeight="1" x14ac:dyDescent="0.2">
      <c r="A4962" s="7">
        <v>40386</v>
      </c>
      <c r="B4962" s="8">
        <v>7.2411969999999997</v>
      </c>
      <c r="C4962" s="2">
        <v>5.3346080000000002</v>
      </c>
      <c r="D4962" s="2">
        <v>5.3346080000000002</v>
      </c>
      <c r="E4962" s="2">
        <v>1</v>
      </c>
    </row>
    <row r="4963" spans="1:5" ht="12.95" customHeight="1" x14ac:dyDescent="0.2">
      <c r="A4963" s="7">
        <v>40387</v>
      </c>
      <c r="B4963" s="8">
        <v>7.239236</v>
      </c>
      <c r="C4963" s="2">
        <v>5.2714160000000003</v>
      </c>
      <c r="D4963" s="2">
        <v>5.2714160000000003</v>
      </c>
      <c r="E4963" s="2">
        <v>1</v>
      </c>
    </row>
    <row r="4964" spans="1:5" ht="12.95" customHeight="1" x14ac:dyDescent="0.2">
      <c r="A4964" s="7">
        <v>40388</v>
      </c>
      <c r="B4964" s="8">
        <v>7.2420869999999997</v>
      </c>
      <c r="C4964" s="2">
        <v>5.2574129999999997</v>
      </c>
      <c r="D4964" s="2">
        <v>5.2574129999999997</v>
      </c>
      <c r="E4964" s="2">
        <v>1</v>
      </c>
    </row>
    <row r="4965" spans="1:5" ht="12.95" customHeight="1" x14ac:dyDescent="0.2">
      <c r="A4965" s="7">
        <v>40389</v>
      </c>
      <c r="B4965" s="8">
        <v>7.2452439999999996</v>
      </c>
      <c r="C4965" s="2">
        <v>5.290044</v>
      </c>
      <c r="D4965" s="2">
        <v>5.290044</v>
      </c>
      <c r="E4965" s="2">
        <v>1</v>
      </c>
    </row>
    <row r="4966" spans="1:5" ht="12.95" customHeight="1" x14ac:dyDescent="0.2">
      <c r="A4966" s="7">
        <v>40390</v>
      </c>
      <c r="B4966" s="8">
        <v>7.2485169999999997</v>
      </c>
      <c r="C4966" s="2">
        <v>5.3538050000000004</v>
      </c>
      <c r="D4966" s="2">
        <v>5.3538050000000004</v>
      </c>
      <c r="E4966" s="2">
        <v>1</v>
      </c>
    </row>
    <row r="4967" spans="1:5" ht="12.95" customHeight="1" x14ac:dyDescent="0.2">
      <c r="A4967" s="7">
        <v>40391</v>
      </c>
      <c r="B4967" s="8">
        <v>7.2485169999999997</v>
      </c>
      <c r="C4967" s="2">
        <v>5.3538050000000004</v>
      </c>
      <c r="D4967" s="2">
        <v>5.3538050000000004</v>
      </c>
      <c r="E4967" s="2">
        <v>1</v>
      </c>
    </row>
    <row r="4968" spans="1:5" ht="12.95" customHeight="1" x14ac:dyDescent="0.2">
      <c r="A4968" s="7">
        <v>40392</v>
      </c>
      <c r="B4968" s="8">
        <v>7.2485169999999997</v>
      </c>
      <c r="C4968" s="2">
        <v>5.3538050000000004</v>
      </c>
      <c r="D4968" s="2">
        <v>5.3538050000000004</v>
      </c>
      <c r="E4968" s="2">
        <v>1</v>
      </c>
    </row>
    <row r="4969" spans="1:5" ht="12.95" customHeight="1" x14ac:dyDescent="0.2">
      <c r="A4969" s="7">
        <v>40393</v>
      </c>
      <c r="B4969" s="8">
        <v>7.2437849999999999</v>
      </c>
      <c r="C4969" s="2">
        <v>5.3025289999999998</v>
      </c>
      <c r="D4969" s="2">
        <v>5.3025289999999998</v>
      </c>
      <c r="E4969" s="2">
        <v>1</v>
      </c>
    </row>
    <row r="4970" spans="1:5" ht="12.95" customHeight="1" x14ac:dyDescent="0.2">
      <c r="A4970" s="7">
        <v>40394</v>
      </c>
      <c r="B4970" s="8">
        <v>7.2293669999999999</v>
      </c>
      <c r="C4970" s="2">
        <v>5.2692180000000004</v>
      </c>
      <c r="D4970" s="2">
        <v>5.2692180000000004</v>
      </c>
      <c r="E4970" s="2">
        <v>1</v>
      </c>
    </row>
    <row r="4971" spans="1:5" ht="12.95" customHeight="1" x14ac:dyDescent="0.2">
      <c r="A4971" s="7">
        <v>40395</v>
      </c>
      <c r="B4971" s="8">
        <v>7.2323040000000001</v>
      </c>
      <c r="C4971" s="2">
        <v>5.256799</v>
      </c>
      <c r="D4971" s="2">
        <v>5.256799</v>
      </c>
      <c r="E4971" s="2">
        <v>1</v>
      </c>
    </row>
    <row r="4972" spans="1:5" ht="12.95" customHeight="1" x14ac:dyDescent="0.2">
      <c r="A4972" s="7">
        <v>40396</v>
      </c>
      <c r="B4972" s="8">
        <v>7.2323040000000001</v>
      </c>
      <c r="C4972" s="2">
        <v>5.256799</v>
      </c>
      <c r="D4972" s="2">
        <v>5.256799</v>
      </c>
      <c r="E4972" s="2">
        <v>1</v>
      </c>
    </row>
    <row r="4973" spans="1:5" ht="12.95" customHeight="1" x14ac:dyDescent="0.2">
      <c r="A4973" s="7">
        <v>40397</v>
      </c>
      <c r="B4973" s="8">
        <v>7.2294999999999998</v>
      </c>
      <c r="C4973" s="2">
        <v>5.2391480000000001</v>
      </c>
      <c r="D4973" s="2">
        <v>5.2391480000000001</v>
      </c>
      <c r="E4973" s="2">
        <v>1</v>
      </c>
    </row>
    <row r="4974" spans="1:5" ht="12.95" customHeight="1" x14ac:dyDescent="0.2">
      <c r="A4974" s="7">
        <v>40398</v>
      </c>
      <c r="B4974" s="8">
        <v>7.2294999999999998</v>
      </c>
      <c r="C4974" s="2">
        <v>5.2391480000000001</v>
      </c>
      <c r="D4974" s="2">
        <v>5.2391480000000001</v>
      </c>
      <c r="E4974" s="2">
        <v>1</v>
      </c>
    </row>
    <row r="4975" spans="1:5" ht="12.95" customHeight="1" x14ac:dyDescent="0.2">
      <c r="A4975" s="7">
        <v>40399</v>
      </c>
      <c r="B4975" s="8">
        <v>7.2294999999999998</v>
      </c>
      <c r="C4975" s="2">
        <v>5.2391480000000001</v>
      </c>
      <c r="D4975" s="2">
        <v>5.2391480000000001</v>
      </c>
      <c r="E4975" s="2">
        <v>1</v>
      </c>
    </row>
    <row r="4976" spans="1:5" ht="12.95" customHeight="1" x14ac:dyDescent="0.2">
      <c r="A4976" s="7">
        <v>40400</v>
      </c>
      <c r="B4976" s="8">
        <v>7.2219990000000003</v>
      </c>
      <c r="C4976" s="2">
        <v>5.235989</v>
      </c>
      <c r="D4976" s="2">
        <v>5.235989</v>
      </c>
      <c r="E4976" s="2">
        <v>1</v>
      </c>
    </row>
    <row r="4977" spans="1:5" ht="12.95" customHeight="1" x14ac:dyDescent="0.2">
      <c r="A4977" s="7">
        <v>40401</v>
      </c>
      <c r="B4977" s="8">
        <v>7.216634</v>
      </c>
      <c r="C4977" s="2">
        <v>5.2113189999999996</v>
      </c>
      <c r="D4977" s="2">
        <v>5.2113189999999996</v>
      </c>
      <c r="E4977" s="2">
        <v>1</v>
      </c>
    </row>
    <row r="4978" spans="1:5" ht="12.95" customHeight="1" x14ac:dyDescent="0.2">
      <c r="A4978" s="7">
        <v>40402</v>
      </c>
      <c r="B4978" s="8">
        <v>7.2171479999999999</v>
      </c>
      <c r="C4978" s="2">
        <v>5.253037</v>
      </c>
      <c r="D4978" s="2">
        <v>5.253037</v>
      </c>
      <c r="E4978" s="2">
        <v>1</v>
      </c>
    </row>
    <row r="4979" spans="1:5" ht="12.95" customHeight="1" x14ac:dyDescent="0.2">
      <c r="A4979" s="7">
        <v>40403</v>
      </c>
      <c r="B4979" s="8">
        <v>7.2158439999999997</v>
      </c>
      <c r="C4979" s="2">
        <v>5.3229889999999997</v>
      </c>
      <c r="D4979" s="2">
        <v>5.3229889999999997</v>
      </c>
      <c r="E4979" s="2">
        <v>1</v>
      </c>
    </row>
    <row r="4980" spans="1:5" ht="12.95" customHeight="1" x14ac:dyDescent="0.2">
      <c r="A4980" s="7">
        <v>40404</v>
      </c>
      <c r="B4980" s="8">
        <v>7.22492</v>
      </c>
      <c r="C4980" s="2">
        <v>5.3470399999999998</v>
      </c>
      <c r="D4980" s="2">
        <v>5.3470399999999998</v>
      </c>
      <c r="E4980" s="2">
        <v>1</v>
      </c>
    </row>
    <row r="4981" spans="1:5" ht="12.95" customHeight="1" x14ac:dyDescent="0.2">
      <c r="A4981" s="7">
        <v>40405</v>
      </c>
      <c r="B4981" s="8">
        <v>7.22492</v>
      </c>
      <c r="C4981" s="2">
        <v>5.3470399999999998</v>
      </c>
      <c r="D4981" s="2">
        <v>5.3470399999999998</v>
      </c>
      <c r="E4981" s="2">
        <v>1</v>
      </c>
    </row>
    <row r="4982" spans="1:5" ht="12.95" customHeight="1" x14ac:dyDescent="0.2">
      <c r="A4982" s="7">
        <v>40406</v>
      </c>
      <c r="B4982" s="8">
        <v>7.22492</v>
      </c>
      <c r="C4982" s="2">
        <v>5.3470399999999998</v>
      </c>
      <c r="D4982" s="2">
        <v>5.3470399999999998</v>
      </c>
      <c r="E4982" s="2">
        <v>1</v>
      </c>
    </row>
    <row r="4983" spans="1:5" ht="12.95" customHeight="1" x14ac:dyDescent="0.2">
      <c r="A4983" s="7">
        <v>40407</v>
      </c>
      <c r="B4983" s="8">
        <v>7.2270849999999998</v>
      </c>
      <c r="C4983" s="2">
        <v>5.4232969999999998</v>
      </c>
      <c r="D4983" s="2">
        <v>5.4232969999999998</v>
      </c>
      <c r="E4983" s="2">
        <v>1</v>
      </c>
    </row>
    <row r="4984" spans="1:5" ht="12.95" customHeight="1" x14ac:dyDescent="0.2">
      <c r="A4984" s="7">
        <v>40408</v>
      </c>
      <c r="B4984" s="8">
        <v>7.2288889999999997</v>
      </c>
      <c r="C4984" s="2">
        <v>5.3874560000000002</v>
      </c>
      <c r="D4984" s="2">
        <v>5.3874560000000002</v>
      </c>
      <c r="E4984" s="2">
        <v>1</v>
      </c>
    </row>
    <row r="4985" spans="1:5" ht="12.95" customHeight="1" x14ac:dyDescent="0.2">
      <c r="A4985" s="7">
        <v>40409</v>
      </c>
      <c r="B4985" s="8">
        <v>7.2445310000000003</v>
      </c>
      <c r="C4985" s="2">
        <v>5.3999189999999997</v>
      </c>
      <c r="D4985" s="2">
        <v>5.3999189999999997</v>
      </c>
      <c r="E4985" s="2">
        <v>1</v>
      </c>
    </row>
    <row r="4986" spans="1:5" ht="12.95" customHeight="1" x14ac:dyDescent="0.2">
      <c r="A4986" s="7">
        <v>40410</v>
      </c>
      <c r="B4986" s="8">
        <v>7.2633289999999997</v>
      </c>
      <c r="C4986" s="2">
        <v>5.4439580000000003</v>
      </c>
      <c r="D4986" s="2">
        <v>5.4439580000000003</v>
      </c>
      <c r="E4986" s="2">
        <v>1</v>
      </c>
    </row>
    <row r="4987" spans="1:5" ht="12.95" customHeight="1" x14ac:dyDescent="0.2">
      <c r="A4987" s="7">
        <v>40411</v>
      </c>
      <c r="B4987" s="8">
        <v>7.2776300000000003</v>
      </c>
      <c r="C4987" s="2">
        <v>5.5217219999999996</v>
      </c>
      <c r="D4987" s="2">
        <v>5.5217219999999996</v>
      </c>
      <c r="E4987" s="2">
        <v>1</v>
      </c>
    </row>
    <row r="4988" spans="1:5" ht="12.95" customHeight="1" x14ac:dyDescent="0.2">
      <c r="A4988" s="7">
        <v>40412</v>
      </c>
      <c r="B4988" s="8">
        <v>7.2776300000000003</v>
      </c>
      <c r="C4988" s="2">
        <v>5.5217219999999996</v>
      </c>
      <c r="D4988" s="2">
        <v>5.5217219999999996</v>
      </c>
      <c r="E4988" s="2">
        <v>1</v>
      </c>
    </row>
    <row r="4989" spans="1:5" ht="12.95" customHeight="1" x14ac:dyDescent="0.2">
      <c r="A4989" s="7">
        <v>40413</v>
      </c>
      <c r="B4989" s="8">
        <v>7.2776300000000003</v>
      </c>
      <c r="C4989" s="2">
        <v>5.5217219999999996</v>
      </c>
      <c r="D4989" s="2">
        <v>5.5217219999999996</v>
      </c>
      <c r="E4989" s="2">
        <v>1</v>
      </c>
    </row>
    <row r="4990" spans="1:5" ht="12.95" customHeight="1" x14ac:dyDescent="0.2">
      <c r="A4990" s="7">
        <v>40414</v>
      </c>
      <c r="B4990" s="8">
        <v>7.2785080000000004</v>
      </c>
      <c r="C4990" s="2">
        <v>5.5446850000000003</v>
      </c>
      <c r="D4990" s="2">
        <v>5.5446850000000003</v>
      </c>
      <c r="E4990" s="2">
        <v>1</v>
      </c>
    </row>
    <row r="4991" spans="1:5" ht="12.95" customHeight="1" x14ac:dyDescent="0.2">
      <c r="A4991" s="7">
        <v>40415</v>
      </c>
      <c r="B4991" s="8">
        <v>7.2681259999999996</v>
      </c>
      <c r="C4991" s="2">
        <v>5.5199559999999996</v>
      </c>
      <c r="D4991" s="2">
        <v>5.5199559999999996</v>
      </c>
      <c r="E4991" s="2">
        <v>1</v>
      </c>
    </row>
    <row r="4992" spans="1:5" ht="12.95" customHeight="1" x14ac:dyDescent="0.2">
      <c r="A4992" s="7">
        <v>40416</v>
      </c>
      <c r="B4992" s="8">
        <v>7.2743779999999996</v>
      </c>
      <c r="C4992" s="2">
        <v>5.5827920000000004</v>
      </c>
      <c r="D4992" s="2">
        <v>5.5827920000000004</v>
      </c>
      <c r="E4992" s="2">
        <v>1</v>
      </c>
    </row>
    <row r="4993" spans="1:5" ht="12.95" customHeight="1" x14ac:dyDescent="0.2">
      <c r="A4993" s="7">
        <v>40417</v>
      </c>
      <c r="B4993" s="8">
        <v>7.2765420000000001</v>
      </c>
      <c r="C4993" s="2">
        <v>5.5694929999999996</v>
      </c>
      <c r="D4993" s="2">
        <v>5.5694929999999996</v>
      </c>
      <c r="E4993" s="2">
        <v>1</v>
      </c>
    </row>
    <row r="4994" spans="1:5" ht="12.95" customHeight="1" x14ac:dyDescent="0.2">
      <c r="A4994" s="7">
        <v>40418</v>
      </c>
      <c r="B4994" s="8">
        <v>7.2741020000000001</v>
      </c>
      <c r="C4994" s="2">
        <v>5.590732</v>
      </c>
      <c r="D4994" s="2">
        <v>5.590732</v>
      </c>
      <c r="E4994" s="2">
        <v>1</v>
      </c>
    </row>
    <row r="4995" spans="1:5" ht="12.95" customHeight="1" x14ac:dyDescent="0.2">
      <c r="A4995" s="7">
        <v>40419</v>
      </c>
      <c r="B4995" s="8">
        <v>7.2741020000000001</v>
      </c>
      <c r="C4995" s="2">
        <v>5.590732</v>
      </c>
      <c r="D4995" s="2">
        <v>5.590732</v>
      </c>
      <c r="E4995" s="2">
        <v>1</v>
      </c>
    </row>
    <row r="4996" spans="1:5" ht="12.95" customHeight="1" x14ac:dyDescent="0.2">
      <c r="A4996" s="7">
        <v>40420</v>
      </c>
      <c r="B4996" s="8">
        <v>7.2741020000000001</v>
      </c>
      <c r="C4996" s="2">
        <v>5.590732</v>
      </c>
      <c r="D4996" s="2">
        <v>5.590732</v>
      </c>
      <c r="E4996" s="2">
        <v>1</v>
      </c>
    </row>
    <row r="4997" spans="1:5" ht="12.95" customHeight="1" x14ac:dyDescent="0.2">
      <c r="A4997" s="7">
        <v>40421</v>
      </c>
      <c r="B4997" s="8">
        <v>7.2749759999999997</v>
      </c>
      <c r="C4997" s="2">
        <v>5.5623339999999999</v>
      </c>
      <c r="D4997" s="2">
        <v>5.5623339999999999</v>
      </c>
      <c r="E4997" s="2">
        <v>1</v>
      </c>
    </row>
    <row r="4998" spans="1:5" ht="12.95" customHeight="1" x14ac:dyDescent="0.2">
      <c r="A4998" s="7">
        <v>40422</v>
      </c>
      <c r="B4998" s="8">
        <v>7.2719269999999998</v>
      </c>
      <c r="C4998" s="2">
        <v>5.6253789999999997</v>
      </c>
      <c r="D4998" s="2">
        <v>5.6253789999999997</v>
      </c>
      <c r="E4998" s="2">
        <v>1</v>
      </c>
    </row>
    <row r="4999" spans="1:5" ht="12.95" customHeight="1" x14ac:dyDescent="0.2">
      <c r="A4999" s="7">
        <v>40423</v>
      </c>
      <c r="B4999" s="8">
        <v>7.2738120000000004</v>
      </c>
      <c r="C4999" s="2">
        <v>5.6099119999999996</v>
      </c>
      <c r="D4999" s="2">
        <v>5.6099119999999996</v>
      </c>
      <c r="E4999" s="2">
        <v>1</v>
      </c>
    </row>
    <row r="5000" spans="1:5" ht="12.95" customHeight="1" x14ac:dyDescent="0.2">
      <c r="A5000" s="7">
        <v>40424</v>
      </c>
      <c r="B5000" s="8">
        <v>7.2775759999999998</v>
      </c>
      <c r="C5000" s="2">
        <v>5.6084899999999998</v>
      </c>
      <c r="D5000" s="2">
        <v>5.6084899999999998</v>
      </c>
      <c r="E5000" s="2">
        <v>1</v>
      </c>
    </row>
    <row r="5001" spans="1:5" ht="12.95" customHeight="1" x14ac:dyDescent="0.2">
      <c r="A5001" s="7">
        <v>40425</v>
      </c>
      <c r="B5001" s="8">
        <v>7.2796200000000004</v>
      </c>
      <c r="C5001" s="2">
        <v>5.584244</v>
      </c>
      <c r="D5001" s="2">
        <v>5.584244</v>
      </c>
      <c r="E5001" s="2">
        <v>1</v>
      </c>
    </row>
    <row r="5002" spans="1:5" ht="12.95" customHeight="1" x14ac:dyDescent="0.2">
      <c r="A5002" s="7">
        <v>40426</v>
      </c>
      <c r="B5002" s="8">
        <v>7.2796200000000004</v>
      </c>
      <c r="C5002" s="2">
        <v>5.584244</v>
      </c>
      <c r="D5002" s="2">
        <v>5.584244</v>
      </c>
      <c r="E5002" s="2">
        <v>1</v>
      </c>
    </row>
    <row r="5003" spans="1:5" ht="12.95" customHeight="1" x14ac:dyDescent="0.2">
      <c r="A5003" s="7">
        <v>40427</v>
      </c>
      <c r="B5003" s="8">
        <v>7.2796200000000004</v>
      </c>
      <c r="C5003" s="2">
        <v>5.584244</v>
      </c>
      <c r="D5003" s="2">
        <v>5.584244</v>
      </c>
      <c r="E5003" s="2">
        <v>1</v>
      </c>
    </row>
    <row r="5004" spans="1:5" ht="12.95" customHeight="1" x14ac:dyDescent="0.2">
      <c r="A5004" s="7">
        <v>40428</v>
      </c>
      <c r="B5004" s="8">
        <v>7.2838609999999999</v>
      </c>
      <c r="C5004" s="2">
        <v>5.5691269999999999</v>
      </c>
      <c r="D5004" s="2">
        <v>5.5691269999999999</v>
      </c>
      <c r="E5004" s="2">
        <v>1</v>
      </c>
    </row>
    <row r="5005" spans="1:5" ht="12.95" customHeight="1" x14ac:dyDescent="0.2">
      <c r="A5005" s="7">
        <v>40429</v>
      </c>
      <c r="B5005" s="8">
        <v>7.289053</v>
      </c>
      <c r="C5005" s="2">
        <v>5.6394989999999998</v>
      </c>
      <c r="D5005" s="2">
        <v>5.6394989999999998</v>
      </c>
      <c r="E5005" s="2">
        <v>1</v>
      </c>
    </row>
    <row r="5006" spans="1:5" ht="12.95" customHeight="1" x14ac:dyDescent="0.2">
      <c r="A5006" s="7">
        <v>40430</v>
      </c>
      <c r="B5006" s="8">
        <v>7.2820640000000001</v>
      </c>
      <c r="C5006" s="2">
        <v>5.6926699999999997</v>
      </c>
      <c r="D5006" s="2">
        <v>5.6926699999999997</v>
      </c>
      <c r="E5006" s="2">
        <v>1</v>
      </c>
    </row>
    <row r="5007" spans="1:5" ht="12.95" customHeight="1" x14ac:dyDescent="0.2">
      <c r="A5007" s="7">
        <v>40431</v>
      </c>
      <c r="B5007" s="8">
        <v>7.2798230000000004</v>
      </c>
      <c r="C5007" s="2">
        <v>5.6380290000000004</v>
      </c>
      <c r="D5007" s="2">
        <v>5.6380290000000004</v>
      </c>
      <c r="E5007" s="2">
        <v>1</v>
      </c>
    </row>
    <row r="5008" spans="1:5" ht="12.95" customHeight="1" x14ac:dyDescent="0.2">
      <c r="A5008" s="7">
        <v>40432</v>
      </c>
      <c r="B5008" s="8">
        <v>7.2851549999999996</v>
      </c>
      <c r="C5008" s="2">
        <v>5.5923509999999998</v>
      </c>
      <c r="D5008" s="2">
        <v>5.5923509999999998</v>
      </c>
      <c r="E5008" s="2">
        <v>1</v>
      </c>
    </row>
    <row r="5009" spans="1:5" ht="12.95" customHeight="1" x14ac:dyDescent="0.2">
      <c r="A5009" s="7">
        <v>40433</v>
      </c>
      <c r="B5009" s="8">
        <v>7.2851549999999996</v>
      </c>
      <c r="C5009" s="2">
        <v>5.5923509999999998</v>
      </c>
      <c r="D5009" s="2">
        <v>5.5923509999999998</v>
      </c>
      <c r="E5009" s="2">
        <v>1</v>
      </c>
    </row>
    <row r="5010" spans="1:5" ht="12.95" customHeight="1" x14ac:dyDescent="0.2">
      <c r="A5010" s="7">
        <v>40434</v>
      </c>
      <c r="B5010" s="8">
        <v>7.2851549999999996</v>
      </c>
      <c r="C5010" s="2">
        <v>5.5923509999999998</v>
      </c>
      <c r="D5010" s="2">
        <v>5.5923509999999998</v>
      </c>
      <c r="E5010" s="2">
        <v>1</v>
      </c>
    </row>
    <row r="5011" spans="1:5" ht="12.95" customHeight="1" x14ac:dyDescent="0.2">
      <c r="A5011" s="7">
        <v>40435</v>
      </c>
      <c r="B5011" s="8">
        <v>7.2867189999999997</v>
      </c>
      <c r="C5011" s="2">
        <v>5.6177000000000001</v>
      </c>
      <c r="D5011" s="2">
        <v>5.6177000000000001</v>
      </c>
      <c r="E5011" s="2">
        <v>1</v>
      </c>
    </row>
    <row r="5012" spans="1:5" ht="12.95" customHeight="1" x14ac:dyDescent="0.2">
      <c r="A5012" s="7">
        <v>40436</v>
      </c>
      <c r="B5012" s="8">
        <v>7.2828359999999996</v>
      </c>
      <c r="C5012" s="2">
        <v>5.6556930000000003</v>
      </c>
      <c r="D5012" s="2">
        <v>5.6556930000000003</v>
      </c>
      <c r="E5012" s="2">
        <v>1</v>
      </c>
    </row>
    <row r="5013" spans="1:5" ht="12.95" customHeight="1" x14ac:dyDescent="0.2">
      <c r="A5013" s="7">
        <v>40437</v>
      </c>
      <c r="B5013" s="8">
        <v>7.281892</v>
      </c>
      <c r="C5013" s="2">
        <v>5.5911330000000001</v>
      </c>
      <c r="D5013" s="2">
        <v>5.5911330000000001</v>
      </c>
      <c r="E5013" s="2">
        <v>1</v>
      </c>
    </row>
    <row r="5014" spans="1:5" ht="12.95" customHeight="1" x14ac:dyDescent="0.2">
      <c r="A5014" s="7">
        <v>40438</v>
      </c>
      <c r="B5014" s="8">
        <v>7.2813299999999996</v>
      </c>
      <c r="C5014" s="2">
        <v>5.5519100000000003</v>
      </c>
      <c r="D5014" s="2">
        <v>5.5519100000000003</v>
      </c>
      <c r="E5014" s="2">
        <v>1</v>
      </c>
    </row>
    <row r="5015" spans="1:5" ht="12.95" customHeight="1" x14ac:dyDescent="0.2">
      <c r="A5015" s="7">
        <v>40439</v>
      </c>
      <c r="B5015" s="8">
        <v>7.2847340000000003</v>
      </c>
      <c r="C5015" s="2">
        <v>5.4595919999999998</v>
      </c>
      <c r="D5015" s="2">
        <v>5.4595919999999998</v>
      </c>
      <c r="E5015" s="2">
        <v>1</v>
      </c>
    </row>
    <row r="5016" spans="1:5" ht="12.95" customHeight="1" x14ac:dyDescent="0.2">
      <c r="A5016" s="7">
        <v>40440</v>
      </c>
      <c r="B5016" s="8">
        <v>7.2847340000000003</v>
      </c>
      <c r="C5016" s="2">
        <v>5.4595919999999998</v>
      </c>
      <c r="D5016" s="2">
        <v>5.4595919999999998</v>
      </c>
      <c r="E5016" s="2">
        <v>1</v>
      </c>
    </row>
    <row r="5017" spans="1:5" ht="12.95" customHeight="1" x14ac:dyDescent="0.2">
      <c r="A5017" s="7">
        <v>40441</v>
      </c>
      <c r="B5017" s="8">
        <v>7.2847340000000003</v>
      </c>
      <c r="C5017" s="2">
        <v>5.4595919999999998</v>
      </c>
      <c r="D5017" s="2">
        <v>5.4595919999999998</v>
      </c>
      <c r="E5017" s="2">
        <v>1</v>
      </c>
    </row>
    <row r="5018" spans="1:5" ht="12.95" customHeight="1" x14ac:dyDescent="0.2">
      <c r="A5018" s="7">
        <v>40442</v>
      </c>
      <c r="B5018" s="8">
        <v>7.2788029999999999</v>
      </c>
      <c r="C5018" s="2">
        <v>5.5373169999999998</v>
      </c>
      <c r="D5018" s="2">
        <v>5.5373169999999998</v>
      </c>
      <c r="E5018" s="2">
        <v>1</v>
      </c>
    </row>
    <row r="5019" spans="1:5" ht="12.95" customHeight="1" x14ac:dyDescent="0.2">
      <c r="A5019" s="7">
        <v>40443</v>
      </c>
      <c r="B5019" s="8">
        <v>7.2809970000000002</v>
      </c>
      <c r="C5019" s="2">
        <v>5.5259539999999996</v>
      </c>
      <c r="D5019" s="2">
        <v>5.5259539999999996</v>
      </c>
      <c r="E5019" s="2">
        <v>1</v>
      </c>
    </row>
    <row r="5020" spans="1:5" ht="12.95" customHeight="1" x14ac:dyDescent="0.2">
      <c r="A5020" s="7">
        <v>40444</v>
      </c>
      <c r="B5020" s="8">
        <v>7.2803659999999999</v>
      </c>
      <c r="C5020" s="2">
        <v>5.4954450000000001</v>
      </c>
      <c r="D5020" s="2">
        <v>5.4954450000000001</v>
      </c>
      <c r="E5020" s="2">
        <v>1</v>
      </c>
    </row>
    <row r="5021" spans="1:5" ht="12.95" customHeight="1" x14ac:dyDescent="0.2">
      <c r="A5021" s="7">
        <v>40445</v>
      </c>
      <c r="B5021" s="8">
        <v>7.2890370000000004</v>
      </c>
      <c r="C5021" s="2">
        <v>5.5316359999999998</v>
      </c>
      <c r="D5021" s="2">
        <v>5.5316359999999998</v>
      </c>
      <c r="E5021" s="2">
        <v>1</v>
      </c>
    </row>
    <row r="5022" spans="1:5" ht="12.95" customHeight="1" x14ac:dyDescent="0.2">
      <c r="A5022" s="7">
        <v>40446</v>
      </c>
      <c r="B5022" s="8">
        <v>7.2842180000000001</v>
      </c>
      <c r="C5022" s="2">
        <v>5.5304970000000004</v>
      </c>
      <c r="D5022" s="2">
        <v>5.5304970000000004</v>
      </c>
      <c r="E5022" s="2">
        <v>1</v>
      </c>
    </row>
    <row r="5023" spans="1:5" ht="12.95" customHeight="1" x14ac:dyDescent="0.2">
      <c r="A5023" s="7">
        <v>40447</v>
      </c>
      <c r="B5023" s="8">
        <v>7.2842180000000001</v>
      </c>
      <c r="C5023" s="2">
        <v>5.5304970000000004</v>
      </c>
      <c r="D5023" s="2">
        <v>5.5304970000000004</v>
      </c>
      <c r="E5023" s="2">
        <v>1</v>
      </c>
    </row>
    <row r="5024" spans="1:5" ht="12.95" customHeight="1" x14ac:dyDescent="0.2">
      <c r="A5024" s="7">
        <v>40448</v>
      </c>
      <c r="B5024" s="8">
        <v>7.2842180000000001</v>
      </c>
      <c r="C5024" s="2">
        <v>5.5304970000000004</v>
      </c>
      <c r="D5024" s="2">
        <v>5.5304970000000004</v>
      </c>
      <c r="E5024" s="2">
        <v>1</v>
      </c>
    </row>
    <row r="5025" spans="1:5" ht="12.95" customHeight="1" x14ac:dyDescent="0.2">
      <c r="A5025" s="7">
        <v>40449</v>
      </c>
      <c r="B5025" s="8">
        <v>7.2908739999999996</v>
      </c>
      <c r="C5025" s="2">
        <v>5.5017160000000001</v>
      </c>
      <c r="D5025" s="2">
        <v>5.5017160000000001</v>
      </c>
      <c r="E5025" s="2">
        <v>1</v>
      </c>
    </row>
    <row r="5026" spans="1:5" ht="12.95" customHeight="1" x14ac:dyDescent="0.2">
      <c r="A5026" s="7">
        <v>40450</v>
      </c>
      <c r="B5026" s="8">
        <v>7.2870980000000003</v>
      </c>
      <c r="C5026" s="2">
        <v>5.4934779999999996</v>
      </c>
      <c r="D5026" s="2">
        <v>5.4934779999999996</v>
      </c>
      <c r="E5026" s="2">
        <v>1</v>
      </c>
    </row>
    <row r="5027" spans="1:5" ht="12.95" customHeight="1" x14ac:dyDescent="0.2">
      <c r="A5027" s="7">
        <v>40451</v>
      </c>
      <c r="B5027" s="8">
        <v>7.2927429999999998</v>
      </c>
      <c r="C5027" s="2">
        <v>5.4902829999999998</v>
      </c>
      <c r="D5027" s="2">
        <v>5.4902829999999998</v>
      </c>
      <c r="E5027" s="2">
        <v>1</v>
      </c>
    </row>
    <row r="5028" spans="1:5" ht="12.95" customHeight="1" x14ac:dyDescent="0.2">
      <c r="A5028" s="7">
        <v>40452</v>
      </c>
      <c r="B5028" s="8">
        <v>7.2928740000000003</v>
      </c>
      <c r="C5028" s="2">
        <v>5.4821270000000002</v>
      </c>
      <c r="D5028" s="2">
        <v>5.4821270000000002</v>
      </c>
      <c r="E5028" s="2">
        <v>1</v>
      </c>
    </row>
    <row r="5029" spans="1:5" ht="12.95" customHeight="1" x14ac:dyDescent="0.2">
      <c r="A5029" s="7">
        <v>40453</v>
      </c>
      <c r="B5029" s="8">
        <v>7.2991859999999997</v>
      </c>
      <c r="C5029" s="2">
        <v>5.4269040000000004</v>
      </c>
      <c r="D5029" s="2">
        <v>5.4269040000000004</v>
      </c>
      <c r="E5029" s="2">
        <v>1</v>
      </c>
    </row>
    <row r="5030" spans="1:5" ht="12.95" customHeight="1" x14ac:dyDescent="0.2">
      <c r="A5030" s="7">
        <v>40454</v>
      </c>
      <c r="B5030" s="8">
        <v>7.2991859999999997</v>
      </c>
      <c r="C5030" s="2">
        <v>5.4269040000000004</v>
      </c>
      <c r="D5030" s="2">
        <v>5.4269040000000004</v>
      </c>
      <c r="E5030" s="2">
        <v>1</v>
      </c>
    </row>
    <row r="5031" spans="1:5" ht="12.95" customHeight="1" x14ac:dyDescent="0.2">
      <c r="A5031" s="7">
        <v>40455</v>
      </c>
      <c r="B5031" s="8">
        <v>7.2991859999999997</v>
      </c>
      <c r="C5031" s="2">
        <v>5.4269040000000004</v>
      </c>
      <c r="D5031" s="2">
        <v>5.4269040000000004</v>
      </c>
      <c r="E5031" s="2">
        <v>1</v>
      </c>
    </row>
    <row r="5032" spans="1:5" ht="12.95" customHeight="1" x14ac:dyDescent="0.2">
      <c r="A5032" s="7">
        <v>40456</v>
      </c>
      <c r="B5032" s="8">
        <v>7.305148</v>
      </c>
      <c r="C5032" s="2">
        <v>5.4925920000000001</v>
      </c>
      <c r="D5032" s="2">
        <v>5.4925920000000001</v>
      </c>
      <c r="E5032" s="2">
        <v>1</v>
      </c>
    </row>
    <row r="5033" spans="1:5" ht="12.95" customHeight="1" x14ac:dyDescent="0.2">
      <c r="A5033" s="7">
        <v>40457</v>
      </c>
      <c r="B5033" s="8">
        <v>7.2910370000000002</v>
      </c>
      <c r="C5033" s="2">
        <v>5.4704660000000001</v>
      </c>
      <c r="D5033" s="2">
        <v>5.4704660000000001</v>
      </c>
      <c r="E5033" s="2">
        <v>1</v>
      </c>
    </row>
    <row r="5034" spans="1:5" ht="12.95" customHeight="1" x14ac:dyDescent="0.2">
      <c r="A5034" s="7">
        <v>40458</v>
      </c>
      <c r="B5034" s="8">
        <v>7.2985150000000001</v>
      </c>
      <c r="C5034" s="2">
        <v>5.4564260000000004</v>
      </c>
      <c r="D5034" s="2">
        <v>5.4564260000000004</v>
      </c>
      <c r="E5034" s="2">
        <v>1</v>
      </c>
    </row>
    <row r="5035" spans="1:5" ht="12.95" customHeight="1" x14ac:dyDescent="0.2">
      <c r="A5035" s="7">
        <v>40459</v>
      </c>
      <c r="B5035" s="8">
        <v>7.3135969999999997</v>
      </c>
      <c r="C5035" s="2">
        <v>5.463616</v>
      </c>
      <c r="D5035" s="2">
        <v>5.463616</v>
      </c>
      <c r="E5035" s="2">
        <v>1</v>
      </c>
    </row>
    <row r="5036" spans="1:5" ht="12.95" customHeight="1" x14ac:dyDescent="0.2">
      <c r="A5036" s="7">
        <v>40460</v>
      </c>
      <c r="B5036" s="8">
        <v>7.3135969999999997</v>
      </c>
      <c r="C5036" s="2">
        <v>5.463616</v>
      </c>
      <c r="D5036" s="2">
        <v>5.463616</v>
      </c>
      <c r="E5036" s="2">
        <v>1</v>
      </c>
    </row>
    <row r="5037" spans="1:5" ht="12.95" customHeight="1" x14ac:dyDescent="0.2">
      <c r="A5037" s="7">
        <v>40461</v>
      </c>
      <c r="B5037" s="8">
        <v>7.3135969999999997</v>
      </c>
      <c r="C5037" s="2">
        <v>5.463616</v>
      </c>
      <c r="D5037" s="2">
        <v>5.463616</v>
      </c>
      <c r="E5037" s="2">
        <v>1</v>
      </c>
    </row>
    <row r="5038" spans="1:5" ht="12.95" customHeight="1" x14ac:dyDescent="0.2">
      <c r="A5038" s="7">
        <v>40462</v>
      </c>
      <c r="B5038" s="8">
        <v>7.3135969999999997</v>
      </c>
      <c r="C5038" s="2">
        <v>5.463616</v>
      </c>
      <c r="D5038" s="2">
        <v>5.463616</v>
      </c>
      <c r="E5038" s="2">
        <v>1</v>
      </c>
    </row>
    <row r="5039" spans="1:5" ht="12.95" customHeight="1" x14ac:dyDescent="0.2">
      <c r="A5039" s="7">
        <v>40463</v>
      </c>
      <c r="B5039" s="8">
        <v>7.3136010000000002</v>
      </c>
      <c r="C5039" s="2">
        <v>5.4457190000000004</v>
      </c>
      <c r="D5039" s="2">
        <v>5.4457190000000004</v>
      </c>
      <c r="E5039" s="2">
        <v>1</v>
      </c>
    </row>
    <row r="5040" spans="1:5" ht="12.95" customHeight="1" x14ac:dyDescent="0.2">
      <c r="A5040" s="7">
        <v>40464</v>
      </c>
      <c r="B5040" s="8">
        <v>7.3159859999999997</v>
      </c>
      <c r="C5040" s="2">
        <v>5.4760369999999998</v>
      </c>
      <c r="D5040" s="2">
        <v>5.4760369999999998</v>
      </c>
      <c r="E5040" s="2">
        <v>1</v>
      </c>
    </row>
    <row r="5041" spans="1:5" ht="12.95" customHeight="1" x14ac:dyDescent="0.2">
      <c r="A5041" s="7">
        <v>40465</v>
      </c>
      <c r="B5041" s="8">
        <v>7.3198949999999998</v>
      </c>
      <c r="C5041" s="2">
        <v>5.4642390000000001</v>
      </c>
      <c r="D5041" s="2">
        <v>5.4642390000000001</v>
      </c>
      <c r="E5041" s="2">
        <v>1</v>
      </c>
    </row>
    <row r="5042" spans="1:5" ht="12.95" customHeight="1" x14ac:dyDescent="0.2">
      <c r="A5042" s="7">
        <v>40466</v>
      </c>
      <c r="B5042" s="8">
        <v>7.3273039999999998</v>
      </c>
      <c r="C5042" s="2">
        <v>5.4759019999999996</v>
      </c>
      <c r="D5042" s="2">
        <v>5.4759019999999996</v>
      </c>
      <c r="E5042" s="2">
        <v>1</v>
      </c>
    </row>
    <row r="5043" spans="1:5" ht="12.95" customHeight="1" x14ac:dyDescent="0.2">
      <c r="A5043" s="7">
        <v>40467</v>
      </c>
      <c r="B5043" s="8">
        <v>7.3301629999999998</v>
      </c>
      <c r="C5043" s="2">
        <v>5.448315</v>
      </c>
      <c r="D5043" s="2">
        <v>5.448315</v>
      </c>
      <c r="E5043" s="2">
        <v>1</v>
      </c>
    </row>
    <row r="5044" spans="1:5" ht="12.95" customHeight="1" x14ac:dyDescent="0.2">
      <c r="A5044" s="7">
        <v>40468</v>
      </c>
      <c r="B5044" s="8">
        <v>7.3301629999999998</v>
      </c>
      <c r="C5044" s="2">
        <v>5.448315</v>
      </c>
      <c r="D5044" s="2">
        <v>5.448315</v>
      </c>
      <c r="E5044" s="2">
        <v>1</v>
      </c>
    </row>
    <row r="5045" spans="1:5" ht="12.95" customHeight="1" x14ac:dyDescent="0.2">
      <c r="A5045" s="7">
        <v>40469</v>
      </c>
      <c r="B5045" s="8">
        <v>7.3301629999999998</v>
      </c>
      <c r="C5045" s="2">
        <v>5.448315</v>
      </c>
      <c r="D5045" s="2">
        <v>5.448315</v>
      </c>
      <c r="E5045" s="2">
        <v>1</v>
      </c>
    </row>
    <row r="5046" spans="1:5" ht="12.95" customHeight="1" x14ac:dyDescent="0.2">
      <c r="A5046" s="7">
        <v>40470</v>
      </c>
      <c r="B5046" s="8">
        <v>7.3262669999999996</v>
      </c>
      <c r="C5046" s="2">
        <v>5.4751269999999996</v>
      </c>
      <c r="D5046" s="2">
        <v>5.4751269999999996</v>
      </c>
      <c r="E5046" s="2">
        <v>1</v>
      </c>
    </row>
    <row r="5047" spans="1:5" ht="12.95" customHeight="1" x14ac:dyDescent="0.2">
      <c r="A5047" s="7">
        <v>40471</v>
      </c>
      <c r="B5047" s="8">
        <v>7.3348380000000004</v>
      </c>
      <c r="C5047" s="2">
        <v>5.4934380000000003</v>
      </c>
      <c r="D5047" s="2">
        <v>5.4934380000000003</v>
      </c>
      <c r="E5047" s="2">
        <v>1</v>
      </c>
    </row>
    <row r="5048" spans="1:5" ht="12.95" customHeight="1" x14ac:dyDescent="0.2">
      <c r="A5048" s="7">
        <v>40472</v>
      </c>
      <c r="B5048" s="8">
        <v>7.3340829999999997</v>
      </c>
      <c r="C5048" s="2">
        <v>5.4957529999999997</v>
      </c>
      <c r="D5048" s="2">
        <v>5.4957529999999997</v>
      </c>
      <c r="E5048" s="2">
        <v>1</v>
      </c>
    </row>
    <row r="5049" spans="1:5" ht="12.95" customHeight="1" x14ac:dyDescent="0.2">
      <c r="A5049" s="7">
        <v>40473</v>
      </c>
      <c r="B5049" s="8">
        <v>7.3261609999999999</v>
      </c>
      <c r="C5049" s="2">
        <v>5.4275900000000004</v>
      </c>
      <c r="D5049" s="2">
        <v>5.4275900000000004</v>
      </c>
      <c r="E5049" s="2">
        <v>1</v>
      </c>
    </row>
    <row r="5050" spans="1:5" ht="12.95" customHeight="1" x14ac:dyDescent="0.2">
      <c r="A5050" s="7">
        <v>40474</v>
      </c>
      <c r="B5050" s="8">
        <v>7.3409560000000003</v>
      </c>
      <c r="C5050" s="2">
        <v>5.4180799999999998</v>
      </c>
      <c r="D5050" s="2">
        <v>5.4180799999999998</v>
      </c>
      <c r="E5050" s="2">
        <v>1</v>
      </c>
    </row>
    <row r="5051" spans="1:5" ht="12.95" customHeight="1" x14ac:dyDescent="0.2">
      <c r="A5051" s="7">
        <v>40475</v>
      </c>
      <c r="B5051" s="8">
        <v>7.3409560000000003</v>
      </c>
      <c r="C5051" s="2">
        <v>5.4180799999999998</v>
      </c>
      <c r="D5051" s="2">
        <v>5.4180799999999998</v>
      </c>
      <c r="E5051" s="2">
        <v>1</v>
      </c>
    </row>
    <row r="5052" spans="1:5" ht="12.95" customHeight="1" x14ac:dyDescent="0.2">
      <c r="A5052" s="7">
        <v>40476</v>
      </c>
      <c r="B5052" s="8">
        <v>7.3409560000000003</v>
      </c>
      <c r="C5052" s="2">
        <v>5.4180799999999998</v>
      </c>
      <c r="D5052" s="2">
        <v>5.4180799999999998</v>
      </c>
      <c r="E5052" s="2">
        <v>1</v>
      </c>
    </row>
    <row r="5053" spans="1:5" ht="12.95" customHeight="1" x14ac:dyDescent="0.2">
      <c r="A5053" s="7">
        <v>40477</v>
      </c>
      <c r="B5053" s="8">
        <v>7.3312679999999997</v>
      </c>
      <c r="C5053" s="2">
        <v>5.3839079999999999</v>
      </c>
      <c r="D5053" s="2">
        <v>5.3839079999999999</v>
      </c>
      <c r="E5053" s="2">
        <v>1</v>
      </c>
    </row>
    <row r="5054" spans="1:5" ht="12.95" customHeight="1" x14ac:dyDescent="0.2">
      <c r="A5054" s="7">
        <v>40478</v>
      </c>
      <c r="B5054" s="8">
        <v>7.3369840000000002</v>
      </c>
      <c r="C5054" s="2">
        <v>5.4119520000000003</v>
      </c>
      <c r="D5054" s="2">
        <v>5.4119520000000003</v>
      </c>
      <c r="E5054" s="2">
        <v>1</v>
      </c>
    </row>
    <row r="5055" spans="1:5" ht="12.95" customHeight="1" x14ac:dyDescent="0.2">
      <c r="A5055" s="7">
        <v>40479</v>
      </c>
      <c r="B5055" s="8">
        <v>7.3326180000000001</v>
      </c>
      <c r="C5055" s="2">
        <v>5.3640220000000003</v>
      </c>
      <c r="D5055" s="2">
        <v>5.3640220000000003</v>
      </c>
      <c r="E5055" s="2">
        <v>1</v>
      </c>
    </row>
    <row r="5056" spans="1:5" ht="12.95" customHeight="1" x14ac:dyDescent="0.2">
      <c r="A5056" s="7">
        <v>40480</v>
      </c>
      <c r="B5056" s="8">
        <v>7.3414469999999996</v>
      </c>
      <c r="C5056" s="2">
        <v>5.3830819999999999</v>
      </c>
      <c r="D5056" s="2">
        <v>5.3830819999999999</v>
      </c>
      <c r="E5056" s="2">
        <v>1</v>
      </c>
    </row>
    <row r="5057" spans="1:5" ht="12.95" customHeight="1" x14ac:dyDescent="0.2">
      <c r="A5057" s="7">
        <v>40481</v>
      </c>
      <c r="B5057" s="8">
        <v>7.3392730000000004</v>
      </c>
      <c r="C5057" s="2">
        <v>5.3743939999999997</v>
      </c>
      <c r="D5057" s="2">
        <v>5.3743939999999997</v>
      </c>
      <c r="E5057" s="2">
        <v>1</v>
      </c>
    </row>
    <row r="5058" spans="1:5" ht="12.95" customHeight="1" x14ac:dyDescent="0.2">
      <c r="A5058" s="7">
        <v>40482</v>
      </c>
      <c r="B5058" s="8">
        <v>7.3392730000000004</v>
      </c>
      <c r="C5058" s="2">
        <v>5.3743939999999997</v>
      </c>
      <c r="D5058" s="2">
        <v>5.3743939999999997</v>
      </c>
      <c r="E5058" s="2">
        <v>1</v>
      </c>
    </row>
    <row r="5059" spans="1:5" ht="12.95" customHeight="1" x14ac:dyDescent="0.2">
      <c r="A5059" s="7">
        <v>40483</v>
      </c>
      <c r="B5059" s="8">
        <v>7.3392730000000004</v>
      </c>
      <c r="C5059" s="2">
        <v>5.3743939999999997</v>
      </c>
      <c r="D5059" s="2">
        <v>5.3743939999999997</v>
      </c>
      <c r="E5059" s="2">
        <v>1</v>
      </c>
    </row>
    <row r="5060" spans="1:5" ht="12.95" customHeight="1" x14ac:dyDescent="0.2">
      <c r="A5060" s="7">
        <v>40484</v>
      </c>
      <c r="B5060" s="8">
        <v>7.3392730000000004</v>
      </c>
      <c r="C5060" s="2">
        <v>5.3743939999999997</v>
      </c>
      <c r="D5060" s="2">
        <v>5.3743939999999997</v>
      </c>
      <c r="E5060" s="2">
        <v>1</v>
      </c>
    </row>
    <row r="5061" spans="1:5" ht="12.95" customHeight="1" x14ac:dyDescent="0.2">
      <c r="A5061" s="7">
        <v>40485</v>
      </c>
      <c r="B5061" s="8">
        <v>7.3426960000000001</v>
      </c>
      <c r="C5061" s="2">
        <v>5.3467529999999996</v>
      </c>
      <c r="D5061" s="2">
        <v>5.3467529999999996</v>
      </c>
      <c r="E5061" s="2">
        <v>1</v>
      </c>
    </row>
    <row r="5062" spans="1:5" ht="12.95" customHeight="1" x14ac:dyDescent="0.2">
      <c r="A5062" s="7">
        <v>40486</v>
      </c>
      <c r="B5062" s="8">
        <v>7.3397870000000003</v>
      </c>
      <c r="C5062" s="2">
        <v>5.3376390000000002</v>
      </c>
      <c r="D5062" s="2">
        <v>5.3376390000000002</v>
      </c>
      <c r="E5062" s="2">
        <v>1</v>
      </c>
    </row>
    <row r="5063" spans="1:5" ht="12.95" customHeight="1" x14ac:dyDescent="0.2">
      <c r="A5063" s="7">
        <v>40487</v>
      </c>
      <c r="B5063" s="8">
        <v>7.3425479999999999</v>
      </c>
      <c r="C5063" s="2">
        <v>5.3264769999999997</v>
      </c>
      <c r="D5063" s="2">
        <v>5.3264769999999997</v>
      </c>
      <c r="E5063" s="2">
        <v>1</v>
      </c>
    </row>
    <row r="5064" spans="1:5" ht="12.95" customHeight="1" x14ac:dyDescent="0.2">
      <c r="A5064" s="7">
        <v>40488</v>
      </c>
      <c r="B5064" s="8">
        <v>7.3441749999999999</v>
      </c>
      <c r="C5064" s="2">
        <v>5.4288699999999999</v>
      </c>
      <c r="D5064" s="2">
        <v>5.4288699999999999</v>
      </c>
      <c r="E5064" s="2">
        <v>1</v>
      </c>
    </row>
    <row r="5065" spans="1:5" ht="12.95" customHeight="1" x14ac:dyDescent="0.2">
      <c r="A5065" s="7">
        <v>40489</v>
      </c>
      <c r="B5065" s="8">
        <v>7.3441749999999999</v>
      </c>
      <c r="C5065" s="2">
        <v>5.4288699999999999</v>
      </c>
      <c r="D5065" s="2">
        <v>5.4288699999999999</v>
      </c>
      <c r="E5065" s="2">
        <v>1</v>
      </c>
    </row>
    <row r="5066" spans="1:5" ht="12.95" customHeight="1" x14ac:dyDescent="0.2">
      <c r="A5066" s="7">
        <v>40490</v>
      </c>
      <c r="B5066" s="8">
        <v>7.3441749999999999</v>
      </c>
      <c r="C5066" s="2">
        <v>5.4288699999999999</v>
      </c>
      <c r="D5066" s="2">
        <v>5.4288699999999999</v>
      </c>
      <c r="E5066" s="2">
        <v>1</v>
      </c>
    </row>
    <row r="5067" spans="1:5" ht="12.95" customHeight="1" x14ac:dyDescent="0.2">
      <c r="A5067" s="7">
        <v>40491</v>
      </c>
      <c r="B5067" s="8">
        <v>7.3432240000000002</v>
      </c>
      <c r="C5067" s="2">
        <v>5.4572120000000002</v>
      </c>
      <c r="D5067" s="2">
        <v>5.4572120000000002</v>
      </c>
      <c r="E5067" s="2">
        <v>1</v>
      </c>
    </row>
    <row r="5068" spans="1:5" ht="12.95" customHeight="1" x14ac:dyDescent="0.2">
      <c r="A5068" s="7">
        <v>40492</v>
      </c>
      <c r="B5068" s="8">
        <v>7.345243</v>
      </c>
      <c r="C5068" s="2">
        <v>5.4917699999999998</v>
      </c>
      <c r="D5068" s="2">
        <v>5.4917699999999998</v>
      </c>
      <c r="E5068" s="2">
        <v>1</v>
      </c>
    </row>
    <row r="5069" spans="1:5" ht="12.95" customHeight="1" x14ac:dyDescent="0.2">
      <c r="A5069" s="7">
        <v>40493</v>
      </c>
      <c r="B5069" s="8">
        <v>7.3504880000000004</v>
      </c>
      <c r="C5069" s="2">
        <v>5.4981580000000001</v>
      </c>
      <c r="D5069" s="2">
        <v>5.4981580000000001</v>
      </c>
      <c r="E5069" s="2">
        <v>1</v>
      </c>
    </row>
    <row r="5070" spans="1:5" ht="12.95" customHeight="1" x14ac:dyDescent="0.2">
      <c r="A5070" s="7">
        <v>40494</v>
      </c>
      <c r="B5070" s="8">
        <v>7.3569659999999999</v>
      </c>
      <c r="C5070" s="2">
        <v>5.5186900000000003</v>
      </c>
      <c r="D5070" s="2">
        <v>5.5186900000000003</v>
      </c>
      <c r="E5070" s="2">
        <v>1</v>
      </c>
    </row>
    <row r="5071" spans="1:5" ht="12.95" customHeight="1" x14ac:dyDescent="0.2">
      <c r="A5071" s="7">
        <v>40495</v>
      </c>
      <c r="B5071" s="8">
        <v>7.3691399999999998</v>
      </c>
      <c r="C5071" s="2">
        <v>5.5174750000000001</v>
      </c>
      <c r="D5071" s="2">
        <v>5.5174750000000001</v>
      </c>
      <c r="E5071" s="2">
        <v>1</v>
      </c>
    </row>
    <row r="5072" spans="1:5" ht="12.95" customHeight="1" x14ac:dyDescent="0.2">
      <c r="A5072" s="7">
        <v>40496</v>
      </c>
      <c r="B5072" s="8">
        <v>7.3691399999999998</v>
      </c>
      <c r="C5072" s="2">
        <v>5.5174750000000001</v>
      </c>
      <c r="D5072" s="2">
        <v>5.5174750000000001</v>
      </c>
      <c r="E5072" s="2">
        <v>1</v>
      </c>
    </row>
    <row r="5073" spans="1:5" ht="12.95" customHeight="1" x14ac:dyDescent="0.2">
      <c r="A5073" s="7">
        <v>40497</v>
      </c>
      <c r="B5073" s="8">
        <v>7.3691399999999998</v>
      </c>
      <c r="C5073" s="2">
        <v>5.5174750000000001</v>
      </c>
      <c r="D5073" s="2">
        <v>5.5174750000000001</v>
      </c>
      <c r="E5073" s="2">
        <v>1</v>
      </c>
    </row>
    <row r="5074" spans="1:5" ht="12.95" customHeight="1" x14ac:dyDescent="0.2">
      <c r="A5074" s="7">
        <v>40498</v>
      </c>
      <c r="B5074" s="8">
        <v>7.3772650000000004</v>
      </c>
      <c r="C5074" s="2">
        <v>5.5124149999999998</v>
      </c>
      <c r="D5074" s="2">
        <v>5.5124149999999998</v>
      </c>
      <c r="E5074" s="2">
        <v>1</v>
      </c>
    </row>
    <row r="5075" spans="1:5" ht="12.95" customHeight="1" x14ac:dyDescent="0.2">
      <c r="A5075" s="7">
        <v>40499</v>
      </c>
      <c r="B5075" s="8">
        <v>7.3861829999999999</v>
      </c>
      <c r="C5075" s="2">
        <v>5.5178419999999999</v>
      </c>
      <c r="D5075" s="2">
        <v>5.5178419999999999</v>
      </c>
      <c r="E5075" s="2">
        <v>1</v>
      </c>
    </row>
    <row r="5076" spans="1:5" ht="12.95" customHeight="1" x14ac:dyDescent="0.2">
      <c r="A5076" s="7">
        <v>40500</v>
      </c>
      <c r="B5076" s="8">
        <v>7.391521</v>
      </c>
      <c r="C5076" s="2">
        <v>5.5078399999999998</v>
      </c>
      <c r="D5076" s="2">
        <v>5.5078399999999998</v>
      </c>
      <c r="E5076" s="2">
        <v>1</v>
      </c>
    </row>
    <row r="5077" spans="1:5" ht="12.95" customHeight="1" x14ac:dyDescent="0.2">
      <c r="A5077" s="7">
        <v>40501</v>
      </c>
      <c r="B5077" s="8">
        <v>7.3908519999999998</v>
      </c>
      <c r="C5077" s="2">
        <v>5.4856769999999999</v>
      </c>
      <c r="D5077" s="2">
        <v>5.4856769999999999</v>
      </c>
      <c r="E5077" s="2">
        <v>1</v>
      </c>
    </row>
    <row r="5078" spans="1:5" ht="12.95" customHeight="1" x14ac:dyDescent="0.2">
      <c r="A5078" s="7">
        <v>40502</v>
      </c>
      <c r="B5078" s="8">
        <v>7.3934170000000003</v>
      </c>
      <c r="C5078" s="2">
        <v>5.4523720000000004</v>
      </c>
      <c r="D5078" s="2">
        <v>5.4523720000000004</v>
      </c>
      <c r="E5078" s="2">
        <v>1</v>
      </c>
    </row>
    <row r="5079" spans="1:5" ht="12.95" customHeight="1" x14ac:dyDescent="0.2">
      <c r="A5079" s="7">
        <v>40503</v>
      </c>
      <c r="B5079" s="8">
        <v>7.3934170000000003</v>
      </c>
      <c r="C5079" s="2">
        <v>5.4523720000000004</v>
      </c>
      <c r="D5079" s="2">
        <v>5.4523720000000004</v>
      </c>
      <c r="E5079" s="2">
        <v>1</v>
      </c>
    </row>
    <row r="5080" spans="1:5" ht="12.95" customHeight="1" x14ac:dyDescent="0.2">
      <c r="A5080" s="7">
        <v>40504</v>
      </c>
      <c r="B5080" s="8">
        <v>7.3934170000000003</v>
      </c>
      <c r="C5080" s="2">
        <v>5.4523720000000004</v>
      </c>
      <c r="D5080" s="2">
        <v>5.4523720000000004</v>
      </c>
      <c r="E5080" s="2">
        <v>1</v>
      </c>
    </row>
    <row r="5081" spans="1:5" ht="12.95" customHeight="1" x14ac:dyDescent="0.2">
      <c r="A5081" s="7">
        <v>40505</v>
      </c>
      <c r="B5081" s="8">
        <v>7.3951849999999997</v>
      </c>
      <c r="C5081" s="2">
        <v>5.4456439999999997</v>
      </c>
      <c r="D5081" s="2">
        <v>5.4456439999999997</v>
      </c>
      <c r="E5081" s="2">
        <v>1</v>
      </c>
    </row>
    <row r="5082" spans="1:5" ht="12.95" customHeight="1" x14ac:dyDescent="0.2">
      <c r="A5082" s="7">
        <v>40506</v>
      </c>
      <c r="B5082" s="8">
        <v>7.3965459999999998</v>
      </c>
      <c r="C5082" s="2">
        <v>5.5140500000000001</v>
      </c>
      <c r="D5082" s="2">
        <v>5.5140500000000001</v>
      </c>
      <c r="E5082" s="2">
        <v>1</v>
      </c>
    </row>
    <row r="5083" spans="1:5" ht="12.95" customHeight="1" x14ac:dyDescent="0.2">
      <c r="A5083" s="7">
        <v>40507</v>
      </c>
      <c r="B5083" s="8">
        <v>7.3971419999999997</v>
      </c>
      <c r="C5083" s="2">
        <v>5.5760149999999999</v>
      </c>
      <c r="D5083" s="2">
        <v>5.5760149999999999</v>
      </c>
      <c r="E5083" s="2">
        <v>1</v>
      </c>
    </row>
    <row r="5084" spans="1:5" ht="12.95" customHeight="1" x14ac:dyDescent="0.2">
      <c r="A5084" s="7">
        <v>40508</v>
      </c>
      <c r="B5084" s="8">
        <v>7.4029340000000001</v>
      </c>
      <c r="C5084" s="2">
        <v>5.5556729999999996</v>
      </c>
      <c r="D5084" s="2">
        <v>5.5556729999999996</v>
      </c>
      <c r="E5084" s="2">
        <v>1</v>
      </c>
    </row>
    <row r="5085" spans="1:5" ht="12.95" customHeight="1" x14ac:dyDescent="0.2">
      <c r="A5085" s="7">
        <v>40509</v>
      </c>
      <c r="B5085" s="8">
        <v>7.411422</v>
      </c>
      <c r="C5085" s="2">
        <v>5.5838330000000003</v>
      </c>
      <c r="D5085" s="2">
        <v>5.5838330000000003</v>
      </c>
      <c r="E5085" s="2">
        <v>1</v>
      </c>
    </row>
    <row r="5086" spans="1:5" ht="12.95" customHeight="1" x14ac:dyDescent="0.2">
      <c r="A5086" s="7">
        <v>40510</v>
      </c>
      <c r="B5086" s="8">
        <v>7.411422</v>
      </c>
      <c r="C5086" s="2">
        <v>5.5838330000000003</v>
      </c>
      <c r="D5086" s="2">
        <v>5.5838330000000003</v>
      </c>
      <c r="E5086" s="2">
        <v>1</v>
      </c>
    </row>
    <row r="5087" spans="1:5" ht="12.95" customHeight="1" x14ac:dyDescent="0.2">
      <c r="A5087" s="7">
        <v>40511</v>
      </c>
      <c r="B5087" s="8">
        <v>7.411422</v>
      </c>
      <c r="C5087" s="2">
        <v>5.5838330000000003</v>
      </c>
      <c r="D5087" s="2">
        <v>5.5838330000000003</v>
      </c>
      <c r="E5087" s="2">
        <v>1</v>
      </c>
    </row>
    <row r="5088" spans="1:5" ht="12.95" customHeight="1" x14ac:dyDescent="0.2">
      <c r="A5088" s="7">
        <v>40512</v>
      </c>
      <c r="B5088" s="8">
        <v>7.4203250000000001</v>
      </c>
      <c r="C5088" s="2">
        <v>5.6189039999999997</v>
      </c>
      <c r="D5088" s="2">
        <v>5.6189039999999997</v>
      </c>
      <c r="E5088" s="2">
        <v>1</v>
      </c>
    </row>
    <row r="5089" spans="1:5" ht="12.95" customHeight="1" x14ac:dyDescent="0.2">
      <c r="A5089" s="7">
        <v>40513</v>
      </c>
      <c r="B5089" s="8">
        <v>7.422917</v>
      </c>
      <c r="C5089" s="2">
        <v>5.7020410000000004</v>
      </c>
      <c r="D5089" s="2">
        <v>5.7020410000000004</v>
      </c>
      <c r="E5089" s="2">
        <v>1</v>
      </c>
    </row>
    <row r="5090" spans="1:5" ht="12.95" customHeight="1" x14ac:dyDescent="0.2">
      <c r="A5090" s="7">
        <v>40514</v>
      </c>
      <c r="B5090" s="8">
        <v>7.4225110000000001</v>
      </c>
      <c r="C5090" s="2">
        <v>5.641921</v>
      </c>
      <c r="D5090" s="2">
        <v>5.641921</v>
      </c>
      <c r="E5090" s="2">
        <v>1</v>
      </c>
    </row>
    <row r="5091" spans="1:5" ht="12.95" customHeight="1" x14ac:dyDescent="0.2">
      <c r="A5091" s="7">
        <v>40515</v>
      </c>
      <c r="B5091" s="8">
        <v>7.4197009999999999</v>
      </c>
      <c r="C5091" s="2">
        <v>5.6269539999999996</v>
      </c>
      <c r="D5091" s="2">
        <v>5.6269539999999996</v>
      </c>
      <c r="E5091" s="2">
        <v>1</v>
      </c>
    </row>
    <row r="5092" spans="1:5" ht="12.95" customHeight="1" x14ac:dyDescent="0.2">
      <c r="A5092" s="7">
        <v>40516</v>
      </c>
      <c r="B5092" s="8">
        <v>7.4176760000000002</v>
      </c>
      <c r="C5092" s="2">
        <v>5.6373889999999998</v>
      </c>
      <c r="D5092" s="2">
        <v>5.6373889999999998</v>
      </c>
      <c r="E5092" s="2">
        <v>1</v>
      </c>
    </row>
    <row r="5093" spans="1:5" ht="12.95" customHeight="1" x14ac:dyDescent="0.2">
      <c r="A5093" s="7">
        <v>40517</v>
      </c>
      <c r="B5093" s="8">
        <v>7.4176760000000002</v>
      </c>
      <c r="C5093" s="2">
        <v>5.6373889999999998</v>
      </c>
      <c r="D5093" s="2">
        <v>5.6373889999999998</v>
      </c>
      <c r="E5093" s="2">
        <v>1</v>
      </c>
    </row>
    <row r="5094" spans="1:5" ht="12.95" customHeight="1" x14ac:dyDescent="0.2">
      <c r="A5094" s="7">
        <v>40518</v>
      </c>
      <c r="B5094" s="8">
        <v>7.4176760000000002</v>
      </c>
      <c r="C5094" s="2">
        <v>5.6373889999999998</v>
      </c>
      <c r="D5094" s="2">
        <v>5.6373889999999998</v>
      </c>
      <c r="E5094" s="2">
        <v>1</v>
      </c>
    </row>
    <row r="5095" spans="1:5" ht="12.95" customHeight="1" x14ac:dyDescent="0.2">
      <c r="A5095" s="7">
        <v>40519</v>
      </c>
      <c r="B5095" s="8">
        <v>7.3862699999999997</v>
      </c>
      <c r="C5095" s="2">
        <v>5.6682300000000003</v>
      </c>
      <c r="D5095" s="2">
        <v>5.6682300000000003</v>
      </c>
      <c r="E5095" s="2">
        <v>1</v>
      </c>
    </row>
    <row r="5096" spans="1:5" ht="12.95" customHeight="1" x14ac:dyDescent="0.2">
      <c r="A5096" s="7">
        <v>40520</v>
      </c>
      <c r="B5096" s="8">
        <v>7.3757729999999997</v>
      </c>
      <c r="C5096" s="2">
        <v>5.6450120000000004</v>
      </c>
      <c r="D5096" s="2">
        <v>5.6450120000000004</v>
      </c>
      <c r="E5096" s="2">
        <v>1</v>
      </c>
    </row>
    <row r="5097" spans="1:5" ht="12.95" customHeight="1" x14ac:dyDescent="0.2">
      <c r="A5097" s="7">
        <v>40521</v>
      </c>
      <c r="B5097" s="8">
        <v>7.3796410000000003</v>
      </c>
      <c r="C5097" s="2">
        <v>5.6479730000000004</v>
      </c>
      <c r="D5097" s="2">
        <v>5.6479730000000004</v>
      </c>
      <c r="E5097" s="2">
        <v>1</v>
      </c>
    </row>
    <row r="5098" spans="1:5" ht="12.95" customHeight="1" x14ac:dyDescent="0.2">
      <c r="A5098" s="7">
        <v>40522</v>
      </c>
      <c r="B5098" s="8">
        <v>7.3784900000000002</v>
      </c>
      <c r="C5098" s="2">
        <v>5.653149</v>
      </c>
      <c r="D5098" s="2">
        <v>5.653149</v>
      </c>
      <c r="E5098" s="2">
        <v>1</v>
      </c>
    </row>
    <row r="5099" spans="1:5" ht="12.95" customHeight="1" x14ac:dyDescent="0.2">
      <c r="A5099" s="7">
        <v>40523</v>
      </c>
      <c r="B5099" s="8">
        <v>7.3824050000000003</v>
      </c>
      <c r="C5099" s="2">
        <v>5.6787729999999996</v>
      </c>
      <c r="D5099" s="2">
        <v>5.6787729999999996</v>
      </c>
      <c r="E5099" s="2">
        <v>1</v>
      </c>
    </row>
    <row r="5100" spans="1:5" ht="12.95" customHeight="1" x14ac:dyDescent="0.2">
      <c r="A5100" s="7">
        <v>40524</v>
      </c>
      <c r="B5100" s="8">
        <v>7.3824050000000003</v>
      </c>
      <c r="C5100" s="2">
        <v>5.6787729999999996</v>
      </c>
      <c r="D5100" s="2">
        <v>5.6787729999999996</v>
      </c>
      <c r="E5100" s="2">
        <v>1</v>
      </c>
    </row>
    <row r="5101" spans="1:5" ht="12.95" customHeight="1" x14ac:dyDescent="0.2">
      <c r="A5101" s="7">
        <v>40525</v>
      </c>
      <c r="B5101" s="8">
        <v>7.3824050000000003</v>
      </c>
      <c r="C5101" s="2">
        <v>5.6787729999999996</v>
      </c>
      <c r="D5101" s="2">
        <v>5.6787729999999996</v>
      </c>
      <c r="E5101" s="2">
        <v>1</v>
      </c>
    </row>
    <row r="5102" spans="1:5" ht="12.95" customHeight="1" x14ac:dyDescent="0.2">
      <c r="A5102" s="7">
        <v>40526</v>
      </c>
      <c r="B5102" s="8">
        <v>7.3930170000000004</v>
      </c>
      <c r="C5102" s="2">
        <v>5.6978939999999998</v>
      </c>
      <c r="D5102" s="2">
        <v>5.6978939999999998</v>
      </c>
      <c r="E5102" s="2">
        <v>1</v>
      </c>
    </row>
    <row r="5103" spans="1:5" ht="12.95" customHeight="1" x14ac:dyDescent="0.2">
      <c r="A5103" s="7">
        <v>40527</v>
      </c>
      <c r="B5103" s="8">
        <v>7.4025569999999998</v>
      </c>
      <c r="C5103" s="2">
        <v>5.7127309999999998</v>
      </c>
      <c r="D5103" s="2">
        <v>5.7127309999999998</v>
      </c>
      <c r="E5103" s="2">
        <v>1</v>
      </c>
    </row>
    <row r="5104" spans="1:5" ht="12.95" customHeight="1" x14ac:dyDescent="0.2">
      <c r="A5104" s="7">
        <v>40528</v>
      </c>
      <c r="B5104" s="8">
        <v>7.4064819999999996</v>
      </c>
      <c r="C5104" s="2">
        <v>5.7935559999999997</v>
      </c>
      <c r="D5104" s="2">
        <v>5.7935559999999997</v>
      </c>
      <c r="E5104" s="2">
        <v>1</v>
      </c>
    </row>
    <row r="5105" spans="1:5" ht="12.95" customHeight="1" x14ac:dyDescent="0.2">
      <c r="A5105" s="7">
        <v>40529</v>
      </c>
      <c r="B5105" s="8">
        <v>7.387486</v>
      </c>
      <c r="C5105" s="2">
        <v>5.7575289999999999</v>
      </c>
      <c r="D5105" s="2">
        <v>5.7575289999999999</v>
      </c>
      <c r="E5105" s="2">
        <v>1</v>
      </c>
    </row>
    <row r="5106" spans="1:5" ht="12.95" customHeight="1" x14ac:dyDescent="0.2">
      <c r="A5106" s="7">
        <v>40530</v>
      </c>
      <c r="B5106" s="8">
        <v>7.3875609999999998</v>
      </c>
      <c r="C5106" s="2">
        <v>5.7814690000000004</v>
      </c>
      <c r="D5106" s="2">
        <v>5.7814690000000004</v>
      </c>
      <c r="E5106" s="2">
        <v>1</v>
      </c>
    </row>
    <row r="5107" spans="1:5" ht="12.95" customHeight="1" x14ac:dyDescent="0.2">
      <c r="A5107" s="7">
        <v>40531</v>
      </c>
      <c r="B5107" s="8">
        <v>7.3875609999999998</v>
      </c>
      <c r="C5107" s="2">
        <v>5.7814690000000004</v>
      </c>
      <c r="D5107" s="2">
        <v>5.7814690000000004</v>
      </c>
      <c r="E5107" s="2">
        <v>1</v>
      </c>
    </row>
    <row r="5108" spans="1:5" ht="12.95" customHeight="1" x14ac:dyDescent="0.2">
      <c r="A5108" s="7">
        <v>40532</v>
      </c>
      <c r="B5108" s="8">
        <v>7.3875609999999998</v>
      </c>
      <c r="C5108" s="2">
        <v>5.7814690000000004</v>
      </c>
      <c r="D5108" s="2">
        <v>5.7814690000000004</v>
      </c>
      <c r="E5108" s="2">
        <v>1</v>
      </c>
    </row>
    <row r="5109" spans="1:5" ht="12.95" customHeight="1" x14ac:dyDescent="0.2">
      <c r="A5109" s="7">
        <v>40533</v>
      </c>
      <c r="B5109" s="8">
        <v>7.3789749999999996</v>
      </c>
      <c r="C5109" s="2">
        <v>5.8042749999999996</v>
      </c>
      <c r="D5109" s="2">
        <v>5.8042749999999996</v>
      </c>
      <c r="E5109" s="2">
        <v>1</v>
      </c>
    </row>
    <row r="5110" spans="1:5" ht="12.95" customHeight="1" x14ac:dyDescent="0.2">
      <c r="A5110" s="7">
        <v>40534</v>
      </c>
      <c r="B5110" s="8">
        <v>7.3817899999999996</v>
      </c>
      <c r="C5110" s="2">
        <v>5.8400239999999997</v>
      </c>
      <c r="D5110" s="2">
        <v>5.8400239999999997</v>
      </c>
      <c r="E5110" s="2">
        <v>1</v>
      </c>
    </row>
    <row r="5111" spans="1:5" ht="12.95" customHeight="1" x14ac:dyDescent="0.2">
      <c r="A5111" s="7">
        <v>40535</v>
      </c>
      <c r="B5111" s="8">
        <v>7.3844859999999999</v>
      </c>
      <c r="C5111" s="2">
        <v>5.8976810000000004</v>
      </c>
      <c r="D5111" s="2">
        <v>5.8976810000000004</v>
      </c>
      <c r="E5111" s="2">
        <v>1</v>
      </c>
    </row>
    <row r="5112" spans="1:5" ht="12.95" customHeight="1" x14ac:dyDescent="0.2">
      <c r="A5112" s="7">
        <v>40536</v>
      </c>
      <c r="B5112" s="8">
        <v>7.390517</v>
      </c>
      <c r="C5112" s="2">
        <v>5.9161999999999999</v>
      </c>
      <c r="D5112" s="2">
        <v>5.9161999999999999</v>
      </c>
      <c r="E5112" s="2">
        <v>1</v>
      </c>
    </row>
    <row r="5113" spans="1:5" ht="12.95" customHeight="1" x14ac:dyDescent="0.2">
      <c r="A5113" s="7">
        <v>40537</v>
      </c>
      <c r="B5113" s="8">
        <v>7.3869670000000003</v>
      </c>
      <c r="C5113" s="2">
        <v>5.8529169999999997</v>
      </c>
      <c r="D5113" s="2">
        <v>5.8529169999999997</v>
      </c>
      <c r="E5113" s="2">
        <v>1</v>
      </c>
    </row>
    <row r="5114" spans="1:5" ht="12.95" customHeight="1" x14ac:dyDescent="0.2">
      <c r="A5114" s="7">
        <v>40538</v>
      </c>
      <c r="B5114" s="8">
        <v>7.3869670000000003</v>
      </c>
      <c r="C5114" s="2">
        <v>5.8529169999999997</v>
      </c>
      <c r="D5114" s="2">
        <v>5.8529169999999997</v>
      </c>
      <c r="E5114" s="2">
        <v>1</v>
      </c>
    </row>
    <row r="5115" spans="1:5" ht="12.95" customHeight="1" x14ac:dyDescent="0.2">
      <c r="A5115" s="7">
        <v>40539</v>
      </c>
      <c r="B5115" s="8">
        <v>7.3869670000000003</v>
      </c>
      <c r="C5115" s="2">
        <v>5.8529169999999997</v>
      </c>
      <c r="D5115" s="2">
        <v>5.8529169999999997</v>
      </c>
      <c r="E5115" s="2">
        <v>1</v>
      </c>
    </row>
    <row r="5116" spans="1:5" ht="12.95" customHeight="1" x14ac:dyDescent="0.2">
      <c r="A5116" s="7">
        <v>40540</v>
      </c>
      <c r="B5116" s="8">
        <v>7.3887450000000001</v>
      </c>
      <c r="C5116" s="2">
        <v>5.820659</v>
      </c>
      <c r="D5116" s="2">
        <v>5.820659</v>
      </c>
      <c r="E5116" s="2">
        <v>1</v>
      </c>
    </row>
    <row r="5117" spans="1:5" ht="12.95" customHeight="1" x14ac:dyDescent="0.2">
      <c r="A5117" s="7">
        <v>40541</v>
      </c>
      <c r="B5117" s="8">
        <v>7.3854100000000003</v>
      </c>
      <c r="C5117" s="2">
        <v>5.8937119999999998</v>
      </c>
      <c r="D5117" s="2">
        <v>5.8937119999999998</v>
      </c>
      <c r="E5117" s="2">
        <v>1</v>
      </c>
    </row>
    <row r="5118" spans="1:5" ht="12.95" customHeight="1" x14ac:dyDescent="0.2">
      <c r="A5118" s="7">
        <v>40542</v>
      </c>
      <c r="B5118" s="8">
        <v>7.3890669999999998</v>
      </c>
      <c r="C5118" s="2">
        <v>5.917408</v>
      </c>
      <c r="D5118" s="2">
        <v>5.917408</v>
      </c>
      <c r="E5118" s="2">
        <v>1</v>
      </c>
    </row>
    <row r="5119" spans="1:5" ht="12.95" customHeight="1" x14ac:dyDescent="0.2">
      <c r="A5119" s="7">
        <v>40543</v>
      </c>
      <c r="B5119" s="8">
        <v>7.385173</v>
      </c>
      <c r="C5119" s="2">
        <v>5.9299609999999996</v>
      </c>
      <c r="D5119" s="2">
        <v>5.9299609999999996</v>
      </c>
      <c r="E5119" s="2">
        <v>1</v>
      </c>
    </row>
    <row r="5120" spans="1:5" ht="12.95" customHeight="1" x14ac:dyDescent="0.2">
      <c r="A5120" s="7">
        <v>40544</v>
      </c>
      <c r="B5120" s="8">
        <v>7.3842970000000001</v>
      </c>
      <c r="C5120" s="13">
        <v>5.9046029999999998</v>
      </c>
      <c r="D5120" s="13">
        <v>5.9046029999999998</v>
      </c>
      <c r="E5120" s="2">
        <v>1</v>
      </c>
    </row>
    <row r="5121" spans="1:5" ht="12.95" customHeight="1" x14ac:dyDescent="0.2">
      <c r="A5121" s="7">
        <v>40545</v>
      </c>
      <c r="B5121" s="8">
        <v>7.3842970000000001</v>
      </c>
      <c r="C5121" s="13">
        <v>5.9046029999999998</v>
      </c>
      <c r="D5121" s="13">
        <v>5.9046029999999998</v>
      </c>
      <c r="E5121" s="2">
        <v>1</v>
      </c>
    </row>
    <row r="5122" spans="1:5" ht="12.95" customHeight="1" x14ac:dyDescent="0.2">
      <c r="A5122" s="7">
        <v>40546</v>
      </c>
      <c r="B5122" s="8">
        <v>7.3842970000000001</v>
      </c>
      <c r="C5122" s="13">
        <v>5.9046029999999998</v>
      </c>
      <c r="D5122" s="13">
        <v>5.9046029999999998</v>
      </c>
      <c r="E5122" s="2">
        <v>1</v>
      </c>
    </row>
    <row r="5123" spans="1:5" ht="12.95" customHeight="1" x14ac:dyDescent="0.2">
      <c r="A5123" s="7">
        <v>40547</v>
      </c>
      <c r="B5123" s="8">
        <v>7.3866779999999999</v>
      </c>
      <c r="C5123" s="13">
        <v>5.9264099999999997</v>
      </c>
      <c r="D5123" s="13">
        <v>5.9264099999999997</v>
      </c>
      <c r="E5123" s="2">
        <v>1</v>
      </c>
    </row>
    <row r="5124" spans="1:5" ht="12.95" customHeight="1" x14ac:dyDescent="0.2">
      <c r="A5124" s="7">
        <v>40548</v>
      </c>
      <c r="B5124" s="8">
        <v>7.3893139999999997</v>
      </c>
      <c r="C5124" s="13">
        <v>5.8506049999999998</v>
      </c>
      <c r="D5124" s="13">
        <v>5.8506049999999998</v>
      </c>
      <c r="E5124" s="2">
        <v>1</v>
      </c>
    </row>
    <row r="5125" spans="1:5" ht="12.95" customHeight="1" x14ac:dyDescent="0.2">
      <c r="A5125" s="7">
        <v>40549</v>
      </c>
      <c r="B5125" s="8">
        <v>7.3894310000000001</v>
      </c>
      <c r="C5125" s="13">
        <v>5.8650929999999999</v>
      </c>
      <c r="D5125" s="13">
        <v>5.8650929999999999</v>
      </c>
      <c r="E5125" s="2">
        <v>1</v>
      </c>
    </row>
    <row r="5126" spans="1:5" ht="12.95" customHeight="1" x14ac:dyDescent="0.2">
      <c r="A5126" s="7">
        <v>40550</v>
      </c>
      <c r="B5126" s="8">
        <v>7.3894310000000001</v>
      </c>
      <c r="C5126" s="13">
        <v>5.8650929999999999</v>
      </c>
      <c r="D5126" s="13">
        <v>5.8650929999999999</v>
      </c>
      <c r="E5126" s="2">
        <v>1</v>
      </c>
    </row>
    <row r="5127" spans="1:5" ht="12.95" customHeight="1" x14ac:dyDescent="0.2">
      <c r="A5127" s="7">
        <v>40551</v>
      </c>
      <c r="B5127" s="8">
        <v>7.3911110000000004</v>
      </c>
      <c r="C5127" s="13">
        <v>5.9109970000000001</v>
      </c>
      <c r="D5127" s="13">
        <v>5.9109970000000001</v>
      </c>
      <c r="E5127" s="2">
        <v>1</v>
      </c>
    </row>
    <row r="5128" spans="1:5" ht="12.95" customHeight="1" x14ac:dyDescent="0.2">
      <c r="A5128" s="7">
        <v>40552</v>
      </c>
      <c r="B5128" s="8">
        <v>7.3911110000000004</v>
      </c>
      <c r="C5128" s="13">
        <v>5.9109970000000001</v>
      </c>
      <c r="D5128" s="13">
        <v>5.9109970000000001</v>
      </c>
      <c r="E5128" s="2">
        <v>1</v>
      </c>
    </row>
    <row r="5129" spans="1:5" ht="12.95" customHeight="1" x14ac:dyDescent="0.2">
      <c r="A5129" s="7">
        <v>40553</v>
      </c>
      <c r="B5129" s="8">
        <v>7.3911110000000004</v>
      </c>
      <c r="C5129" s="13">
        <v>5.9109970000000001</v>
      </c>
      <c r="D5129" s="13">
        <v>5.9109970000000001</v>
      </c>
      <c r="E5129" s="2">
        <v>1</v>
      </c>
    </row>
    <row r="5130" spans="1:5" ht="12.95" customHeight="1" x14ac:dyDescent="0.2">
      <c r="A5130" s="7">
        <v>40554</v>
      </c>
      <c r="B5130" s="8">
        <v>7.399877</v>
      </c>
      <c r="C5130" s="13">
        <v>5.9360480000000004</v>
      </c>
      <c r="D5130" s="13">
        <v>5.9360480000000004</v>
      </c>
      <c r="E5130" s="2">
        <v>1</v>
      </c>
    </row>
    <row r="5131" spans="1:5" ht="12.95" customHeight="1" x14ac:dyDescent="0.2">
      <c r="A5131" s="7">
        <v>40555</v>
      </c>
      <c r="B5131" s="8">
        <v>7.3989560000000001</v>
      </c>
      <c r="C5131" s="13">
        <v>5.9021670000000004</v>
      </c>
      <c r="D5131" s="13">
        <v>5.9021670000000004</v>
      </c>
      <c r="E5131" s="2">
        <v>1</v>
      </c>
    </row>
    <row r="5132" spans="1:5" ht="12.95" customHeight="1" x14ac:dyDescent="0.2">
      <c r="A5132" s="7">
        <v>40556</v>
      </c>
      <c r="B5132" s="8">
        <v>7.4009179999999999</v>
      </c>
      <c r="C5132" s="13">
        <v>5.8477540000000001</v>
      </c>
      <c r="D5132" s="13">
        <v>5.8477540000000001</v>
      </c>
      <c r="E5132" s="2">
        <v>1</v>
      </c>
    </row>
    <row r="5133" spans="1:5" ht="12.95" customHeight="1" x14ac:dyDescent="0.2">
      <c r="A5133" s="7">
        <v>40557</v>
      </c>
      <c r="B5133" s="8">
        <v>7.4060110000000003</v>
      </c>
      <c r="C5133" s="13">
        <v>5.7918279999999998</v>
      </c>
      <c r="D5133" s="13">
        <v>5.7918279999999998</v>
      </c>
      <c r="E5133" s="2">
        <v>1</v>
      </c>
    </row>
    <row r="5134" spans="1:5" ht="12.95" customHeight="1" x14ac:dyDescent="0.2">
      <c r="A5134" s="7">
        <v>40558</v>
      </c>
      <c r="B5134" s="8">
        <v>7.401637</v>
      </c>
      <c r="C5134" s="13">
        <v>5.7301520000000004</v>
      </c>
      <c r="D5134" s="13">
        <v>5.7301520000000004</v>
      </c>
      <c r="E5134" s="2">
        <v>1</v>
      </c>
    </row>
    <row r="5135" spans="1:5" ht="12.95" customHeight="1" x14ac:dyDescent="0.2">
      <c r="A5135" s="7">
        <v>40559</v>
      </c>
      <c r="B5135" s="8">
        <v>7.401637</v>
      </c>
      <c r="C5135" s="13">
        <v>5.7301520000000004</v>
      </c>
      <c r="D5135" s="13">
        <v>5.7301520000000004</v>
      </c>
      <c r="E5135" s="2">
        <v>1</v>
      </c>
    </row>
    <row r="5136" spans="1:5" ht="12.95" customHeight="1" x14ac:dyDescent="0.2">
      <c r="A5136" s="7">
        <v>40560</v>
      </c>
      <c r="B5136" s="8">
        <v>7.401637</v>
      </c>
      <c r="C5136" s="13">
        <v>5.7301520000000004</v>
      </c>
      <c r="D5136" s="13">
        <v>5.7301520000000004</v>
      </c>
      <c r="E5136" s="2">
        <v>1</v>
      </c>
    </row>
    <row r="5137" spans="1:5" ht="12.95" customHeight="1" x14ac:dyDescent="0.2">
      <c r="A5137" s="7">
        <v>40561</v>
      </c>
      <c r="B5137" s="8">
        <v>7.4028450000000001</v>
      </c>
      <c r="C5137" s="13">
        <v>5.7717489999999998</v>
      </c>
      <c r="D5137" s="13">
        <v>5.7717489999999998</v>
      </c>
      <c r="E5137" s="2">
        <v>1</v>
      </c>
    </row>
    <row r="5138" spans="1:5" ht="12.95" customHeight="1" x14ac:dyDescent="0.2">
      <c r="A5138" s="7">
        <v>40562</v>
      </c>
      <c r="B5138" s="8">
        <v>7.3937980000000003</v>
      </c>
      <c r="C5138" s="13">
        <v>5.7432020000000001</v>
      </c>
      <c r="D5138" s="13">
        <v>5.7432020000000001</v>
      </c>
      <c r="E5138" s="2">
        <v>1</v>
      </c>
    </row>
    <row r="5139" spans="1:5" ht="12.95" customHeight="1" x14ac:dyDescent="0.2">
      <c r="A5139" s="7">
        <v>40563</v>
      </c>
      <c r="B5139" s="8">
        <v>7.3905459999999996</v>
      </c>
      <c r="C5139" s="13">
        <v>5.7197940000000003</v>
      </c>
      <c r="D5139" s="13">
        <v>5.7197940000000003</v>
      </c>
      <c r="E5139" s="2">
        <v>1</v>
      </c>
    </row>
    <row r="5140" spans="1:5" ht="12.95" customHeight="1" x14ac:dyDescent="0.2">
      <c r="A5140" s="7">
        <v>40564</v>
      </c>
      <c r="B5140" s="8">
        <v>7.3936089999999997</v>
      </c>
      <c r="C5140" s="13">
        <v>5.7439470000000004</v>
      </c>
      <c r="D5140" s="13">
        <v>5.7439470000000004</v>
      </c>
      <c r="E5140" s="2">
        <v>1</v>
      </c>
    </row>
    <row r="5141" spans="1:5" ht="12.95" customHeight="1" x14ac:dyDescent="0.2">
      <c r="A5141" s="7">
        <v>40565</v>
      </c>
      <c r="B5141" s="8">
        <v>7.3883919999999996</v>
      </c>
      <c r="C5141" s="13">
        <v>5.6620369999999998</v>
      </c>
      <c r="D5141" s="13">
        <v>5.6620369999999998</v>
      </c>
      <c r="E5141" s="2">
        <v>1</v>
      </c>
    </row>
    <row r="5142" spans="1:5" ht="12.95" customHeight="1" x14ac:dyDescent="0.2">
      <c r="A5142" s="7">
        <v>40566</v>
      </c>
      <c r="B5142" s="8">
        <v>7.3883919999999996</v>
      </c>
      <c r="C5142" s="13">
        <v>5.6620369999999998</v>
      </c>
      <c r="D5142" s="13">
        <v>5.6620369999999998</v>
      </c>
      <c r="E5142" s="2">
        <v>1</v>
      </c>
    </row>
    <row r="5143" spans="1:5" ht="12.95" customHeight="1" x14ac:dyDescent="0.2">
      <c r="A5143" s="7">
        <v>40567</v>
      </c>
      <c r="B5143" s="8">
        <v>7.3883919999999996</v>
      </c>
      <c r="C5143" s="13">
        <v>5.6620369999999998</v>
      </c>
      <c r="D5143" s="13">
        <v>5.6620369999999998</v>
      </c>
      <c r="E5143" s="2">
        <v>1</v>
      </c>
    </row>
    <row r="5144" spans="1:5" ht="12.95" customHeight="1" x14ac:dyDescent="0.2">
      <c r="A5144" s="7">
        <v>40568</v>
      </c>
      <c r="B5144" s="8">
        <v>7.3978349999999997</v>
      </c>
      <c r="C5144" s="13">
        <v>5.6897669999999998</v>
      </c>
      <c r="D5144" s="13">
        <v>5.6897669999999998</v>
      </c>
      <c r="E5144" s="2">
        <v>1</v>
      </c>
    </row>
    <row r="5145" spans="1:5" ht="12.95" customHeight="1" x14ac:dyDescent="0.2">
      <c r="A5145" s="7">
        <v>40569</v>
      </c>
      <c r="B5145" s="8">
        <v>7.3947950000000002</v>
      </c>
      <c r="C5145" s="13">
        <v>5.7377370000000001</v>
      </c>
      <c r="D5145" s="13">
        <v>5.7377370000000001</v>
      </c>
      <c r="E5145" s="2">
        <v>1</v>
      </c>
    </row>
    <row r="5146" spans="1:5" ht="12.95" customHeight="1" x14ac:dyDescent="0.2">
      <c r="A5146" s="7">
        <v>40570</v>
      </c>
      <c r="B5146" s="8">
        <v>7.3986700000000001</v>
      </c>
      <c r="C5146" s="13">
        <v>5.7132589999999999</v>
      </c>
      <c r="D5146" s="13">
        <v>5.7132589999999999</v>
      </c>
      <c r="E5146" s="2">
        <v>1</v>
      </c>
    </row>
    <row r="5147" spans="1:5" ht="12.95" customHeight="1" x14ac:dyDescent="0.2">
      <c r="A5147" s="7">
        <v>40571</v>
      </c>
      <c r="B5147" s="8">
        <v>7.4124670000000004</v>
      </c>
      <c r="C5147" s="13">
        <v>5.729222</v>
      </c>
      <c r="D5147" s="13">
        <v>5.729222</v>
      </c>
      <c r="E5147" s="2">
        <v>1</v>
      </c>
    </row>
    <row r="5148" spans="1:5" ht="12.95" customHeight="1" x14ac:dyDescent="0.2">
      <c r="A5148" s="7">
        <v>40572</v>
      </c>
      <c r="B5148" s="8">
        <v>7.407203</v>
      </c>
      <c r="C5148" s="13">
        <v>5.7097069999999999</v>
      </c>
      <c r="D5148" s="13">
        <v>5.7097069999999999</v>
      </c>
      <c r="E5148" s="2">
        <v>1</v>
      </c>
    </row>
    <row r="5149" spans="1:5" ht="12.95" customHeight="1" x14ac:dyDescent="0.2">
      <c r="A5149" s="7">
        <v>40573</v>
      </c>
      <c r="B5149" s="8">
        <v>7.407203</v>
      </c>
      <c r="C5149" s="13">
        <v>5.7097069999999999</v>
      </c>
      <c r="D5149" s="13">
        <v>5.7097069999999999</v>
      </c>
      <c r="E5149" s="2">
        <v>1</v>
      </c>
    </row>
    <row r="5150" spans="1:5" ht="12.95" customHeight="1" x14ac:dyDescent="0.2">
      <c r="A5150" s="7">
        <v>40574</v>
      </c>
      <c r="B5150" s="8">
        <v>7.407203</v>
      </c>
      <c r="C5150" s="13">
        <v>5.7097069999999999</v>
      </c>
      <c r="D5150" s="13">
        <v>5.7097069999999999</v>
      </c>
      <c r="E5150" s="2">
        <v>1</v>
      </c>
    </row>
    <row r="5151" spans="1:5" ht="12.95" customHeight="1" x14ac:dyDescent="0.2">
      <c r="A5151" s="7">
        <v>40575</v>
      </c>
      <c r="B5151" s="8">
        <v>7.4159689999999996</v>
      </c>
      <c r="C5151" s="13">
        <v>5.7577400000000001</v>
      </c>
      <c r="D5151" s="13">
        <v>5.7577400000000001</v>
      </c>
      <c r="E5151" s="2">
        <v>1</v>
      </c>
    </row>
    <row r="5152" spans="1:5" ht="12.95" customHeight="1" x14ac:dyDescent="0.2">
      <c r="A5152" s="7">
        <v>40576</v>
      </c>
      <c r="B5152" s="8">
        <v>7.4175599999999999</v>
      </c>
      <c r="C5152" s="13">
        <v>5.7398129999999998</v>
      </c>
      <c r="D5152" s="13">
        <v>5.7398129999999998</v>
      </c>
      <c r="E5152" s="2">
        <v>1</v>
      </c>
    </row>
    <row r="5153" spans="1:5" ht="12.95" customHeight="1" x14ac:dyDescent="0.2">
      <c r="A5153" s="7">
        <v>40577</v>
      </c>
      <c r="B5153" s="8">
        <v>7.4108260000000001</v>
      </c>
      <c r="C5153" s="13">
        <v>5.7257410000000002</v>
      </c>
      <c r="D5153" s="13">
        <v>5.7257410000000002</v>
      </c>
      <c r="E5153" s="2">
        <v>1</v>
      </c>
    </row>
    <row r="5154" spans="1:5" ht="12.95" customHeight="1" x14ac:dyDescent="0.2">
      <c r="A5154" s="7">
        <v>40578</v>
      </c>
      <c r="B5154" s="8">
        <v>7.4184770000000002</v>
      </c>
      <c r="C5154" s="13">
        <v>5.7065210000000004</v>
      </c>
      <c r="D5154" s="13">
        <v>5.7065210000000004</v>
      </c>
      <c r="E5154" s="2">
        <v>1</v>
      </c>
    </row>
    <row r="5155" spans="1:5" ht="12.95" customHeight="1" x14ac:dyDescent="0.2">
      <c r="A5155" s="7">
        <v>40579</v>
      </c>
      <c r="B5155" s="8">
        <v>7.4149050000000001</v>
      </c>
      <c r="C5155" s="13">
        <v>5.7399789999999999</v>
      </c>
      <c r="D5155" s="13">
        <v>5.7399789999999999</v>
      </c>
      <c r="E5155" s="2">
        <v>1</v>
      </c>
    </row>
    <row r="5156" spans="1:5" ht="12.95" customHeight="1" x14ac:dyDescent="0.2">
      <c r="A5156" s="7">
        <v>40580</v>
      </c>
      <c r="B5156" s="8">
        <v>7.4149050000000001</v>
      </c>
      <c r="C5156" s="13">
        <v>5.7399789999999999</v>
      </c>
      <c r="D5156" s="13">
        <v>5.7399789999999999</v>
      </c>
      <c r="E5156" s="2">
        <v>1</v>
      </c>
    </row>
    <row r="5157" spans="1:5" ht="12.95" customHeight="1" x14ac:dyDescent="0.2">
      <c r="A5157" s="7">
        <v>40581</v>
      </c>
      <c r="B5157" s="8">
        <v>7.4149050000000001</v>
      </c>
      <c r="C5157" s="13">
        <v>5.7399789999999999</v>
      </c>
      <c r="D5157" s="13">
        <v>5.7399789999999999</v>
      </c>
      <c r="E5157" s="2">
        <v>1</v>
      </c>
    </row>
    <row r="5158" spans="1:5" ht="12.95" customHeight="1" x14ac:dyDescent="0.2">
      <c r="A5158" s="7">
        <v>40582</v>
      </c>
      <c r="B5158" s="8">
        <v>7.4110860000000001</v>
      </c>
      <c r="C5158" s="13">
        <v>5.6951400000000003</v>
      </c>
      <c r="D5158" s="13">
        <v>5.6951400000000003</v>
      </c>
      <c r="E5158" s="2">
        <v>1</v>
      </c>
    </row>
    <row r="5159" spans="1:5" ht="12.95" customHeight="1" x14ac:dyDescent="0.2">
      <c r="A5159" s="7">
        <v>40583</v>
      </c>
      <c r="B5159" s="8">
        <v>7.4101189999999999</v>
      </c>
      <c r="C5159" s="13">
        <v>5.6882770000000002</v>
      </c>
      <c r="D5159" s="13">
        <v>5.6882770000000002</v>
      </c>
      <c r="E5159" s="2">
        <v>1</v>
      </c>
    </row>
    <row r="5160" spans="1:5" ht="12.95" customHeight="1" x14ac:dyDescent="0.2">
      <c r="A5160" s="7">
        <v>40584</v>
      </c>
      <c r="B5160" s="8">
        <v>7.4128429999999996</v>
      </c>
      <c r="C5160" s="13">
        <v>5.6311479999999996</v>
      </c>
      <c r="D5160" s="13">
        <v>5.6311479999999996</v>
      </c>
      <c r="E5160" s="2">
        <v>1</v>
      </c>
    </row>
    <row r="5161" spans="1:5" ht="12.95" customHeight="1" x14ac:dyDescent="0.2">
      <c r="A5161" s="7">
        <v>40585</v>
      </c>
      <c r="B5161" s="8">
        <v>7.4155620000000004</v>
      </c>
      <c r="C5161" s="13">
        <v>5.6486609999999997</v>
      </c>
      <c r="D5161" s="13">
        <v>5.6486609999999997</v>
      </c>
      <c r="E5161" s="2">
        <v>1</v>
      </c>
    </row>
    <row r="5162" spans="1:5" ht="12.95" customHeight="1" x14ac:dyDescent="0.2">
      <c r="A5162" s="7">
        <v>40586</v>
      </c>
      <c r="B5162" s="8">
        <v>7.4119539999999997</v>
      </c>
      <c r="C5162" s="13">
        <v>5.6321839999999996</v>
      </c>
      <c r="D5162" s="13">
        <v>5.6321839999999996</v>
      </c>
      <c r="E5162" s="2">
        <v>1</v>
      </c>
    </row>
    <row r="5163" spans="1:5" ht="12.95" customHeight="1" x14ac:dyDescent="0.2">
      <c r="A5163" s="7">
        <v>40587</v>
      </c>
      <c r="B5163" s="8">
        <v>7.4119539999999997</v>
      </c>
      <c r="C5163" s="13">
        <v>5.6321839999999996</v>
      </c>
      <c r="D5163" s="13">
        <v>5.6321839999999996</v>
      </c>
      <c r="E5163" s="2">
        <v>1</v>
      </c>
    </row>
    <row r="5164" spans="1:5" ht="12.95" customHeight="1" x14ac:dyDescent="0.2">
      <c r="A5164" s="7">
        <v>40588</v>
      </c>
      <c r="B5164" s="8">
        <v>7.4119539999999997</v>
      </c>
      <c r="C5164" s="13">
        <v>5.6321839999999996</v>
      </c>
      <c r="D5164" s="13">
        <v>5.6321839999999996</v>
      </c>
      <c r="E5164" s="2">
        <v>1</v>
      </c>
    </row>
    <row r="5165" spans="1:5" ht="12.95" customHeight="1" x14ac:dyDescent="0.2">
      <c r="A5165" s="7">
        <v>40589</v>
      </c>
      <c r="B5165" s="8">
        <v>7.4103820000000002</v>
      </c>
      <c r="C5165" s="13">
        <v>5.6606690000000004</v>
      </c>
      <c r="D5165" s="13">
        <v>5.6606690000000004</v>
      </c>
      <c r="E5165" s="2">
        <v>1</v>
      </c>
    </row>
    <row r="5166" spans="1:5" ht="12.95" customHeight="1" x14ac:dyDescent="0.2">
      <c r="A5166" s="7">
        <v>40590</v>
      </c>
      <c r="B5166" s="8">
        <v>7.4042529999999998</v>
      </c>
      <c r="C5166" s="13">
        <v>5.6460679999999996</v>
      </c>
      <c r="D5166" s="13">
        <v>5.6460679999999996</v>
      </c>
      <c r="E5166" s="2">
        <v>1</v>
      </c>
    </row>
    <row r="5167" spans="1:5" ht="12.95" customHeight="1" x14ac:dyDescent="0.2">
      <c r="A5167" s="7">
        <v>40591</v>
      </c>
      <c r="B5167" s="8">
        <v>7.410514</v>
      </c>
      <c r="C5167" s="13">
        <v>5.6802960000000002</v>
      </c>
      <c r="D5167" s="13">
        <v>5.6802960000000002</v>
      </c>
      <c r="E5167" s="2">
        <v>1</v>
      </c>
    </row>
    <row r="5168" spans="1:5" ht="12.95" customHeight="1" x14ac:dyDescent="0.2">
      <c r="A5168" s="7">
        <v>40592</v>
      </c>
      <c r="B5168" s="8">
        <v>7.3981440000000003</v>
      </c>
      <c r="C5168" s="13">
        <v>5.700088</v>
      </c>
      <c r="D5168" s="13">
        <v>5.700088</v>
      </c>
      <c r="E5168" s="2">
        <v>1</v>
      </c>
    </row>
    <row r="5169" spans="1:5" ht="12.95" customHeight="1" x14ac:dyDescent="0.2">
      <c r="A5169" s="7">
        <v>40593</v>
      </c>
      <c r="B5169" s="8">
        <v>7.4072630000000004</v>
      </c>
      <c r="C5169" s="13">
        <v>5.73895</v>
      </c>
      <c r="D5169" s="13">
        <v>5.73895</v>
      </c>
      <c r="E5169" s="2">
        <v>1</v>
      </c>
    </row>
    <row r="5170" spans="1:5" ht="12.95" customHeight="1" x14ac:dyDescent="0.2">
      <c r="A5170" s="7">
        <v>40594</v>
      </c>
      <c r="B5170" s="8">
        <v>7.4072630000000004</v>
      </c>
      <c r="C5170" s="13">
        <v>5.73895</v>
      </c>
      <c r="D5170" s="13">
        <v>5.73895</v>
      </c>
      <c r="E5170" s="2">
        <v>1</v>
      </c>
    </row>
    <row r="5171" spans="1:5" ht="12.95" customHeight="1" x14ac:dyDescent="0.2">
      <c r="A5171" s="7">
        <v>40595</v>
      </c>
      <c r="B5171" s="8">
        <v>7.4072630000000004</v>
      </c>
      <c r="C5171" s="13">
        <v>5.73895</v>
      </c>
      <c r="D5171" s="13">
        <v>5.73895</v>
      </c>
      <c r="E5171" s="2">
        <v>1</v>
      </c>
    </row>
    <row r="5172" spans="1:5" ht="12.95" customHeight="1" x14ac:dyDescent="0.2">
      <c r="A5172" s="7">
        <v>40596</v>
      </c>
      <c r="B5172" s="8">
        <v>7.4042349999999999</v>
      </c>
      <c r="C5172" s="13">
        <v>5.7096200000000001</v>
      </c>
      <c r="D5172" s="13">
        <v>5.7096200000000001</v>
      </c>
      <c r="E5172" s="2">
        <v>1</v>
      </c>
    </row>
    <row r="5173" spans="1:5" ht="12.95" customHeight="1" x14ac:dyDescent="0.2">
      <c r="A5173" s="7">
        <v>40597</v>
      </c>
      <c r="B5173" s="8">
        <v>7.4063290000000004</v>
      </c>
      <c r="C5173" s="13">
        <v>5.767271</v>
      </c>
      <c r="D5173" s="13">
        <v>5.767271</v>
      </c>
      <c r="E5173" s="2">
        <v>1</v>
      </c>
    </row>
    <row r="5174" spans="1:5" ht="12.95" customHeight="1" x14ac:dyDescent="0.2">
      <c r="A5174" s="7">
        <v>40598</v>
      </c>
      <c r="B5174" s="8">
        <v>7.4092349999999998</v>
      </c>
      <c r="C5174" s="13">
        <v>5.7578760000000004</v>
      </c>
      <c r="D5174" s="13">
        <v>5.7578760000000004</v>
      </c>
      <c r="E5174" s="2">
        <v>1</v>
      </c>
    </row>
    <row r="5175" spans="1:5" ht="12.95" customHeight="1" x14ac:dyDescent="0.2">
      <c r="A5175" s="7">
        <v>40599</v>
      </c>
      <c r="B5175" s="8">
        <v>7.4129800000000001</v>
      </c>
      <c r="C5175" s="13">
        <v>5.8027240000000004</v>
      </c>
      <c r="D5175" s="13">
        <v>5.8027240000000004</v>
      </c>
      <c r="E5175" s="2">
        <v>1</v>
      </c>
    </row>
    <row r="5176" spans="1:5" ht="12.95" customHeight="1" x14ac:dyDescent="0.2">
      <c r="A5176" s="7">
        <v>40600</v>
      </c>
      <c r="B5176" s="8">
        <v>7.4148199999999997</v>
      </c>
      <c r="C5176" s="13">
        <v>5.7869510000000002</v>
      </c>
      <c r="D5176" s="13">
        <v>5.7869510000000002</v>
      </c>
      <c r="E5176" s="2">
        <v>1</v>
      </c>
    </row>
    <row r="5177" spans="1:5" ht="12.95" customHeight="1" x14ac:dyDescent="0.2">
      <c r="A5177" s="7">
        <v>40601</v>
      </c>
      <c r="B5177" s="8">
        <v>7.4148199999999997</v>
      </c>
      <c r="C5177" s="13">
        <v>5.7869510000000002</v>
      </c>
      <c r="D5177" s="13">
        <v>5.7869510000000002</v>
      </c>
      <c r="E5177" s="2">
        <v>1</v>
      </c>
    </row>
    <row r="5178" spans="1:5" ht="12.95" customHeight="1" x14ac:dyDescent="0.2">
      <c r="A5178" s="7">
        <v>40602</v>
      </c>
      <c r="B5178" s="8">
        <v>7.4148199999999997</v>
      </c>
      <c r="C5178" s="13">
        <v>5.7869510000000002</v>
      </c>
      <c r="D5178" s="13">
        <v>5.7869510000000002</v>
      </c>
      <c r="E5178" s="2">
        <v>1</v>
      </c>
    </row>
    <row r="5179" spans="1:5" ht="12.95" customHeight="1" x14ac:dyDescent="0.2">
      <c r="A5179" s="7">
        <v>40603</v>
      </c>
      <c r="B5179" s="8">
        <v>7.4194250000000004</v>
      </c>
      <c r="C5179" s="13">
        <v>5.7792690000000002</v>
      </c>
      <c r="D5179" s="13">
        <v>5.7792690000000002</v>
      </c>
      <c r="E5179" s="2">
        <v>1</v>
      </c>
    </row>
    <row r="5180" spans="1:5" ht="12.95" customHeight="1" x14ac:dyDescent="0.2">
      <c r="A5180" s="7">
        <v>40604</v>
      </c>
      <c r="B5180" s="8">
        <v>7.4246829999999999</v>
      </c>
      <c r="C5180" s="13">
        <v>5.7685360000000001</v>
      </c>
      <c r="D5180" s="13">
        <v>5.7685360000000001</v>
      </c>
      <c r="E5180" s="2">
        <v>1</v>
      </c>
    </row>
    <row r="5181" spans="1:5" ht="12.95" customHeight="1" x14ac:dyDescent="0.2">
      <c r="A5181" s="7">
        <v>40605</v>
      </c>
      <c r="B5181" s="8">
        <v>7.4174059999999997</v>
      </c>
      <c r="C5181" s="13">
        <v>5.7930380000000001</v>
      </c>
      <c r="D5181" s="13">
        <v>5.7930380000000001</v>
      </c>
      <c r="E5181" s="2">
        <v>1</v>
      </c>
    </row>
    <row r="5182" spans="1:5" ht="12.95" customHeight="1" x14ac:dyDescent="0.2">
      <c r="A5182" s="7">
        <v>40606</v>
      </c>
      <c r="B5182" s="8">
        <v>7.421627</v>
      </c>
      <c r="C5182" s="13">
        <v>5.7841379999999996</v>
      </c>
      <c r="D5182" s="13">
        <v>5.7841379999999996</v>
      </c>
      <c r="E5182" s="2">
        <v>1</v>
      </c>
    </row>
    <row r="5183" spans="1:5" ht="12.95" customHeight="1" x14ac:dyDescent="0.2">
      <c r="A5183" s="7">
        <v>40607</v>
      </c>
      <c r="B5183" s="8">
        <v>7.4121160000000001</v>
      </c>
      <c r="C5183" s="13">
        <v>5.7046989999999997</v>
      </c>
      <c r="D5183" s="13">
        <v>5.7046989999999997</v>
      </c>
      <c r="E5183" s="2">
        <v>1</v>
      </c>
    </row>
    <row r="5184" spans="1:5" ht="12.95" customHeight="1" x14ac:dyDescent="0.2">
      <c r="A5184" s="7">
        <v>40608</v>
      </c>
      <c r="B5184" s="8">
        <v>7.4121160000000001</v>
      </c>
      <c r="C5184" s="13">
        <v>5.7046989999999997</v>
      </c>
      <c r="D5184" s="13">
        <v>5.7046989999999997</v>
      </c>
      <c r="E5184" s="2">
        <v>1</v>
      </c>
    </row>
    <row r="5185" spans="1:5" ht="12.95" customHeight="1" x14ac:dyDescent="0.2">
      <c r="A5185" s="7">
        <v>40609</v>
      </c>
      <c r="B5185" s="8">
        <v>7.4121160000000001</v>
      </c>
      <c r="C5185" s="13">
        <v>5.7046989999999997</v>
      </c>
      <c r="D5185" s="13">
        <v>5.7046989999999997</v>
      </c>
      <c r="E5185" s="2">
        <v>1</v>
      </c>
    </row>
    <row r="5186" spans="1:5" ht="12.95" customHeight="1" x14ac:dyDescent="0.2">
      <c r="A5186" s="7">
        <v>40610</v>
      </c>
      <c r="B5186" s="8">
        <v>7.4072480000000001</v>
      </c>
      <c r="C5186" s="13">
        <v>5.7119429999999998</v>
      </c>
      <c r="D5186" s="13">
        <v>5.7119429999999998</v>
      </c>
      <c r="E5186" s="2">
        <v>1</v>
      </c>
    </row>
    <row r="5187" spans="1:5" ht="12.95" customHeight="1" x14ac:dyDescent="0.2">
      <c r="A5187" s="7">
        <v>40611</v>
      </c>
      <c r="B5187" s="8">
        <v>7.403009</v>
      </c>
      <c r="C5187" s="13">
        <v>5.7016400000000003</v>
      </c>
      <c r="D5187" s="13">
        <v>5.7016400000000003</v>
      </c>
      <c r="E5187" s="2">
        <v>1</v>
      </c>
    </row>
    <row r="5188" spans="1:5" ht="12.95" customHeight="1" x14ac:dyDescent="0.2">
      <c r="A5188" s="7">
        <v>40612</v>
      </c>
      <c r="B5188" s="8">
        <v>7.4006569999999998</v>
      </c>
      <c r="C5188" s="13">
        <v>5.7147930000000002</v>
      </c>
      <c r="D5188" s="13">
        <v>5.7147930000000002</v>
      </c>
      <c r="E5188" s="2">
        <v>1</v>
      </c>
    </row>
    <row r="5189" spans="1:5" ht="12.95" customHeight="1" x14ac:dyDescent="0.2">
      <c r="A5189" s="7">
        <v>40613</v>
      </c>
      <c r="B5189" s="8">
        <v>7.3951770000000003</v>
      </c>
      <c r="C5189" s="13">
        <v>5.7264809999999997</v>
      </c>
      <c r="D5189" s="13">
        <v>5.7264809999999997</v>
      </c>
      <c r="E5189" s="2">
        <v>1</v>
      </c>
    </row>
    <row r="5190" spans="1:5" ht="12.95" customHeight="1" x14ac:dyDescent="0.2">
      <c r="A5190" s="7">
        <v>40614</v>
      </c>
      <c r="B5190" s="8">
        <v>7.3881410000000001</v>
      </c>
      <c r="C5190" s="13">
        <v>5.7396989999999999</v>
      </c>
      <c r="D5190" s="13">
        <v>5.7396989999999999</v>
      </c>
      <c r="E5190" s="2">
        <v>1</v>
      </c>
    </row>
    <row r="5191" spans="1:5" ht="12.95" customHeight="1" x14ac:dyDescent="0.2">
      <c r="A5191" s="7">
        <v>40615</v>
      </c>
      <c r="B5191" s="8">
        <v>7.3881410000000001</v>
      </c>
      <c r="C5191" s="13">
        <v>5.7396989999999999</v>
      </c>
      <c r="D5191" s="13">
        <v>5.7396989999999999</v>
      </c>
      <c r="E5191" s="2">
        <v>1</v>
      </c>
    </row>
    <row r="5192" spans="1:5" ht="12.95" customHeight="1" x14ac:dyDescent="0.2">
      <c r="A5192" s="7">
        <v>40616</v>
      </c>
      <c r="B5192" s="8">
        <v>7.3881410000000001</v>
      </c>
      <c r="C5192" s="13">
        <v>5.7396989999999999</v>
      </c>
      <c r="D5192" s="13">
        <v>5.7396989999999999</v>
      </c>
      <c r="E5192" s="2">
        <v>1</v>
      </c>
    </row>
    <row r="5193" spans="1:5" ht="12.95" customHeight="1" x14ac:dyDescent="0.2">
      <c r="A5193" s="7">
        <v>40617</v>
      </c>
      <c r="B5193" s="8">
        <v>7.390746</v>
      </c>
      <c r="C5193" s="13">
        <v>5.7027359999999998</v>
      </c>
      <c r="D5193" s="13">
        <v>5.7027359999999998</v>
      </c>
      <c r="E5193" s="2">
        <v>1</v>
      </c>
    </row>
    <row r="5194" spans="1:5" ht="12.95" customHeight="1" x14ac:dyDescent="0.2">
      <c r="A5194" s="7">
        <v>40618</v>
      </c>
      <c r="B5194" s="8">
        <v>7.3968119999999997</v>
      </c>
      <c r="C5194" s="13">
        <v>5.7801140000000002</v>
      </c>
      <c r="D5194" s="13">
        <v>5.7801140000000002</v>
      </c>
      <c r="E5194" s="2">
        <v>1</v>
      </c>
    </row>
    <row r="5195" spans="1:5" ht="12.95" customHeight="1" x14ac:dyDescent="0.2">
      <c r="A5195" s="7">
        <v>40619</v>
      </c>
      <c r="B5195" s="8">
        <v>7.3830470000000004</v>
      </c>
      <c r="C5195" s="13">
        <v>5.7779360000000004</v>
      </c>
      <c r="D5195" s="13">
        <v>5.7779360000000004</v>
      </c>
      <c r="E5195" s="2">
        <v>1</v>
      </c>
    </row>
    <row r="5196" spans="1:5" ht="12.95" customHeight="1" x14ac:dyDescent="0.2">
      <c r="A5196" s="7">
        <v>40620</v>
      </c>
      <c r="B5196" s="8">
        <v>7.3742479999999997</v>
      </c>
      <c r="C5196" s="13">
        <v>5.8558310000000002</v>
      </c>
      <c r="D5196" s="13">
        <v>5.8558310000000002</v>
      </c>
      <c r="E5196" s="2">
        <v>1</v>
      </c>
    </row>
    <row r="5197" spans="1:5" ht="12.95" customHeight="1" x14ac:dyDescent="0.2">
      <c r="A5197" s="7">
        <v>40621</v>
      </c>
      <c r="B5197" s="8">
        <v>7.3746499999999999</v>
      </c>
      <c r="C5197" s="13">
        <v>5.7963139999999997</v>
      </c>
      <c r="D5197" s="13">
        <v>5.7963139999999997</v>
      </c>
      <c r="E5197" s="2">
        <v>1</v>
      </c>
    </row>
    <row r="5198" spans="1:5" ht="12.95" customHeight="1" x14ac:dyDescent="0.2">
      <c r="A5198" s="7">
        <v>40622</v>
      </c>
      <c r="B5198" s="8">
        <v>7.3746499999999999</v>
      </c>
      <c r="C5198" s="13">
        <v>5.7963139999999997</v>
      </c>
      <c r="D5198" s="13">
        <v>5.7963139999999997</v>
      </c>
      <c r="E5198" s="2">
        <v>1</v>
      </c>
    </row>
    <row r="5199" spans="1:5" ht="12.95" customHeight="1" x14ac:dyDescent="0.2">
      <c r="A5199" s="7">
        <v>40623</v>
      </c>
      <c r="B5199" s="8">
        <v>7.3746499999999999</v>
      </c>
      <c r="C5199" s="13">
        <v>5.7963139999999997</v>
      </c>
      <c r="D5199" s="13">
        <v>5.7963139999999997</v>
      </c>
      <c r="E5199" s="2">
        <v>1</v>
      </c>
    </row>
    <row r="5200" spans="1:5" ht="12.95" customHeight="1" x14ac:dyDescent="0.2">
      <c r="A5200" s="7">
        <v>40624</v>
      </c>
      <c r="B5200" s="8">
        <v>7.3863830000000004</v>
      </c>
      <c r="C5200" s="13">
        <v>5.7611600000000003</v>
      </c>
      <c r="D5200" s="13">
        <v>5.7611600000000003</v>
      </c>
      <c r="E5200" s="2">
        <v>1</v>
      </c>
    </row>
    <row r="5201" spans="1:5" ht="12.95" customHeight="1" x14ac:dyDescent="0.2">
      <c r="A5201" s="7">
        <v>40625</v>
      </c>
      <c r="B5201" s="8">
        <v>7.3755649999999999</v>
      </c>
      <c r="C5201" s="13">
        <v>5.7379530000000001</v>
      </c>
      <c r="D5201" s="13">
        <v>5.7379530000000001</v>
      </c>
      <c r="E5201" s="2">
        <v>1</v>
      </c>
    </row>
    <row r="5202" spans="1:5" ht="12.95" customHeight="1" x14ac:dyDescent="0.2">
      <c r="A5202" s="7">
        <v>40626</v>
      </c>
      <c r="B5202" s="8">
        <v>7.3715320000000002</v>
      </c>
      <c r="C5202" s="13">
        <v>5.7702790000000004</v>
      </c>
      <c r="D5202" s="13">
        <v>5.7702790000000004</v>
      </c>
      <c r="E5202" s="2">
        <v>1</v>
      </c>
    </row>
    <row r="5203" spans="1:5" ht="12.95" customHeight="1" x14ac:dyDescent="0.2">
      <c r="A5203" s="7">
        <v>40627</v>
      </c>
      <c r="B5203" s="8">
        <v>7.3789509999999998</v>
      </c>
      <c r="C5203" s="13">
        <v>5.7392479999999999</v>
      </c>
      <c r="D5203" s="13">
        <v>5.7392479999999999</v>
      </c>
      <c r="E5203" s="2">
        <v>1</v>
      </c>
    </row>
    <row r="5204" spans="1:5" ht="12.95" customHeight="1" x14ac:dyDescent="0.2">
      <c r="A5204" s="7">
        <v>40628</v>
      </c>
      <c r="B5204" s="8">
        <v>7.3817469999999998</v>
      </c>
      <c r="C5204" s="13">
        <v>5.7098909999999998</v>
      </c>
      <c r="D5204" s="13">
        <v>5.7098909999999998</v>
      </c>
      <c r="E5204" s="2">
        <v>1</v>
      </c>
    </row>
    <row r="5205" spans="1:5" ht="12.95" customHeight="1" x14ac:dyDescent="0.2">
      <c r="A5205" s="7">
        <v>40629</v>
      </c>
      <c r="B5205" s="8">
        <v>7.3817469999999998</v>
      </c>
      <c r="C5205" s="13">
        <v>5.7098909999999998</v>
      </c>
      <c r="D5205" s="13">
        <v>5.7098909999999998</v>
      </c>
      <c r="E5205" s="2">
        <v>1</v>
      </c>
    </row>
    <row r="5206" spans="1:5" ht="12.95" customHeight="1" x14ac:dyDescent="0.2">
      <c r="A5206" s="7">
        <v>40630</v>
      </c>
      <c r="B5206" s="8">
        <v>7.3817469999999998</v>
      </c>
      <c r="C5206" s="13">
        <v>5.7098909999999998</v>
      </c>
      <c r="D5206" s="13">
        <v>5.7098909999999998</v>
      </c>
      <c r="E5206" s="2">
        <v>1</v>
      </c>
    </row>
    <row r="5207" spans="1:5" ht="12.95" customHeight="1" x14ac:dyDescent="0.2">
      <c r="A5207" s="7">
        <v>40631</v>
      </c>
      <c r="B5207" s="8">
        <v>7.3848200000000004</v>
      </c>
      <c r="C5207" s="13">
        <v>5.7202320000000002</v>
      </c>
      <c r="D5207" s="13">
        <v>5.7202320000000002</v>
      </c>
      <c r="E5207" s="2">
        <v>1</v>
      </c>
    </row>
    <row r="5208" spans="1:5" ht="12.95" customHeight="1" x14ac:dyDescent="0.2">
      <c r="A5208" s="7">
        <v>40632</v>
      </c>
      <c r="B5208" s="8">
        <v>7.3854369999999996</v>
      </c>
      <c r="C5208" s="13">
        <v>5.7021600000000001</v>
      </c>
      <c r="D5208" s="13">
        <v>5.7021600000000001</v>
      </c>
      <c r="E5208" s="2">
        <v>1</v>
      </c>
    </row>
    <row r="5209" spans="1:5" ht="12.95" customHeight="1" x14ac:dyDescent="0.2">
      <c r="A5209" s="7">
        <v>40633</v>
      </c>
      <c r="B5209" s="8">
        <v>7.3828069999999997</v>
      </c>
      <c r="C5209" s="13">
        <v>5.6887090000000002</v>
      </c>
      <c r="D5209" s="13">
        <v>5.6887090000000002</v>
      </c>
      <c r="E5209" s="2">
        <v>1</v>
      </c>
    </row>
    <row r="5210" spans="1:5" ht="12.95" customHeight="1" x14ac:dyDescent="0.2">
      <c r="A5210" s="7">
        <v>40634</v>
      </c>
      <c r="B5210" s="8">
        <v>7.3776169999999999</v>
      </c>
      <c r="C5210" s="13">
        <v>5.673781</v>
      </c>
      <c r="D5210" s="13">
        <v>5.673781</v>
      </c>
      <c r="E5210" s="2">
        <v>1</v>
      </c>
    </row>
    <row r="5211" spans="1:5" ht="12.95" customHeight="1" x14ac:dyDescent="0.2">
      <c r="A5211" s="7">
        <v>40635</v>
      </c>
      <c r="B5211" s="8">
        <v>7.3832550000000001</v>
      </c>
      <c r="C5211" s="13">
        <v>5.6585340000000004</v>
      </c>
      <c r="D5211" s="13">
        <v>5.6585340000000004</v>
      </c>
      <c r="E5211" s="2">
        <v>1</v>
      </c>
    </row>
    <row r="5212" spans="1:5" ht="12.95" customHeight="1" x14ac:dyDescent="0.2">
      <c r="A5212" s="7">
        <v>40636</v>
      </c>
      <c r="B5212" s="8">
        <v>7.3832550000000001</v>
      </c>
      <c r="C5212" s="13">
        <v>5.6585340000000004</v>
      </c>
      <c r="D5212" s="13">
        <v>5.6585340000000004</v>
      </c>
      <c r="E5212" s="2">
        <v>1</v>
      </c>
    </row>
    <row r="5213" spans="1:5" ht="12.95" customHeight="1" x14ac:dyDescent="0.2">
      <c r="A5213" s="7">
        <v>40637</v>
      </c>
      <c r="B5213" s="8">
        <v>7.3832550000000001</v>
      </c>
      <c r="C5213" s="13">
        <v>5.6585340000000004</v>
      </c>
      <c r="D5213" s="13">
        <v>5.6585340000000004</v>
      </c>
      <c r="E5213" s="2">
        <v>1</v>
      </c>
    </row>
    <row r="5214" spans="1:5" ht="12.95" customHeight="1" x14ac:dyDescent="0.2">
      <c r="A5214" s="7">
        <v>40638</v>
      </c>
      <c r="B5214" s="8">
        <v>7.3710529999999999</v>
      </c>
      <c r="C5214" s="13">
        <v>5.620323</v>
      </c>
      <c r="D5214" s="13">
        <v>5.620323</v>
      </c>
      <c r="E5214" s="2">
        <v>1</v>
      </c>
    </row>
    <row r="5215" spans="1:5" ht="12.95" customHeight="1" x14ac:dyDescent="0.2">
      <c r="A5215" s="7">
        <v>40639</v>
      </c>
      <c r="B5215" s="8">
        <v>7.3710649999999998</v>
      </c>
      <c r="C5215" s="13">
        <v>5.6327870000000004</v>
      </c>
      <c r="D5215" s="13">
        <v>5.6327870000000004</v>
      </c>
      <c r="E5215" s="2">
        <v>1</v>
      </c>
    </row>
    <row r="5216" spans="1:5" ht="12.95" customHeight="1" x14ac:dyDescent="0.2">
      <c r="A5216" s="7">
        <v>40640</v>
      </c>
      <c r="B5216" s="8">
        <v>7.3640749999999997</v>
      </c>
      <c r="C5216" s="13">
        <v>5.6145740000000002</v>
      </c>
      <c r="D5216" s="13">
        <v>5.6145740000000002</v>
      </c>
      <c r="E5216" s="2">
        <v>1</v>
      </c>
    </row>
    <row r="5217" spans="1:5" ht="12.95" customHeight="1" x14ac:dyDescent="0.2">
      <c r="A5217" s="7">
        <v>40641</v>
      </c>
      <c r="B5217" s="8">
        <v>7.3681049999999999</v>
      </c>
      <c r="C5217" s="13">
        <v>5.6227910000000003</v>
      </c>
      <c r="D5217" s="13">
        <v>5.6227910000000003</v>
      </c>
      <c r="E5217" s="2">
        <v>1</v>
      </c>
    </row>
    <row r="5218" spans="1:5" ht="12.95" customHeight="1" x14ac:dyDescent="0.2">
      <c r="A5218" s="7">
        <v>40642</v>
      </c>
      <c r="B5218" s="8">
        <v>7.3655780000000002</v>
      </c>
      <c r="C5218" s="13">
        <v>5.6080230000000002</v>
      </c>
      <c r="D5218" s="13">
        <v>5.6080230000000002</v>
      </c>
      <c r="E5218" s="2">
        <v>1</v>
      </c>
    </row>
    <row r="5219" spans="1:5" ht="12.95" customHeight="1" x14ac:dyDescent="0.2">
      <c r="A5219" s="7">
        <v>40643</v>
      </c>
      <c r="B5219" s="8">
        <v>7.3655780000000002</v>
      </c>
      <c r="C5219" s="13">
        <v>5.6080230000000002</v>
      </c>
      <c r="D5219" s="13">
        <v>5.6080230000000002</v>
      </c>
      <c r="E5219" s="2">
        <v>1</v>
      </c>
    </row>
    <row r="5220" spans="1:5" ht="12.95" customHeight="1" x14ac:dyDescent="0.2">
      <c r="A5220" s="7">
        <v>40644</v>
      </c>
      <c r="B5220" s="8">
        <v>7.3655780000000002</v>
      </c>
      <c r="C5220" s="13">
        <v>5.6080230000000002</v>
      </c>
      <c r="D5220" s="13">
        <v>5.6080230000000002</v>
      </c>
      <c r="E5220" s="2">
        <v>1</v>
      </c>
    </row>
    <row r="5221" spans="1:5" ht="12.95" customHeight="1" x14ac:dyDescent="0.2">
      <c r="A5221" s="7">
        <v>40645</v>
      </c>
      <c r="B5221" s="8">
        <v>7.3654929999999998</v>
      </c>
      <c r="C5221" s="13">
        <v>5.6066779999999996</v>
      </c>
      <c r="D5221" s="13">
        <v>5.6066779999999996</v>
      </c>
      <c r="E5221" s="2">
        <v>1</v>
      </c>
    </row>
    <row r="5222" spans="1:5" ht="12.95" customHeight="1" x14ac:dyDescent="0.2">
      <c r="A5222" s="7">
        <v>40646</v>
      </c>
      <c r="B5222" s="8">
        <v>7.360894</v>
      </c>
      <c r="C5222" s="13">
        <v>5.6491899999999999</v>
      </c>
      <c r="D5222" s="13">
        <v>5.6491899999999999</v>
      </c>
      <c r="E5222" s="2">
        <v>1</v>
      </c>
    </row>
    <row r="5223" spans="1:5" ht="12.95" customHeight="1" x14ac:dyDescent="0.2">
      <c r="A5223" s="7">
        <v>40647</v>
      </c>
      <c r="B5223" s="8">
        <v>7.3630550000000001</v>
      </c>
      <c r="C5223" s="13">
        <v>5.6564920000000001</v>
      </c>
      <c r="D5223" s="13">
        <v>5.6564920000000001</v>
      </c>
      <c r="E5223" s="2">
        <v>1</v>
      </c>
    </row>
    <row r="5224" spans="1:5" ht="12.95" customHeight="1" x14ac:dyDescent="0.2">
      <c r="A5224" s="7">
        <v>40648</v>
      </c>
      <c r="B5224" s="8">
        <v>7.3622310000000004</v>
      </c>
      <c r="C5224" s="13">
        <v>5.7049450000000004</v>
      </c>
      <c r="D5224" s="13">
        <v>5.7049450000000004</v>
      </c>
      <c r="E5224" s="2">
        <v>1</v>
      </c>
    </row>
    <row r="5225" spans="1:5" ht="12.95" customHeight="1" x14ac:dyDescent="0.2">
      <c r="A5225" s="7">
        <v>40649</v>
      </c>
      <c r="B5225" s="8">
        <v>7.3618990000000002</v>
      </c>
      <c r="C5225" s="13">
        <v>5.7042450000000002</v>
      </c>
      <c r="D5225" s="13">
        <v>5.7042450000000002</v>
      </c>
      <c r="E5225" s="2">
        <v>1</v>
      </c>
    </row>
    <row r="5226" spans="1:5" ht="12.95" customHeight="1" x14ac:dyDescent="0.2">
      <c r="A5226" s="7">
        <v>40650</v>
      </c>
      <c r="B5226" s="8">
        <v>7.3618990000000002</v>
      </c>
      <c r="C5226" s="13">
        <v>5.7042450000000002</v>
      </c>
      <c r="D5226" s="13">
        <v>5.7042450000000002</v>
      </c>
      <c r="E5226" s="2">
        <v>1</v>
      </c>
    </row>
    <row r="5227" spans="1:5" ht="12.95" customHeight="1" x14ac:dyDescent="0.2">
      <c r="A5227" s="7">
        <v>40651</v>
      </c>
      <c r="B5227" s="8">
        <v>7.3618990000000002</v>
      </c>
      <c r="C5227" s="13">
        <v>5.7042450000000002</v>
      </c>
      <c r="D5227" s="13">
        <v>5.7042450000000002</v>
      </c>
      <c r="E5227" s="2">
        <v>1</v>
      </c>
    </row>
    <row r="5228" spans="1:5" ht="12.95" customHeight="1" x14ac:dyDescent="0.2">
      <c r="A5228" s="7">
        <v>40652</v>
      </c>
      <c r="B5228" s="8">
        <v>7.3563400000000003</v>
      </c>
      <c r="C5228" s="13">
        <v>5.7328089999999996</v>
      </c>
      <c r="D5228" s="13">
        <v>5.7328089999999996</v>
      </c>
      <c r="E5228" s="2">
        <v>1</v>
      </c>
    </row>
    <row r="5229" spans="1:5" ht="12.95" customHeight="1" x14ac:dyDescent="0.2">
      <c r="A5229" s="7">
        <v>40653</v>
      </c>
      <c r="B5229" s="8">
        <v>7.3467549999999999</v>
      </c>
      <c r="C5229" s="13">
        <v>5.7266779999999997</v>
      </c>
      <c r="D5229" s="13">
        <v>5.7266779999999997</v>
      </c>
      <c r="E5229" s="2">
        <v>1</v>
      </c>
    </row>
    <row r="5230" spans="1:5" ht="12.95" customHeight="1" x14ac:dyDescent="0.2">
      <c r="A5230" s="7">
        <v>40654</v>
      </c>
      <c r="B5230" s="8">
        <v>7.357564</v>
      </c>
      <c r="C5230" s="13">
        <v>5.6766949999999996</v>
      </c>
      <c r="D5230" s="13">
        <v>5.6766949999999996</v>
      </c>
      <c r="E5230" s="2">
        <v>1</v>
      </c>
    </row>
    <row r="5231" spans="1:5" ht="12.95" customHeight="1" x14ac:dyDescent="0.2">
      <c r="A5231" s="7">
        <v>40655</v>
      </c>
      <c r="B5231" s="8">
        <v>7.3590650000000002</v>
      </c>
      <c r="C5231" s="13">
        <v>5.697635</v>
      </c>
      <c r="D5231" s="13">
        <v>5.697635</v>
      </c>
      <c r="E5231" s="2">
        <v>1</v>
      </c>
    </row>
    <row r="5232" spans="1:5" ht="12.95" customHeight="1" x14ac:dyDescent="0.2">
      <c r="A5232" s="7">
        <v>40656</v>
      </c>
      <c r="B5232" s="8">
        <v>7.3578210000000004</v>
      </c>
      <c r="C5232" s="13">
        <v>5.7059490000000004</v>
      </c>
      <c r="D5232" s="13">
        <v>5.7059490000000004</v>
      </c>
      <c r="E5232" s="2">
        <v>1</v>
      </c>
    </row>
    <row r="5233" spans="1:5" ht="12.95" customHeight="1" x14ac:dyDescent="0.2">
      <c r="A5233" s="7">
        <v>40657</v>
      </c>
      <c r="B5233" s="8">
        <v>7.3578210000000004</v>
      </c>
      <c r="C5233" s="13">
        <v>5.7059490000000004</v>
      </c>
      <c r="D5233" s="13">
        <v>5.7059490000000004</v>
      </c>
      <c r="E5233" s="2">
        <v>1</v>
      </c>
    </row>
    <row r="5234" spans="1:5" ht="12.95" customHeight="1" x14ac:dyDescent="0.2">
      <c r="A5234" s="7">
        <v>40658</v>
      </c>
      <c r="B5234" s="8">
        <v>7.3578210000000004</v>
      </c>
      <c r="C5234" s="13">
        <v>5.7059490000000004</v>
      </c>
      <c r="D5234" s="13">
        <v>5.7059490000000004</v>
      </c>
      <c r="E5234" s="2">
        <v>1</v>
      </c>
    </row>
    <row r="5235" spans="1:5" ht="12.95" customHeight="1" x14ac:dyDescent="0.2">
      <c r="A5235" s="7">
        <v>40659</v>
      </c>
      <c r="B5235" s="8">
        <v>7.3578210000000004</v>
      </c>
      <c r="C5235" s="13">
        <v>5.7059490000000004</v>
      </c>
      <c r="D5235" s="13">
        <v>5.7059490000000004</v>
      </c>
      <c r="E5235" s="2">
        <v>1</v>
      </c>
    </row>
    <row r="5236" spans="1:5" ht="12.95" customHeight="1" x14ac:dyDescent="0.2">
      <c r="A5236" s="7">
        <v>40660</v>
      </c>
      <c r="B5236" s="8">
        <v>7.3519389999999998</v>
      </c>
      <c r="C5236" s="13">
        <v>5.7329530000000002</v>
      </c>
      <c r="D5236" s="13">
        <v>5.7329530000000002</v>
      </c>
      <c r="E5236" s="2">
        <v>1</v>
      </c>
    </row>
    <row r="5237" spans="1:5" ht="12.95" customHeight="1" x14ac:dyDescent="0.2">
      <c r="A5237" s="7">
        <v>40661</v>
      </c>
      <c r="B5237" s="8">
        <v>7.3530189999999997</v>
      </c>
      <c r="C5237" s="13">
        <v>5.7306670000000004</v>
      </c>
      <c r="D5237" s="13">
        <v>5.7306670000000004</v>
      </c>
      <c r="E5237" s="2">
        <v>1</v>
      </c>
    </row>
    <row r="5238" spans="1:5" ht="12.95" customHeight="1" x14ac:dyDescent="0.2">
      <c r="A5238" s="7">
        <v>40662</v>
      </c>
      <c r="B5238" s="8">
        <v>7.3474149999999998</v>
      </c>
      <c r="C5238" s="13">
        <v>5.6723650000000001</v>
      </c>
      <c r="D5238" s="13">
        <v>5.6723650000000001</v>
      </c>
      <c r="E5238" s="2">
        <v>1</v>
      </c>
    </row>
    <row r="5239" spans="1:5" ht="12.95" customHeight="1" x14ac:dyDescent="0.2">
      <c r="A5239" s="7">
        <v>40663</v>
      </c>
      <c r="B5239" s="8">
        <v>7.354349</v>
      </c>
      <c r="C5239" s="13">
        <v>5.7063540000000001</v>
      </c>
      <c r="D5239" s="13">
        <v>5.7063540000000001</v>
      </c>
      <c r="E5239" s="2">
        <v>1</v>
      </c>
    </row>
    <row r="5240" spans="1:5" ht="12.95" customHeight="1" x14ac:dyDescent="0.2">
      <c r="A5240" s="7">
        <v>40664</v>
      </c>
      <c r="B5240" s="2">
        <v>7.354349</v>
      </c>
      <c r="C5240" s="14">
        <v>5.7063540000000001</v>
      </c>
      <c r="D5240" s="14">
        <v>5.7063540000000001</v>
      </c>
      <c r="E5240" s="2">
        <v>1</v>
      </c>
    </row>
    <row r="5241" spans="1:5" ht="12.95" customHeight="1" x14ac:dyDescent="0.2">
      <c r="A5241" s="7">
        <v>40665</v>
      </c>
      <c r="B5241" s="2">
        <v>7.354349</v>
      </c>
      <c r="C5241" s="14">
        <v>5.7063540000000001</v>
      </c>
      <c r="D5241" s="14">
        <v>5.7063540000000001</v>
      </c>
      <c r="E5241" s="2">
        <v>1</v>
      </c>
    </row>
    <row r="5242" spans="1:5" ht="12.95" customHeight="1" x14ac:dyDescent="0.2">
      <c r="A5242" s="7">
        <v>40666</v>
      </c>
      <c r="B5242" s="2">
        <v>7.3582049999999999</v>
      </c>
      <c r="C5242" s="14">
        <v>5.7151110000000003</v>
      </c>
      <c r="D5242" s="14">
        <v>5.7151110000000003</v>
      </c>
      <c r="E5242" s="2">
        <v>1</v>
      </c>
    </row>
    <row r="5243" spans="1:5" ht="12.95" customHeight="1" x14ac:dyDescent="0.2">
      <c r="A5243" s="7">
        <v>40667</v>
      </c>
      <c r="B5243" s="2">
        <v>7.3575369999999998</v>
      </c>
      <c r="C5243" s="14">
        <v>5.7507710000000003</v>
      </c>
      <c r="D5243" s="14">
        <v>5.7507710000000003</v>
      </c>
      <c r="E5243" s="2">
        <v>1</v>
      </c>
    </row>
    <row r="5244" spans="1:5" ht="12.95" customHeight="1" x14ac:dyDescent="0.2">
      <c r="A5244" s="7">
        <v>40668</v>
      </c>
      <c r="B5244" s="2">
        <v>7.3699640000000004</v>
      </c>
      <c r="C5244" s="14">
        <v>5.7541880000000001</v>
      </c>
      <c r="D5244" s="14">
        <v>5.7541880000000001</v>
      </c>
      <c r="E5244" s="2">
        <v>1</v>
      </c>
    </row>
    <row r="5245" spans="1:5" ht="12.95" customHeight="1" x14ac:dyDescent="0.2">
      <c r="A5245" s="7">
        <v>40669</v>
      </c>
      <c r="B5245" s="2">
        <v>7.3769859999999996</v>
      </c>
      <c r="C5245" s="14">
        <v>5.7772620000000003</v>
      </c>
      <c r="D5245" s="14">
        <v>5.7772620000000003</v>
      </c>
      <c r="E5245" s="2">
        <v>1</v>
      </c>
    </row>
    <row r="5246" spans="1:5" ht="12.95" customHeight="1" x14ac:dyDescent="0.2">
      <c r="A5246" s="7">
        <v>40670</v>
      </c>
      <c r="B5246" s="2">
        <v>7.3760729999999999</v>
      </c>
      <c r="C5246" s="14">
        <v>5.8106770000000001</v>
      </c>
      <c r="D5246" s="14">
        <v>5.8106770000000001</v>
      </c>
      <c r="E5246" s="2">
        <v>1</v>
      </c>
    </row>
    <row r="5247" spans="1:5" ht="12.95" customHeight="1" x14ac:dyDescent="0.2">
      <c r="A5247" s="7">
        <v>40671</v>
      </c>
      <c r="B5247" s="2">
        <v>7.3760729999999999</v>
      </c>
      <c r="C5247" s="14">
        <v>5.8106770000000001</v>
      </c>
      <c r="D5247" s="14">
        <v>5.8106770000000001</v>
      </c>
      <c r="E5247" s="2">
        <v>1</v>
      </c>
    </row>
    <row r="5248" spans="1:5" ht="12.95" customHeight="1" x14ac:dyDescent="0.2">
      <c r="A5248" s="7">
        <v>40672</v>
      </c>
      <c r="B5248" s="2">
        <v>7.3760729999999999</v>
      </c>
      <c r="C5248" s="14">
        <v>5.8106770000000001</v>
      </c>
      <c r="D5248" s="14">
        <v>5.8106770000000001</v>
      </c>
      <c r="E5248" s="2">
        <v>1</v>
      </c>
    </row>
    <row r="5249" spans="1:5" ht="12.95" customHeight="1" x14ac:dyDescent="0.2">
      <c r="A5249" s="7">
        <v>40673</v>
      </c>
      <c r="B5249" s="2">
        <v>7.3722849999999998</v>
      </c>
      <c r="C5249" s="14">
        <v>5.8403590000000003</v>
      </c>
      <c r="D5249" s="14">
        <v>5.8403590000000003</v>
      </c>
      <c r="E5249" s="2">
        <v>1</v>
      </c>
    </row>
    <row r="5250" spans="1:5" ht="12.95" customHeight="1" x14ac:dyDescent="0.2">
      <c r="A5250" s="7">
        <v>40674</v>
      </c>
      <c r="B5250" s="2">
        <v>7.3710560000000003</v>
      </c>
      <c r="C5250" s="14">
        <v>5.8556210000000002</v>
      </c>
      <c r="D5250" s="14">
        <v>5.8556210000000002</v>
      </c>
      <c r="E5250" s="2">
        <v>1</v>
      </c>
    </row>
    <row r="5251" spans="1:5" ht="12.95" customHeight="1" x14ac:dyDescent="0.2">
      <c r="A5251" s="7">
        <v>40675</v>
      </c>
      <c r="B5251" s="2">
        <v>7.3731309999999999</v>
      </c>
      <c r="C5251" s="14">
        <v>5.8184430000000003</v>
      </c>
      <c r="D5251" s="14">
        <v>5.8184430000000003</v>
      </c>
      <c r="E5251" s="2">
        <v>1</v>
      </c>
    </row>
    <row r="5252" spans="1:5" ht="12.95" customHeight="1" x14ac:dyDescent="0.2">
      <c r="A5252" s="7">
        <v>40676</v>
      </c>
      <c r="B5252" s="2">
        <v>7.3807280000000004</v>
      </c>
      <c r="C5252" s="14">
        <v>5.8754400000000002</v>
      </c>
      <c r="D5252" s="14">
        <v>5.8754400000000002</v>
      </c>
      <c r="E5252" s="2">
        <v>1</v>
      </c>
    </row>
    <row r="5253" spans="1:5" ht="12.95" customHeight="1" x14ac:dyDescent="0.2">
      <c r="A5253" s="7">
        <v>40677</v>
      </c>
      <c r="B5253" s="2">
        <v>7.369154</v>
      </c>
      <c r="C5253" s="14">
        <v>5.8332569999999997</v>
      </c>
      <c r="D5253" s="14">
        <v>5.8332569999999997</v>
      </c>
      <c r="E5253" s="2">
        <v>1</v>
      </c>
    </row>
    <row r="5254" spans="1:5" ht="12.95" customHeight="1" x14ac:dyDescent="0.2">
      <c r="A5254" s="7">
        <v>40678</v>
      </c>
      <c r="B5254" s="2">
        <v>7.369154</v>
      </c>
      <c r="C5254" s="14">
        <v>5.8332569999999997</v>
      </c>
      <c r="D5254" s="14">
        <v>5.8332569999999997</v>
      </c>
      <c r="E5254" s="2">
        <v>1</v>
      </c>
    </row>
    <row r="5255" spans="1:5" ht="12.95" customHeight="1" x14ac:dyDescent="0.2">
      <c r="A5255" s="7">
        <v>40679</v>
      </c>
      <c r="B5255" s="2">
        <v>7.369154</v>
      </c>
      <c r="C5255" s="14">
        <v>5.8332569999999997</v>
      </c>
      <c r="D5255" s="14">
        <v>5.8332569999999997</v>
      </c>
      <c r="E5255" s="2">
        <v>1</v>
      </c>
    </row>
    <row r="5256" spans="1:5" ht="12.95" customHeight="1" x14ac:dyDescent="0.2">
      <c r="A5256" s="7">
        <v>40680</v>
      </c>
      <c r="B5256" s="2">
        <v>7.3792650000000002</v>
      </c>
      <c r="C5256" s="14">
        <v>5.884112</v>
      </c>
      <c r="D5256" s="14">
        <v>5.884112</v>
      </c>
      <c r="E5256" s="2">
        <v>1</v>
      </c>
    </row>
    <row r="5257" spans="1:5" ht="12.95" customHeight="1" x14ac:dyDescent="0.2">
      <c r="A5257" s="7">
        <v>40681</v>
      </c>
      <c r="B5257" s="2">
        <v>7.383572</v>
      </c>
      <c r="C5257" s="14">
        <v>5.8697609999999996</v>
      </c>
      <c r="D5257" s="14">
        <v>5.8697609999999996</v>
      </c>
      <c r="E5257" s="2">
        <v>1</v>
      </c>
    </row>
    <row r="5258" spans="1:5" ht="12.95" customHeight="1" x14ac:dyDescent="0.2">
      <c r="A5258" s="7">
        <v>40682</v>
      </c>
      <c r="B5258" s="2">
        <v>7.4011699999999996</v>
      </c>
      <c r="C5258" s="14">
        <v>5.8945290000000004</v>
      </c>
      <c r="D5258" s="14">
        <v>5.8945290000000004</v>
      </c>
      <c r="E5258" s="2">
        <v>1</v>
      </c>
    </row>
    <row r="5259" spans="1:5" ht="12.95" customHeight="1" x14ac:dyDescent="0.2">
      <c r="A5259" s="7">
        <v>40683</v>
      </c>
      <c r="B5259" s="2">
        <v>7.413411</v>
      </c>
      <c r="C5259" s="14">
        <v>5.8953569999999997</v>
      </c>
      <c r="D5259" s="14">
        <v>5.8953569999999997</v>
      </c>
      <c r="E5259" s="2">
        <v>1</v>
      </c>
    </row>
    <row r="5260" spans="1:5" ht="12.95" customHeight="1" x14ac:dyDescent="0.2">
      <c r="A5260" s="7">
        <v>40684</v>
      </c>
      <c r="B5260" s="2">
        <v>7.4072630000000004</v>
      </c>
      <c r="C5260" s="14">
        <v>5.885319</v>
      </c>
      <c r="D5260" s="14">
        <v>5.885319</v>
      </c>
      <c r="E5260" s="2">
        <v>1</v>
      </c>
    </row>
    <row r="5261" spans="1:5" ht="12.95" customHeight="1" x14ac:dyDescent="0.2">
      <c r="A5261" s="7">
        <v>40685</v>
      </c>
      <c r="B5261" s="2">
        <v>7.4072630000000004</v>
      </c>
      <c r="C5261" s="14">
        <v>5.885319</v>
      </c>
      <c r="D5261" s="14">
        <v>5.885319</v>
      </c>
      <c r="E5261" s="2">
        <v>1</v>
      </c>
    </row>
    <row r="5262" spans="1:5" ht="12.95" customHeight="1" x14ac:dyDescent="0.2">
      <c r="A5262" s="7">
        <v>40686</v>
      </c>
      <c r="B5262" s="2">
        <v>7.4072630000000004</v>
      </c>
      <c r="C5262" s="14">
        <v>5.885319</v>
      </c>
      <c r="D5262" s="14">
        <v>5.885319</v>
      </c>
      <c r="E5262" s="2">
        <v>1</v>
      </c>
    </row>
    <row r="5263" spans="1:5" ht="12.95" customHeight="1" x14ac:dyDescent="0.2">
      <c r="A5263" s="7">
        <v>40687</v>
      </c>
      <c r="B5263" s="2">
        <v>7.4156339999999998</v>
      </c>
      <c r="C5263" s="14">
        <v>6.0031040000000004</v>
      </c>
      <c r="D5263" s="14">
        <v>6.0031040000000004</v>
      </c>
      <c r="E5263" s="2">
        <v>1</v>
      </c>
    </row>
    <row r="5264" spans="1:5" ht="12.95" customHeight="1" x14ac:dyDescent="0.2">
      <c r="A5264" s="7">
        <v>40688</v>
      </c>
      <c r="B5264" s="2">
        <v>7.4119970000000004</v>
      </c>
      <c r="C5264" s="14">
        <v>5.9649099999999997</v>
      </c>
      <c r="D5264" s="14">
        <v>5.9649099999999997</v>
      </c>
      <c r="E5264" s="2">
        <v>1</v>
      </c>
    </row>
    <row r="5265" spans="1:5" ht="12.95" customHeight="1" x14ac:dyDescent="0.2">
      <c r="A5265" s="7">
        <v>40689</v>
      </c>
      <c r="B5265" s="2">
        <v>7.4317310000000001</v>
      </c>
      <c r="C5265" s="14">
        <v>6.0278460000000003</v>
      </c>
      <c r="D5265" s="14">
        <v>6.0278460000000003</v>
      </c>
      <c r="E5265" s="2">
        <v>1</v>
      </c>
    </row>
    <row r="5266" spans="1:5" ht="12.95" customHeight="1" x14ac:dyDescent="0.2">
      <c r="A5266" s="7">
        <v>40690</v>
      </c>
      <c r="B5266" s="2">
        <v>7.4340440000000001</v>
      </c>
      <c r="C5266" s="14">
        <v>6.0258120000000002</v>
      </c>
      <c r="D5266" s="14">
        <v>6.0258120000000002</v>
      </c>
      <c r="E5266" s="2">
        <v>1</v>
      </c>
    </row>
    <row r="5267" spans="1:5" ht="12.95" customHeight="1" x14ac:dyDescent="0.2">
      <c r="A5267" s="7">
        <v>40691</v>
      </c>
      <c r="B5267" s="2">
        <v>7.4375220000000004</v>
      </c>
      <c r="C5267" s="14">
        <v>6.1043349999999998</v>
      </c>
      <c r="D5267" s="14">
        <v>6.1043349999999998</v>
      </c>
      <c r="E5267" s="2">
        <v>1</v>
      </c>
    </row>
    <row r="5268" spans="1:5" ht="12.95" customHeight="1" x14ac:dyDescent="0.2">
      <c r="A5268" s="7">
        <v>40692</v>
      </c>
      <c r="B5268" s="2">
        <v>7.4375220000000004</v>
      </c>
      <c r="C5268" s="14">
        <v>6.1043349999999998</v>
      </c>
      <c r="D5268" s="14">
        <v>6.1043349999999998</v>
      </c>
      <c r="E5268" s="2">
        <v>1</v>
      </c>
    </row>
    <row r="5269" spans="1:5" ht="12.95" customHeight="1" x14ac:dyDescent="0.2">
      <c r="A5269" s="7">
        <v>40693</v>
      </c>
      <c r="B5269" s="2">
        <v>7.4375220000000004</v>
      </c>
      <c r="C5269" s="14">
        <v>6.1043349999999998</v>
      </c>
      <c r="D5269" s="14">
        <v>6.1043349999999998</v>
      </c>
      <c r="E5269" s="2">
        <v>1</v>
      </c>
    </row>
    <row r="5270" spans="1:5" ht="12.95" customHeight="1" x14ac:dyDescent="0.2">
      <c r="A5270" s="7">
        <v>40694</v>
      </c>
      <c r="B5270" s="2">
        <v>7.4318949999999999</v>
      </c>
      <c r="C5270" s="14">
        <v>6.1233380000000004</v>
      </c>
      <c r="D5270" s="14">
        <v>6.1233380000000004</v>
      </c>
      <c r="E5270" s="2">
        <v>1</v>
      </c>
    </row>
    <row r="5271" spans="1:5" ht="12.95" customHeight="1" x14ac:dyDescent="0.2">
      <c r="A5271" s="7">
        <v>40695</v>
      </c>
      <c r="B5271" s="2">
        <v>7.4387100000000004</v>
      </c>
      <c r="C5271" s="14">
        <v>6.0649899999999999</v>
      </c>
      <c r="D5271" s="14">
        <v>6.0649899999999999</v>
      </c>
      <c r="E5271" s="2">
        <v>1</v>
      </c>
    </row>
    <row r="5272" spans="1:5" ht="12.95" customHeight="1" x14ac:dyDescent="0.2">
      <c r="A5272" s="7">
        <v>40696</v>
      </c>
      <c r="B5272" s="2">
        <v>7.4433239999999996</v>
      </c>
      <c r="C5272" s="14">
        <v>6.0911</v>
      </c>
      <c r="D5272" s="14">
        <v>6.0911</v>
      </c>
      <c r="E5272" s="2">
        <v>1</v>
      </c>
    </row>
    <row r="5273" spans="1:5" ht="12.95" customHeight="1" x14ac:dyDescent="0.2">
      <c r="A5273" s="7">
        <v>40697</v>
      </c>
      <c r="B5273" s="2">
        <v>7.4402150000000002</v>
      </c>
      <c r="C5273" s="14">
        <v>6.1130680000000002</v>
      </c>
      <c r="D5273" s="14">
        <v>6.1130680000000002</v>
      </c>
      <c r="E5273" s="2">
        <v>1</v>
      </c>
    </row>
    <row r="5274" spans="1:5" ht="12.95" customHeight="1" x14ac:dyDescent="0.2">
      <c r="A5274" s="7">
        <v>40698</v>
      </c>
      <c r="B5274" s="2">
        <v>7.4559119999999997</v>
      </c>
      <c r="C5274" s="14">
        <v>6.1194290000000002</v>
      </c>
      <c r="D5274" s="14">
        <v>6.1194290000000002</v>
      </c>
      <c r="E5274" s="2">
        <v>1</v>
      </c>
    </row>
    <row r="5275" spans="1:5" ht="12.95" customHeight="1" x14ac:dyDescent="0.2">
      <c r="A5275" s="7">
        <v>40699</v>
      </c>
      <c r="B5275" s="2">
        <v>7.4559119999999997</v>
      </c>
      <c r="C5275" s="14">
        <v>6.1194290000000002</v>
      </c>
      <c r="D5275" s="14">
        <v>6.1194290000000002</v>
      </c>
      <c r="E5275" s="2">
        <v>1</v>
      </c>
    </row>
    <row r="5276" spans="1:5" ht="12.95" customHeight="1" x14ac:dyDescent="0.2">
      <c r="A5276" s="7">
        <v>40700</v>
      </c>
      <c r="B5276" s="2">
        <v>7.4559119999999997</v>
      </c>
      <c r="C5276" s="14">
        <v>6.1194290000000002</v>
      </c>
      <c r="D5276" s="14">
        <v>6.1194290000000002</v>
      </c>
      <c r="E5276" s="2">
        <v>1</v>
      </c>
    </row>
    <row r="5277" spans="1:5" ht="12.95" customHeight="1" x14ac:dyDescent="0.2">
      <c r="A5277" s="7">
        <v>40701</v>
      </c>
      <c r="B5277" s="2">
        <v>7.4459530000000003</v>
      </c>
      <c r="C5277" s="14">
        <v>6.0768409999999999</v>
      </c>
      <c r="D5277" s="14">
        <v>6.0768409999999999</v>
      </c>
      <c r="E5277" s="2">
        <v>1</v>
      </c>
    </row>
    <row r="5278" spans="1:5" ht="12.95" customHeight="1" x14ac:dyDescent="0.2">
      <c r="A5278" s="7">
        <v>40702</v>
      </c>
      <c r="B5278" s="2">
        <v>7.4505090000000003</v>
      </c>
      <c r="C5278" s="14">
        <v>6.0934889999999999</v>
      </c>
      <c r="D5278" s="14">
        <v>6.0934889999999999</v>
      </c>
      <c r="E5278" s="2">
        <v>1</v>
      </c>
    </row>
    <row r="5279" spans="1:5" ht="12.95" customHeight="1" x14ac:dyDescent="0.2">
      <c r="A5279" s="7">
        <v>40703</v>
      </c>
      <c r="B5279" s="2">
        <v>7.4467109999999996</v>
      </c>
      <c r="C5279" s="14">
        <v>6.0720080000000003</v>
      </c>
      <c r="D5279" s="14">
        <v>6.0720080000000003</v>
      </c>
      <c r="E5279" s="2">
        <v>1</v>
      </c>
    </row>
    <row r="5280" spans="1:5" ht="12.95" customHeight="1" x14ac:dyDescent="0.2">
      <c r="A5280" s="7">
        <v>40704</v>
      </c>
      <c r="B5280" s="2">
        <v>7.4337879999999998</v>
      </c>
      <c r="C5280" s="14">
        <v>6.0565329999999999</v>
      </c>
      <c r="D5280" s="14">
        <v>6.0565329999999999</v>
      </c>
      <c r="E5280" s="2">
        <v>1</v>
      </c>
    </row>
    <row r="5281" spans="1:5" ht="12.95" customHeight="1" x14ac:dyDescent="0.2">
      <c r="A5281" s="7">
        <v>40705</v>
      </c>
      <c r="B5281" s="2">
        <v>7.4154749999999998</v>
      </c>
      <c r="C5281" s="14">
        <v>6.0802519999999998</v>
      </c>
      <c r="D5281" s="14">
        <v>6.0802519999999998</v>
      </c>
      <c r="E5281" s="2">
        <v>1</v>
      </c>
    </row>
    <row r="5282" spans="1:5" ht="12.95" customHeight="1" x14ac:dyDescent="0.2">
      <c r="A5282" s="7">
        <v>40706</v>
      </c>
      <c r="B5282" s="2">
        <v>7.4154749999999998</v>
      </c>
      <c r="C5282" s="14">
        <v>6.0802519999999998</v>
      </c>
      <c r="D5282" s="14">
        <v>6.0802519999999998</v>
      </c>
      <c r="E5282" s="2">
        <v>1</v>
      </c>
    </row>
    <row r="5283" spans="1:5" ht="12.95" customHeight="1" x14ac:dyDescent="0.2">
      <c r="A5283" s="7">
        <v>40707</v>
      </c>
      <c r="B5283" s="2">
        <v>7.4154749999999998</v>
      </c>
      <c r="C5283" s="14">
        <v>6.0802519999999998</v>
      </c>
      <c r="D5283" s="14">
        <v>6.0802519999999998</v>
      </c>
      <c r="E5283" s="2">
        <v>1</v>
      </c>
    </row>
    <row r="5284" spans="1:5" ht="12.95" customHeight="1" x14ac:dyDescent="0.2">
      <c r="A5284" s="7">
        <v>40708</v>
      </c>
      <c r="B5284" s="2">
        <v>7.3989919999999998</v>
      </c>
      <c r="C5284" s="14">
        <v>6.1545430000000003</v>
      </c>
      <c r="D5284" s="14">
        <v>6.1545430000000003</v>
      </c>
      <c r="E5284" s="2">
        <v>1</v>
      </c>
    </row>
    <row r="5285" spans="1:5" ht="12.95" customHeight="1" x14ac:dyDescent="0.2">
      <c r="A5285" s="7">
        <v>40709</v>
      </c>
      <c r="B5285" s="2">
        <v>7.3967919999999996</v>
      </c>
      <c r="C5285" s="14">
        <v>6.1059859999999997</v>
      </c>
      <c r="D5285" s="14">
        <v>6.1059859999999997</v>
      </c>
      <c r="E5285" s="2">
        <v>1</v>
      </c>
    </row>
    <row r="5286" spans="1:5" ht="12.95" customHeight="1" x14ac:dyDescent="0.2">
      <c r="A5286" s="7">
        <v>40710</v>
      </c>
      <c r="B5286" s="2">
        <v>7.3974209999999996</v>
      </c>
      <c r="C5286" s="14">
        <v>6.085407</v>
      </c>
      <c r="D5286" s="14">
        <v>6.085407</v>
      </c>
      <c r="E5286" s="2">
        <v>1</v>
      </c>
    </row>
    <row r="5287" spans="1:5" ht="12.95" customHeight="1" x14ac:dyDescent="0.2">
      <c r="A5287" s="7">
        <v>40711</v>
      </c>
      <c r="B5287" s="2">
        <v>7.3942680000000003</v>
      </c>
      <c r="C5287" s="14">
        <v>6.1582980000000003</v>
      </c>
      <c r="D5287" s="14">
        <v>6.1582980000000003</v>
      </c>
      <c r="E5287" s="2">
        <v>1</v>
      </c>
    </row>
    <row r="5288" spans="1:5" ht="12.95" customHeight="1" x14ac:dyDescent="0.2">
      <c r="A5288" s="7">
        <v>40712</v>
      </c>
      <c r="B5288" s="2">
        <v>7.3992240000000002</v>
      </c>
      <c r="C5288" s="14">
        <v>6.1455349999999997</v>
      </c>
      <c r="D5288" s="14">
        <v>6.1455349999999997</v>
      </c>
      <c r="E5288" s="2">
        <v>1</v>
      </c>
    </row>
    <row r="5289" spans="1:5" ht="12.95" customHeight="1" x14ac:dyDescent="0.2">
      <c r="A5289" s="7">
        <v>40713</v>
      </c>
      <c r="B5289" s="2">
        <v>7.3992240000000002</v>
      </c>
      <c r="C5289" s="14">
        <v>6.1455349999999997</v>
      </c>
      <c r="D5289" s="14">
        <v>6.1455349999999997</v>
      </c>
      <c r="E5289" s="2">
        <v>1</v>
      </c>
    </row>
    <row r="5290" spans="1:5" ht="12.95" customHeight="1" x14ac:dyDescent="0.2">
      <c r="A5290" s="7">
        <v>40714</v>
      </c>
      <c r="B5290" s="2">
        <v>7.3992240000000002</v>
      </c>
      <c r="C5290" s="14">
        <v>6.1455349999999997</v>
      </c>
      <c r="D5290" s="14">
        <v>6.1455349999999997</v>
      </c>
      <c r="E5290" s="2">
        <v>1</v>
      </c>
    </row>
    <row r="5291" spans="1:5" ht="12.95" customHeight="1" x14ac:dyDescent="0.2">
      <c r="A5291" s="7">
        <v>40715</v>
      </c>
      <c r="B5291" s="2">
        <v>7.4033499999999997</v>
      </c>
      <c r="C5291" s="14">
        <v>6.1494730000000004</v>
      </c>
      <c r="D5291" s="14">
        <v>6.1494730000000004</v>
      </c>
      <c r="E5291" s="2">
        <v>1</v>
      </c>
    </row>
    <row r="5292" spans="1:5" ht="12.95" customHeight="1" x14ac:dyDescent="0.2">
      <c r="A5292" s="7">
        <v>40716</v>
      </c>
      <c r="B5292" s="2">
        <v>7.3913089999999997</v>
      </c>
      <c r="C5292" s="14">
        <v>6.1140780000000001</v>
      </c>
      <c r="D5292" s="14">
        <v>6.1140780000000001</v>
      </c>
      <c r="E5292" s="2">
        <v>1</v>
      </c>
    </row>
    <row r="5293" spans="1:5" ht="12.95" customHeight="1" x14ac:dyDescent="0.2">
      <c r="A5293" s="7">
        <v>40717</v>
      </c>
      <c r="B5293" s="2">
        <v>7.3913089999999997</v>
      </c>
      <c r="C5293" s="14">
        <v>6.1140780000000001</v>
      </c>
      <c r="D5293" s="14">
        <v>6.1140780000000001</v>
      </c>
      <c r="E5293" s="2">
        <v>1</v>
      </c>
    </row>
    <row r="5294" spans="1:5" ht="12.95" customHeight="1" x14ac:dyDescent="0.2">
      <c r="A5294" s="7">
        <v>40718</v>
      </c>
      <c r="B5294" s="2">
        <v>7.3913089999999997</v>
      </c>
      <c r="C5294" s="14">
        <v>6.1140780000000001</v>
      </c>
      <c r="D5294" s="14">
        <v>6.1140780000000001</v>
      </c>
      <c r="E5294" s="2">
        <v>1</v>
      </c>
    </row>
    <row r="5295" spans="1:5" ht="12.95" customHeight="1" x14ac:dyDescent="0.2">
      <c r="A5295" s="7">
        <v>40719</v>
      </c>
      <c r="B5295" s="2">
        <v>7.3787279999999997</v>
      </c>
      <c r="C5295" s="14">
        <v>6.1850189999999996</v>
      </c>
      <c r="D5295" s="14">
        <v>6.1850189999999996</v>
      </c>
      <c r="E5295" s="2">
        <v>1</v>
      </c>
    </row>
    <row r="5296" spans="1:5" ht="12.95" customHeight="1" x14ac:dyDescent="0.2">
      <c r="A5296" s="7">
        <v>40720</v>
      </c>
      <c r="B5296" s="2">
        <v>7.3787279999999997</v>
      </c>
      <c r="C5296" s="14">
        <v>6.1850189999999996</v>
      </c>
      <c r="D5296" s="14">
        <v>6.1850189999999996</v>
      </c>
      <c r="E5296" s="2">
        <v>1</v>
      </c>
    </row>
    <row r="5297" spans="1:5" ht="12.95" customHeight="1" x14ac:dyDescent="0.2">
      <c r="A5297" s="7">
        <v>40721</v>
      </c>
      <c r="B5297" s="2">
        <v>7.3787279999999997</v>
      </c>
      <c r="C5297" s="14">
        <v>6.1850189999999996</v>
      </c>
      <c r="D5297" s="14">
        <v>6.1850189999999996</v>
      </c>
      <c r="E5297" s="2">
        <v>1</v>
      </c>
    </row>
    <row r="5298" spans="1:5" ht="12.95" customHeight="1" x14ac:dyDescent="0.2">
      <c r="A5298" s="7">
        <v>40722</v>
      </c>
      <c r="B5298" s="2">
        <v>7.3733000000000004</v>
      </c>
      <c r="C5298" s="14">
        <v>6.2200939999999996</v>
      </c>
      <c r="D5298" s="14">
        <v>6.2200939999999996</v>
      </c>
      <c r="E5298" s="2">
        <v>1</v>
      </c>
    </row>
    <row r="5299" spans="1:5" ht="12.95" customHeight="1" x14ac:dyDescent="0.2">
      <c r="A5299" s="7">
        <v>40723</v>
      </c>
      <c r="B5299" s="2">
        <v>7.3660019999999999</v>
      </c>
      <c r="C5299" s="14">
        <v>6.1821250000000001</v>
      </c>
      <c r="D5299" s="14">
        <v>6.1821250000000001</v>
      </c>
      <c r="E5299" s="2">
        <v>1</v>
      </c>
    </row>
    <row r="5300" spans="1:5" ht="12.95" customHeight="1" x14ac:dyDescent="0.2">
      <c r="A5300" s="7">
        <v>40724</v>
      </c>
      <c r="B5300" s="2">
        <v>7.3739460000000001</v>
      </c>
      <c r="C5300" s="14">
        <v>6.1639609999999996</v>
      </c>
      <c r="D5300" s="14">
        <v>6.1639609999999996</v>
      </c>
      <c r="E5300" s="2">
        <v>1</v>
      </c>
    </row>
    <row r="5301" spans="1:5" ht="12.95" customHeight="1" x14ac:dyDescent="0.2">
      <c r="A5301" s="7">
        <v>40725</v>
      </c>
      <c r="B5301" s="2">
        <v>7.3837089999999996</v>
      </c>
      <c r="C5301" s="14">
        <v>6.1153789999999999</v>
      </c>
      <c r="D5301" s="14">
        <v>6.1153789999999999</v>
      </c>
      <c r="E5301" s="2">
        <v>1</v>
      </c>
    </row>
    <row r="5302" spans="1:5" ht="12.95" customHeight="1" x14ac:dyDescent="0.2">
      <c r="A5302" s="7">
        <v>40726</v>
      </c>
      <c r="B5302" s="2">
        <v>7.3874389999999996</v>
      </c>
      <c r="C5302" s="14">
        <v>6.0202419999999996</v>
      </c>
      <c r="D5302" s="14">
        <v>6.0202419999999996</v>
      </c>
      <c r="E5302" s="2">
        <v>1</v>
      </c>
    </row>
    <row r="5303" spans="1:5" ht="12.95" customHeight="1" x14ac:dyDescent="0.2">
      <c r="A5303" s="7">
        <v>40727</v>
      </c>
      <c r="B5303" s="2">
        <v>7.3874389999999996</v>
      </c>
      <c r="C5303" s="14">
        <v>6.0202419999999996</v>
      </c>
      <c r="D5303" s="14">
        <v>6.0202419999999996</v>
      </c>
      <c r="E5303" s="2">
        <v>1</v>
      </c>
    </row>
    <row r="5304" spans="1:5" ht="12.95" customHeight="1" x14ac:dyDescent="0.2">
      <c r="A5304" s="7">
        <v>40728</v>
      </c>
      <c r="B5304" s="2">
        <v>7.3874389999999996</v>
      </c>
      <c r="C5304" s="14">
        <v>6.0202419999999996</v>
      </c>
      <c r="D5304" s="14">
        <v>6.0202419999999996</v>
      </c>
      <c r="E5304" s="2">
        <v>1</v>
      </c>
    </row>
    <row r="5305" spans="1:5" ht="12.95" customHeight="1" x14ac:dyDescent="0.2">
      <c r="A5305" s="7">
        <v>40729</v>
      </c>
      <c r="B5305" s="2">
        <v>7.393656</v>
      </c>
      <c r="C5305" s="14">
        <v>5.999396</v>
      </c>
      <c r="D5305" s="14">
        <v>5.999396</v>
      </c>
      <c r="E5305" s="2">
        <v>1</v>
      </c>
    </row>
    <row r="5306" spans="1:5" ht="12.95" customHeight="1" x14ac:dyDescent="0.2">
      <c r="A5306" s="7">
        <v>40730</v>
      </c>
      <c r="B5306" s="2">
        <v>7.3880160000000004</v>
      </c>
      <c r="C5306" s="14">
        <v>6.0502960000000003</v>
      </c>
      <c r="D5306" s="14">
        <v>6.0502960000000003</v>
      </c>
      <c r="E5306" s="2">
        <v>1</v>
      </c>
    </row>
    <row r="5307" spans="1:5" ht="12.95" customHeight="1" x14ac:dyDescent="0.2">
      <c r="A5307" s="7">
        <v>40731</v>
      </c>
      <c r="B5307" s="2">
        <v>7.3940149999999996</v>
      </c>
      <c r="C5307" s="14">
        <v>6.114293</v>
      </c>
      <c r="D5307" s="14">
        <v>6.114293</v>
      </c>
      <c r="E5307" s="2">
        <v>1</v>
      </c>
    </row>
    <row r="5308" spans="1:5" ht="12.95" customHeight="1" x14ac:dyDescent="0.2">
      <c r="A5308" s="7">
        <v>40732</v>
      </c>
      <c r="B5308" s="2">
        <v>7.3907299999999996</v>
      </c>
      <c r="C5308" s="14">
        <v>6.1369509999999998</v>
      </c>
      <c r="D5308" s="14">
        <v>6.1369509999999998</v>
      </c>
      <c r="E5308" s="2">
        <v>1</v>
      </c>
    </row>
    <row r="5309" spans="1:5" ht="12.95" customHeight="1" x14ac:dyDescent="0.2">
      <c r="A5309" s="7">
        <v>40733</v>
      </c>
      <c r="B5309" s="2">
        <v>7.3996919999999999</v>
      </c>
      <c r="C5309" s="14">
        <v>6.1134269999999997</v>
      </c>
      <c r="D5309" s="14">
        <v>6.1134269999999997</v>
      </c>
      <c r="E5309" s="2">
        <v>1</v>
      </c>
    </row>
    <row r="5310" spans="1:5" ht="12.95" customHeight="1" x14ac:dyDescent="0.2">
      <c r="A5310" s="7">
        <v>40734</v>
      </c>
      <c r="B5310" s="2">
        <v>7.3996919999999999</v>
      </c>
      <c r="C5310" s="14">
        <v>6.1134269999999997</v>
      </c>
      <c r="D5310" s="14">
        <v>6.1134269999999997</v>
      </c>
      <c r="E5310" s="2">
        <v>1</v>
      </c>
    </row>
    <row r="5311" spans="1:5" ht="12.95" customHeight="1" x14ac:dyDescent="0.2">
      <c r="A5311" s="7">
        <v>40735</v>
      </c>
      <c r="B5311" s="2">
        <v>7.3996919999999999</v>
      </c>
      <c r="C5311" s="14">
        <v>6.1134269999999997</v>
      </c>
      <c r="D5311" s="14">
        <v>6.1134269999999997</v>
      </c>
      <c r="E5311" s="2">
        <v>1</v>
      </c>
    </row>
    <row r="5312" spans="1:5" ht="12.95" customHeight="1" x14ac:dyDescent="0.2">
      <c r="A5312" s="7">
        <v>40736</v>
      </c>
      <c r="B5312" s="2">
        <v>7.3905950000000002</v>
      </c>
      <c r="C5312" s="14">
        <v>6.2536769999999997</v>
      </c>
      <c r="D5312" s="14">
        <v>6.2536769999999997</v>
      </c>
      <c r="E5312" s="2">
        <v>1</v>
      </c>
    </row>
    <row r="5313" spans="1:5" ht="12.95" customHeight="1" x14ac:dyDescent="0.2">
      <c r="A5313" s="7">
        <v>40737</v>
      </c>
      <c r="B5313" s="2">
        <v>7.383095</v>
      </c>
      <c r="C5313" s="14">
        <v>6.3636400000000002</v>
      </c>
      <c r="D5313" s="14">
        <v>6.3636400000000002</v>
      </c>
      <c r="E5313" s="2">
        <v>1</v>
      </c>
    </row>
    <row r="5314" spans="1:5" ht="12.95" customHeight="1" x14ac:dyDescent="0.2">
      <c r="A5314" s="7">
        <v>40738</v>
      </c>
      <c r="B5314" s="2">
        <v>7.4158710000000001</v>
      </c>
      <c r="C5314" s="14">
        <v>6.3296950000000001</v>
      </c>
      <c r="D5314" s="14">
        <v>6.3296950000000001</v>
      </c>
      <c r="E5314" s="2">
        <v>1</v>
      </c>
    </row>
    <row r="5315" spans="1:5" ht="12.95" customHeight="1" x14ac:dyDescent="0.2">
      <c r="A5315" s="7">
        <v>40739</v>
      </c>
      <c r="B5315" s="2">
        <v>7.4346120000000004</v>
      </c>
      <c r="C5315" s="14">
        <v>6.4163389999999998</v>
      </c>
      <c r="D5315" s="14">
        <v>6.4163389999999998</v>
      </c>
      <c r="E5315" s="2">
        <v>1</v>
      </c>
    </row>
    <row r="5316" spans="1:5" ht="12.95" customHeight="1" x14ac:dyDescent="0.2">
      <c r="A5316" s="7">
        <v>40740</v>
      </c>
      <c r="B5316" s="2">
        <v>7.4261179999999998</v>
      </c>
      <c r="C5316" s="14">
        <v>6.4112220000000004</v>
      </c>
      <c r="D5316" s="14">
        <v>6.4112220000000004</v>
      </c>
      <c r="E5316" s="2">
        <v>1</v>
      </c>
    </row>
    <row r="5317" spans="1:5" ht="12.95" customHeight="1" x14ac:dyDescent="0.2">
      <c r="A5317" s="7">
        <v>40741</v>
      </c>
      <c r="B5317" s="2">
        <v>7.4261179999999998</v>
      </c>
      <c r="C5317" s="14">
        <v>6.4112220000000004</v>
      </c>
      <c r="D5317" s="14">
        <v>6.4112220000000004</v>
      </c>
      <c r="E5317" s="2">
        <v>1</v>
      </c>
    </row>
    <row r="5318" spans="1:5" ht="12.95" customHeight="1" x14ac:dyDescent="0.2">
      <c r="A5318" s="7">
        <v>40742</v>
      </c>
      <c r="B5318" s="2">
        <v>7.4261179999999998</v>
      </c>
      <c r="C5318" s="14">
        <v>6.4112220000000004</v>
      </c>
      <c r="D5318" s="14">
        <v>6.4112220000000004</v>
      </c>
      <c r="E5318" s="2">
        <v>1</v>
      </c>
    </row>
    <row r="5319" spans="1:5" ht="12.95" customHeight="1" x14ac:dyDescent="0.2">
      <c r="A5319" s="7">
        <v>40743</v>
      </c>
      <c r="B5319" s="2">
        <v>7.4303480000000004</v>
      </c>
      <c r="C5319" s="14">
        <v>6.4792009999999998</v>
      </c>
      <c r="D5319" s="14">
        <v>6.4792009999999998</v>
      </c>
      <c r="E5319" s="2">
        <v>1</v>
      </c>
    </row>
    <row r="5320" spans="1:5" ht="12.95" customHeight="1" x14ac:dyDescent="0.2">
      <c r="A5320" s="7">
        <v>40744</v>
      </c>
      <c r="B5320" s="2">
        <v>7.431603</v>
      </c>
      <c r="C5320" s="14">
        <v>6.3922270000000001</v>
      </c>
      <c r="D5320" s="14">
        <v>6.3922270000000001</v>
      </c>
      <c r="E5320" s="2">
        <v>1</v>
      </c>
    </row>
    <row r="5321" spans="1:5" ht="12.95" customHeight="1" x14ac:dyDescent="0.2">
      <c r="A5321" s="7">
        <v>40745</v>
      </c>
      <c r="B5321" s="2">
        <v>7.4423700000000004</v>
      </c>
      <c r="C5321" s="14">
        <v>6.3746210000000003</v>
      </c>
      <c r="D5321" s="14">
        <v>6.3746210000000003</v>
      </c>
      <c r="E5321" s="2">
        <v>1</v>
      </c>
    </row>
    <row r="5322" spans="1:5" ht="12.95" customHeight="1" x14ac:dyDescent="0.2">
      <c r="A5322" s="7">
        <v>40746</v>
      </c>
      <c r="B5322" s="2">
        <v>7.4542970000000004</v>
      </c>
      <c r="C5322" s="14">
        <v>6.4122979999999998</v>
      </c>
      <c r="D5322" s="14">
        <v>6.4122979999999998</v>
      </c>
      <c r="E5322" s="2">
        <v>1</v>
      </c>
    </row>
    <row r="5323" spans="1:5" ht="12.95" customHeight="1" x14ac:dyDescent="0.2">
      <c r="A5323" s="7">
        <v>40747</v>
      </c>
      <c r="B5323" s="2">
        <v>7.4541459999999997</v>
      </c>
      <c r="C5323" s="14">
        <v>6.3042509999999998</v>
      </c>
      <c r="D5323" s="14">
        <v>6.3042509999999998</v>
      </c>
      <c r="E5323" s="2">
        <v>1</v>
      </c>
    </row>
    <row r="5324" spans="1:5" ht="12.95" customHeight="1" x14ac:dyDescent="0.2">
      <c r="A5324" s="7">
        <v>40748</v>
      </c>
      <c r="B5324" s="2">
        <v>7.4541459999999997</v>
      </c>
      <c r="C5324" s="14">
        <v>6.3042509999999998</v>
      </c>
      <c r="D5324" s="14">
        <v>6.3042509999999998</v>
      </c>
      <c r="E5324" s="2">
        <v>1</v>
      </c>
    </row>
    <row r="5325" spans="1:5" ht="12.95" customHeight="1" x14ac:dyDescent="0.2">
      <c r="A5325" s="7">
        <v>40749</v>
      </c>
      <c r="B5325" s="2">
        <v>7.4541459999999997</v>
      </c>
      <c r="C5325" s="14">
        <v>6.3042509999999998</v>
      </c>
      <c r="D5325" s="14">
        <v>6.3042509999999998</v>
      </c>
      <c r="E5325" s="2">
        <v>1</v>
      </c>
    </row>
    <row r="5326" spans="1:5" ht="12.95" customHeight="1" x14ac:dyDescent="0.2">
      <c r="A5326" s="7">
        <v>40750</v>
      </c>
      <c r="B5326" s="2">
        <v>7.4599500000000001</v>
      </c>
      <c r="C5326" s="14">
        <v>6.4426550000000002</v>
      </c>
      <c r="D5326" s="14">
        <v>6.4426550000000002</v>
      </c>
      <c r="E5326" s="2">
        <v>1</v>
      </c>
    </row>
    <row r="5327" spans="1:5" ht="12.95" customHeight="1" x14ac:dyDescent="0.2">
      <c r="A5327" s="7">
        <v>40751</v>
      </c>
      <c r="B5327" s="2">
        <v>7.4611190000000001</v>
      </c>
      <c r="C5327" s="14">
        <v>6.428674</v>
      </c>
      <c r="D5327" s="14">
        <v>6.428674</v>
      </c>
      <c r="E5327" s="2">
        <v>1</v>
      </c>
    </row>
    <row r="5328" spans="1:5" ht="12.95" customHeight="1" x14ac:dyDescent="0.2">
      <c r="A5328" s="7">
        <v>40752</v>
      </c>
      <c r="B5328" s="2">
        <v>7.440931</v>
      </c>
      <c r="C5328" s="14">
        <v>6.4206839999999996</v>
      </c>
      <c r="D5328" s="14">
        <v>6.4206839999999996</v>
      </c>
      <c r="E5328" s="2">
        <v>1</v>
      </c>
    </row>
    <row r="5329" spans="1:5" ht="12.95" customHeight="1" x14ac:dyDescent="0.2">
      <c r="A5329" s="7">
        <v>40753</v>
      </c>
      <c r="B5329" s="2">
        <v>7.452178</v>
      </c>
      <c r="C5329" s="14">
        <v>6.4897479999999996</v>
      </c>
      <c r="D5329" s="14">
        <v>6.4897479999999996</v>
      </c>
      <c r="E5329" s="2">
        <v>1</v>
      </c>
    </row>
    <row r="5330" spans="1:5" ht="12.95" customHeight="1" x14ac:dyDescent="0.2">
      <c r="A5330" s="7">
        <v>40754</v>
      </c>
      <c r="B5330" s="2">
        <v>7.4520710000000001</v>
      </c>
      <c r="C5330" s="14">
        <v>6.51234</v>
      </c>
      <c r="D5330" s="14">
        <v>6.51234</v>
      </c>
      <c r="E5330" s="2">
        <v>1</v>
      </c>
    </row>
    <row r="5331" spans="1:5" ht="12.95" customHeight="1" x14ac:dyDescent="0.2">
      <c r="A5331" s="7">
        <v>40755</v>
      </c>
      <c r="B5331" s="2">
        <v>7.4520710000000001</v>
      </c>
      <c r="C5331" s="14">
        <v>6.51234</v>
      </c>
      <c r="D5331" s="14">
        <v>6.51234</v>
      </c>
      <c r="E5331" s="2">
        <v>1</v>
      </c>
    </row>
    <row r="5332" spans="1:5" ht="12.95" customHeight="1" x14ac:dyDescent="0.2">
      <c r="A5332" s="7">
        <v>40756</v>
      </c>
      <c r="B5332" s="2">
        <v>7.4520710000000001</v>
      </c>
      <c r="C5332" s="14">
        <v>6.51234</v>
      </c>
      <c r="D5332" s="14">
        <v>6.51234</v>
      </c>
      <c r="E5332" s="2">
        <v>1</v>
      </c>
    </row>
    <row r="5333" spans="1:5" ht="12.95" customHeight="1" x14ac:dyDescent="0.2">
      <c r="A5333" s="7">
        <v>40757</v>
      </c>
      <c r="B5333" s="2">
        <v>7.4485440000000001</v>
      </c>
      <c r="C5333" s="14">
        <v>6.5424189999999998</v>
      </c>
      <c r="D5333" s="14">
        <v>6.5424189999999998</v>
      </c>
      <c r="E5333" s="2">
        <v>1</v>
      </c>
    </row>
    <row r="5334" spans="1:5" ht="12.95" customHeight="1" x14ac:dyDescent="0.2">
      <c r="A5334" s="7">
        <v>40758</v>
      </c>
      <c r="B5334" s="2">
        <v>7.4308940000000003</v>
      </c>
      <c r="C5334" s="14">
        <v>6.7253999999999996</v>
      </c>
      <c r="D5334" s="14">
        <v>6.7253999999999996</v>
      </c>
      <c r="E5334" s="2">
        <v>1</v>
      </c>
    </row>
    <row r="5335" spans="1:5" ht="12.95" customHeight="1" x14ac:dyDescent="0.2">
      <c r="A5335" s="7">
        <v>40759</v>
      </c>
      <c r="B5335" s="2">
        <v>7.4303569999999999</v>
      </c>
      <c r="C5335" s="14">
        <v>6.6825770000000002</v>
      </c>
      <c r="D5335" s="14">
        <v>6.6825770000000002</v>
      </c>
      <c r="E5335" s="2">
        <v>1</v>
      </c>
    </row>
    <row r="5336" spans="1:5" ht="12.95" customHeight="1" x14ac:dyDescent="0.2">
      <c r="A5336" s="7">
        <v>40760</v>
      </c>
      <c r="B5336" s="2">
        <v>7.4485619999999999</v>
      </c>
      <c r="C5336" s="14">
        <v>6.7438320000000003</v>
      </c>
      <c r="D5336" s="14">
        <v>6.7438320000000003</v>
      </c>
      <c r="E5336" s="2">
        <v>1</v>
      </c>
    </row>
    <row r="5337" spans="1:5" ht="12.95" customHeight="1" x14ac:dyDescent="0.2">
      <c r="A5337" s="7">
        <v>40761</v>
      </c>
      <c r="B5337" s="2">
        <v>7.4485619999999999</v>
      </c>
      <c r="C5337" s="14">
        <v>6.7438320000000003</v>
      </c>
      <c r="D5337" s="14">
        <v>6.7438320000000003</v>
      </c>
      <c r="E5337" s="2">
        <v>1</v>
      </c>
    </row>
    <row r="5338" spans="1:5" ht="12.95" customHeight="1" x14ac:dyDescent="0.2">
      <c r="A5338" s="7">
        <v>40762</v>
      </c>
      <c r="B5338" s="2">
        <v>7.4485619999999999</v>
      </c>
      <c r="C5338" s="14">
        <v>6.7438320000000003</v>
      </c>
      <c r="D5338" s="14">
        <v>6.7438320000000003</v>
      </c>
      <c r="E5338" s="2">
        <v>1</v>
      </c>
    </row>
    <row r="5339" spans="1:5" ht="12.95" customHeight="1" x14ac:dyDescent="0.2">
      <c r="A5339" s="7">
        <v>40763</v>
      </c>
      <c r="B5339" s="2">
        <v>7.4485619999999999</v>
      </c>
      <c r="C5339" s="14">
        <v>6.7438320000000003</v>
      </c>
      <c r="D5339" s="14">
        <v>6.7438320000000003</v>
      </c>
      <c r="E5339" s="2">
        <v>1</v>
      </c>
    </row>
    <row r="5340" spans="1:5" ht="12.95" customHeight="1" x14ac:dyDescent="0.2">
      <c r="A5340" s="7">
        <v>40764</v>
      </c>
      <c r="B5340" s="2">
        <v>7.4349559999999997</v>
      </c>
      <c r="C5340" s="14">
        <v>6.8562859999999999</v>
      </c>
      <c r="D5340" s="14">
        <v>6.8562859999999999</v>
      </c>
      <c r="E5340" s="2">
        <v>1</v>
      </c>
    </row>
    <row r="5341" spans="1:5" ht="12.95" customHeight="1" x14ac:dyDescent="0.2">
      <c r="A5341" s="7">
        <v>40765</v>
      </c>
      <c r="B5341" s="2">
        <v>7.4431180000000001</v>
      </c>
      <c r="C5341" s="14">
        <v>7.0450710000000001</v>
      </c>
      <c r="D5341" s="14">
        <v>7.0450710000000001</v>
      </c>
      <c r="E5341" s="2">
        <v>1</v>
      </c>
    </row>
    <row r="5342" spans="1:5" ht="12.95" customHeight="1" x14ac:dyDescent="0.2">
      <c r="A5342" s="7">
        <v>40766</v>
      </c>
      <c r="B5342" s="2">
        <v>7.4479800000000003</v>
      </c>
      <c r="C5342" s="14">
        <v>7.1642749999999999</v>
      </c>
      <c r="D5342" s="14">
        <v>7.1642749999999999</v>
      </c>
      <c r="E5342" s="2">
        <v>1</v>
      </c>
    </row>
    <row r="5343" spans="1:5" ht="12.95" customHeight="1" x14ac:dyDescent="0.2">
      <c r="A5343" s="7">
        <v>40767</v>
      </c>
      <c r="B5343" s="2">
        <v>7.4468139999999998</v>
      </c>
      <c r="C5343" s="14">
        <v>7.0814130000000004</v>
      </c>
      <c r="D5343" s="14">
        <v>7.0814130000000004</v>
      </c>
      <c r="E5343" s="2">
        <v>1</v>
      </c>
    </row>
    <row r="5344" spans="1:5" ht="12.95" customHeight="1" x14ac:dyDescent="0.2">
      <c r="A5344" s="7">
        <v>40768</v>
      </c>
      <c r="B5344" s="2">
        <v>7.4434089999999999</v>
      </c>
      <c r="C5344" s="14">
        <v>6.7550679999999996</v>
      </c>
      <c r="D5344" s="14">
        <v>6.7550679999999996</v>
      </c>
      <c r="E5344" s="2">
        <v>1</v>
      </c>
    </row>
    <row r="5345" spans="1:5" ht="12.95" customHeight="1" x14ac:dyDescent="0.2">
      <c r="A5345" s="7">
        <v>40769</v>
      </c>
      <c r="B5345" s="2">
        <v>7.4434089999999999</v>
      </c>
      <c r="C5345" s="14">
        <v>6.7550679999999996</v>
      </c>
      <c r="D5345" s="14">
        <v>6.7550679999999996</v>
      </c>
      <c r="E5345" s="2">
        <v>1</v>
      </c>
    </row>
    <row r="5346" spans="1:5" ht="12.95" customHeight="1" x14ac:dyDescent="0.2">
      <c r="A5346" s="7">
        <v>40770</v>
      </c>
      <c r="B5346" s="2">
        <v>7.4434089999999999</v>
      </c>
      <c r="C5346" s="14">
        <v>6.7550679999999996</v>
      </c>
      <c r="D5346" s="14">
        <v>6.7550679999999996</v>
      </c>
      <c r="E5346" s="2">
        <v>1</v>
      </c>
    </row>
    <row r="5347" spans="1:5" ht="12.95" customHeight="1" x14ac:dyDescent="0.2">
      <c r="A5347" s="7">
        <v>40771</v>
      </c>
      <c r="B5347" s="2">
        <v>7.4434089999999999</v>
      </c>
      <c r="C5347" s="14">
        <v>6.7550679999999996</v>
      </c>
      <c r="D5347" s="14">
        <v>6.7550679999999996</v>
      </c>
      <c r="E5347" s="2">
        <v>1</v>
      </c>
    </row>
    <row r="5348" spans="1:5" ht="12.95" customHeight="1" x14ac:dyDescent="0.2">
      <c r="A5348" s="7">
        <v>40772</v>
      </c>
      <c r="B5348" s="2">
        <v>7.4542229999999998</v>
      </c>
      <c r="C5348" s="14">
        <v>6.6224439999999998</v>
      </c>
      <c r="D5348" s="14">
        <v>6.6224439999999998</v>
      </c>
      <c r="E5348" s="2">
        <v>1</v>
      </c>
    </row>
    <row r="5349" spans="1:5" ht="12.95" customHeight="1" x14ac:dyDescent="0.2">
      <c r="A5349" s="7">
        <v>40773</v>
      </c>
      <c r="B5349" s="2">
        <v>7.4487909999999999</v>
      </c>
      <c r="C5349" s="14">
        <v>6.5570339999999998</v>
      </c>
      <c r="D5349" s="14">
        <v>6.5570339999999998</v>
      </c>
      <c r="E5349" s="2">
        <v>1</v>
      </c>
    </row>
    <row r="5350" spans="1:5" ht="12.95" customHeight="1" x14ac:dyDescent="0.2">
      <c r="A5350" s="7">
        <v>40774</v>
      </c>
      <c r="B5350" s="2">
        <v>7.4538159999999998</v>
      </c>
      <c r="C5350" s="14">
        <v>6.521274</v>
      </c>
      <c r="D5350" s="14">
        <v>6.521274</v>
      </c>
      <c r="E5350" s="2">
        <v>1</v>
      </c>
    </row>
    <row r="5351" spans="1:5" ht="12.95" customHeight="1" x14ac:dyDescent="0.2">
      <c r="A5351" s="7">
        <v>40775</v>
      </c>
      <c r="B5351" s="2">
        <v>7.4610310000000002</v>
      </c>
      <c r="C5351" s="14">
        <v>6.5950949999999997</v>
      </c>
      <c r="D5351" s="14">
        <v>6.5950949999999997</v>
      </c>
      <c r="E5351" s="2">
        <v>1</v>
      </c>
    </row>
    <row r="5352" spans="1:5" ht="12.95" customHeight="1" x14ac:dyDescent="0.2">
      <c r="A5352" s="7">
        <v>40776</v>
      </c>
      <c r="B5352" s="2">
        <v>7.4610310000000002</v>
      </c>
      <c r="C5352" s="14">
        <v>6.5950949999999997</v>
      </c>
      <c r="D5352" s="14">
        <v>6.5950949999999997</v>
      </c>
      <c r="E5352" s="2">
        <v>1</v>
      </c>
    </row>
    <row r="5353" spans="1:5" ht="12.95" customHeight="1" x14ac:dyDescent="0.2">
      <c r="A5353" s="7">
        <v>40777</v>
      </c>
      <c r="B5353" s="2">
        <v>7.4610310000000002</v>
      </c>
      <c r="C5353" s="14">
        <v>6.5950949999999997</v>
      </c>
      <c r="D5353" s="14">
        <v>6.5950949999999997</v>
      </c>
      <c r="E5353" s="2">
        <v>1</v>
      </c>
    </row>
    <row r="5354" spans="1:5" ht="12.95" customHeight="1" x14ac:dyDescent="0.2">
      <c r="A5354" s="7">
        <v>40778</v>
      </c>
      <c r="B5354" s="2">
        <v>7.4683599999999997</v>
      </c>
      <c r="C5354" s="14">
        <v>6.5841139999999996</v>
      </c>
      <c r="D5354" s="14">
        <v>6.5841139999999996</v>
      </c>
      <c r="E5354" s="2">
        <v>1</v>
      </c>
    </row>
    <row r="5355" spans="1:5" ht="12.95" customHeight="1" x14ac:dyDescent="0.2">
      <c r="A5355" s="7">
        <v>40779</v>
      </c>
      <c r="B5355" s="2">
        <v>7.4761220000000002</v>
      </c>
      <c r="C5355" s="14">
        <v>6.5551269999999997</v>
      </c>
      <c r="D5355" s="14">
        <v>6.5551269999999997</v>
      </c>
      <c r="E5355" s="2">
        <v>1</v>
      </c>
    </row>
    <row r="5356" spans="1:5" ht="12.95" customHeight="1" x14ac:dyDescent="0.2">
      <c r="A5356" s="7">
        <v>40780</v>
      </c>
      <c r="B5356" s="2">
        <v>7.4803220000000001</v>
      </c>
      <c r="C5356" s="14">
        <v>6.5582339999999997</v>
      </c>
      <c r="D5356" s="14">
        <v>6.5582339999999997</v>
      </c>
      <c r="E5356" s="2">
        <v>1</v>
      </c>
    </row>
    <row r="5357" spans="1:5" ht="12.95" customHeight="1" x14ac:dyDescent="0.2">
      <c r="A5357" s="7">
        <v>40781</v>
      </c>
      <c r="B5357" s="2">
        <v>7.4619020000000003</v>
      </c>
      <c r="C5357" s="14">
        <v>6.5152380000000001</v>
      </c>
      <c r="D5357" s="14">
        <v>6.5152380000000001</v>
      </c>
      <c r="E5357" s="2">
        <v>1</v>
      </c>
    </row>
    <row r="5358" spans="1:5" ht="12.95" customHeight="1" x14ac:dyDescent="0.2">
      <c r="A5358" s="7">
        <v>40782</v>
      </c>
      <c r="B5358" s="2">
        <v>7.4709209999999997</v>
      </c>
      <c r="C5358" s="14">
        <v>6.5225429999999998</v>
      </c>
      <c r="D5358" s="14">
        <v>6.5225429999999998</v>
      </c>
      <c r="E5358" s="2">
        <v>1</v>
      </c>
    </row>
    <row r="5359" spans="1:5" ht="12.95" customHeight="1" x14ac:dyDescent="0.2">
      <c r="A5359" s="7">
        <v>40783</v>
      </c>
      <c r="B5359" s="2">
        <v>7.4709209999999997</v>
      </c>
      <c r="C5359" s="14">
        <v>6.5225429999999998</v>
      </c>
      <c r="D5359" s="14">
        <v>6.5225429999999998</v>
      </c>
      <c r="E5359" s="2">
        <v>1</v>
      </c>
    </row>
    <row r="5360" spans="1:5" ht="12.95" customHeight="1" x14ac:dyDescent="0.2">
      <c r="A5360" s="7">
        <v>40784</v>
      </c>
      <c r="B5360" s="2">
        <v>7.4709209999999997</v>
      </c>
      <c r="C5360" s="14">
        <v>6.5225429999999998</v>
      </c>
      <c r="D5360" s="14">
        <v>6.5225429999999998</v>
      </c>
      <c r="E5360" s="2">
        <v>1</v>
      </c>
    </row>
    <row r="5361" spans="1:5" ht="12.95" customHeight="1" x14ac:dyDescent="0.2">
      <c r="A5361" s="7">
        <v>40785</v>
      </c>
      <c r="B5361" s="2">
        <v>7.4812190000000003</v>
      </c>
      <c r="C5361" s="14">
        <v>6.3394789999999999</v>
      </c>
      <c r="D5361" s="14">
        <v>6.3394789999999999</v>
      </c>
      <c r="E5361" s="2">
        <v>1</v>
      </c>
    </row>
    <row r="5362" spans="1:5" ht="12.95" customHeight="1" x14ac:dyDescent="0.2">
      <c r="A5362" s="7">
        <v>40786</v>
      </c>
      <c r="B5362" s="2">
        <v>7.4708579999999998</v>
      </c>
      <c r="C5362" s="14">
        <v>6.3333830000000004</v>
      </c>
      <c r="D5362" s="14">
        <v>6.3333830000000004</v>
      </c>
      <c r="E5362" s="2">
        <v>1</v>
      </c>
    </row>
    <row r="5363" spans="1:5" ht="12.95" customHeight="1" x14ac:dyDescent="0.2">
      <c r="A5363" s="7">
        <v>40787</v>
      </c>
      <c r="B5363" s="2">
        <v>7.4705729999999999</v>
      </c>
      <c r="C5363" s="14">
        <v>6.3682319999999999</v>
      </c>
      <c r="D5363" s="14">
        <v>6.3682319999999999</v>
      </c>
      <c r="E5363" s="2">
        <v>1</v>
      </c>
    </row>
    <row r="5364" spans="1:5" ht="12.95" customHeight="1" x14ac:dyDescent="0.2">
      <c r="A5364" s="7">
        <v>40788</v>
      </c>
      <c r="B5364" s="2">
        <v>7.4783540000000004</v>
      </c>
      <c r="C5364" s="14">
        <v>6.5393090000000003</v>
      </c>
      <c r="D5364" s="14">
        <v>6.5393090000000003</v>
      </c>
      <c r="E5364" s="2">
        <v>1</v>
      </c>
    </row>
    <row r="5365" spans="1:5" ht="12.95" customHeight="1" x14ac:dyDescent="0.2">
      <c r="A5365" s="7">
        <v>40789</v>
      </c>
      <c r="B5365" s="2">
        <v>7.4784410000000001</v>
      </c>
      <c r="C5365" s="14">
        <v>6.7276369999999996</v>
      </c>
      <c r="D5365" s="14">
        <v>6.7276369999999996</v>
      </c>
      <c r="E5365" s="2">
        <v>1</v>
      </c>
    </row>
    <row r="5366" spans="1:5" ht="12.95" customHeight="1" x14ac:dyDescent="0.2">
      <c r="A5366" s="7">
        <v>40790</v>
      </c>
      <c r="B5366" s="2">
        <v>7.4784410000000001</v>
      </c>
      <c r="C5366" s="14">
        <v>6.7276369999999996</v>
      </c>
      <c r="D5366" s="14">
        <v>6.7276369999999996</v>
      </c>
      <c r="E5366" s="2">
        <v>1</v>
      </c>
    </row>
    <row r="5367" spans="1:5" ht="12.95" customHeight="1" x14ac:dyDescent="0.2">
      <c r="A5367" s="7">
        <v>40791</v>
      </c>
      <c r="B5367" s="2">
        <v>7.4784410000000001</v>
      </c>
      <c r="C5367" s="14">
        <v>6.7276369999999996</v>
      </c>
      <c r="D5367" s="14">
        <v>6.7276369999999996</v>
      </c>
      <c r="E5367" s="2">
        <v>1</v>
      </c>
    </row>
    <row r="5368" spans="1:5" ht="12.95" customHeight="1" x14ac:dyDescent="0.2">
      <c r="A5368" s="7">
        <v>40792</v>
      </c>
      <c r="B5368" s="2">
        <v>7.4766570000000003</v>
      </c>
      <c r="C5368" s="14">
        <v>6.7139519999999999</v>
      </c>
      <c r="D5368" s="14">
        <v>6.7139519999999999</v>
      </c>
      <c r="E5368" s="2">
        <v>1</v>
      </c>
    </row>
    <row r="5369" spans="1:5" ht="12.95" customHeight="1" x14ac:dyDescent="0.2">
      <c r="A5369" s="7">
        <v>40793</v>
      </c>
      <c r="B5369" s="2">
        <v>7.4862640000000003</v>
      </c>
      <c r="C5369" s="14">
        <v>6.2276550000000004</v>
      </c>
      <c r="D5369" s="14">
        <v>6.2276550000000004</v>
      </c>
      <c r="E5369" s="2">
        <v>1</v>
      </c>
    </row>
    <row r="5370" spans="1:5" ht="12.95" customHeight="1" x14ac:dyDescent="0.2">
      <c r="A5370" s="7">
        <v>40794</v>
      </c>
      <c r="B5370" s="2">
        <v>7.4996210000000003</v>
      </c>
      <c r="C5370" s="14">
        <v>6.218591</v>
      </c>
      <c r="D5370" s="14">
        <v>6.218591</v>
      </c>
      <c r="E5370" s="2">
        <v>1</v>
      </c>
    </row>
    <row r="5371" spans="1:5" ht="12.95" customHeight="1" x14ac:dyDescent="0.2">
      <c r="A5371" s="7">
        <v>40795</v>
      </c>
      <c r="B5371" s="2">
        <v>7.4932449999999999</v>
      </c>
      <c r="C5371" s="14">
        <v>6.176939</v>
      </c>
      <c r="D5371" s="14">
        <v>6.176939</v>
      </c>
      <c r="E5371" s="2">
        <v>1</v>
      </c>
    </row>
    <row r="5372" spans="1:5" ht="12.95" customHeight="1" x14ac:dyDescent="0.2">
      <c r="A5372" s="7">
        <v>40796</v>
      </c>
      <c r="B5372" s="2">
        <v>7.4868540000000001</v>
      </c>
      <c r="C5372" s="14">
        <v>6.1701449999999998</v>
      </c>
      <c r="D5372" s="14">
        <v>6.1701449999999998</v>
      </c>
      <c r="E5372" s="2">
        <v>1</v>
      </c>
    </row>
    <row r="5373" spans="1:5" ht="12.95" customHeight="1" x14ac:dyDescent="0.2">
      <c r="A5373" s="7">
        <v>40797</v>
      </c>
      <c r="B5373" s="2">
        <v>7.4868540000000001</v>
      </c>
      <c r="C5373" s="14">
        <v>6.1701449999999998</v>
      </c>
      <c r="D5373" s="14">
        <v>6.1701449999999998</v>
      </c>
      <c r="E5373" s="2">
        <v>1</v>
      </c>
    </row>
    <row r="5374" spans="1:5" ht="12.95" customHeight="1" x14ac:dyDescent="0.2">
      <c r="A5374" s="7">
        <v>40798</v>
      </c>
      <c r="B5374" s="2">
        <v>7.4868540000000001</v>
      </c>
      <c r="C5374" s="14">
        <v>6.1701449999999998</v>
      </c>
      <c r="D5374" s="14">
        <v>6.1701449999999998</v>
      </c>
      <c r="E5374" s="2">
        <v>1</v>
      </c>
    </row>
    <row r="5375" spans="1:5" ht="12.95" customHeight="1" x14ac:dyDescent="0.2">
      <c r="A5375" s="7">
        <v>40799</v>
      </c>
      <c r="B5375" s="2">
        <v>7.4807759999999996</v>
      </c>
      <c r="C5375" s="14">
        <v>6.208113</v>
      </c>
      <c r="D5375" s="14">
        <v>6.208113</v>
      </c>
      <c r="E5375" s="2">
        <v>1</v>
      </c>
    </row>
    <row r="5376" spans="1:5" ht="12.95" customHeight="1" x14ac:dyDescent="0.2">
      <c r="A5376" s="7">
        <v>40800</v>
      </c>
      <c r="B5376" s="2">
        <v>7.4852309999999997</v>
      </c>
      <c r="C5376" s="14">
        <v>6.2211030000000003</v>
      </c>
      <c r="D5376" s="14">
        <v>6.2211030000000003</v>
      </c>
      <c r="E5376" s="2">
        <v>1</v>
      </c>
    </row>
    <row r="5377" spans="1:5" ht="12.95" customHeight="1" x14ac:dyDescent="0.2">
      <c r="A5377" s="7">
        <v>40801</v>
      </c>
      <c r="B5377" s="2">
        <v>7.4866469999999996</v>
      </c>
      <c r="C5377" s="14">
        <v>6.2202120000000001</v>
      </c>
      <c r="D5377" s="14">
        <v>6.2202120000000001</v>
      </c>
      <c r="E5377" s="2">
        <v>1</v>
      </c>
    </row>
    <row r="5378" spans="1:5" ht="12.95" customHeight="1" x14ac:dyDescent="0.2">
      <c r="A5378" s="7">
        <v>40802</v>
      </c>
      <c r="B5378" s="2">
        <v>7.4897879999999999</v>
      </c>
      <c r="C5378" s="14">
        <v>6.2042640000000002</v>
      </c>
      <c r="D5378" s="14">
        <v>6.2042640000000002</v>
      </c>
      <c r="E5378" s="2">
        <v>1</v>
      </c>
    </row>
    <row r="5379" spans="1:5" ht="12.95" customHeight="1" x14ac:dyDescent="0.2">
      <c r="A5379" s="7">
        <v>40803</v>
      </c>
      <c r="B5379" s="2">
        <v>7.4959470000000001</v>
      </c>
      <c r="C5379" s="14">
        <v>6.2114240000000001</v>
      </c>
      <c r="D5379" s="14">
        <v>6.2114240000000001</v>
      </c>
      <c r="E5379" s="2">
        <v>1</v>
      </c>
    </row>
    <row r="5380" spans="1:5" ht="12.95" customHeight="1" x14ac:dyDescent="0.2">
      <c r="A5380" s="7">
        <v>40804</v>
      </c>
      <c r="B5380" s="2">
        <v>7.4959470000000001</v>
      </c>
      <c r="C5380" s="14">
        <v>6.2114240000000001</v>
      </c>
      <c r="D5380" s="14">
        <v>6.2114240000000001</v>
      </c>
      <c r="E5380" s="2">
        <v>1</v>
      </c>
    </row>
    <row r="5381" spans="1:5" ht="12.95" customHeight="1" x14ac:dyDescent="0.2">
      <c r="A5381" s="7">
        <v>40805</v>
      </c>
      <c r="B5381" s="2">
        <v>7.4959470000000001</v>
      </c>
      <c r="C5381" s="14">
        <v>6.2114240000000001</v>
      </c>
      <c r="D5381" s="14">
        <v>6.2114240000000001</v>
      </c>
      <c r="E5381" s="2">
        <v>1</v>
      </c>
    </row>
    <row r="5382" spans="1:5" ht="12.95" customHeight="1" x14ac:dyDescent="0.2">
      <c r="A5382" s="7">
        <v>40806</v>
      </c>
      <c r="B5382" s="2">
        <v>7.504448</v>
      </c>
      <c r="C5382" s="14">
        <v>6.2215619999999996</v>
      </c>
      <c r="D5382" s="14">
        <v>6.2215619999999996</v>
      </c>
      <c r="E5382" s="2">
        <v>1</v>
      </c>
    </row>
    <row r="5383" spans="1:5" ht="12.95" customHeight="1" x14ac:dyDescent="0.2">
      <c r="A5383" s="7">
        <v>40807</v>
      </c>
      <c r="B5383" s="2">
        <v>7.5002639999999996</v>
      </c>
      <c r="C5383" s="14">
        <v>6.2155170000000002</v>
      </c>
      <c r="D5383" s="14">
        <v>6.2155170000000002</v>
      </c>
      <c r="E5383" s="2">
        <v>1</v>
      </c>
    </row>
    <row r="5384" spans="1:5" ht="12.95" customHeight="1" x14ac:dyDescent="0.2">
      <c r="A5384" s="7">
        <v>40808</v>
      </c>
      <c r="B5384" s="2">
        <v>7.4836960000000001</v>
      </c>
      <c r="C5384" s="14">
        <v>6.1271459999999998</v>
      </c>
      <c r="D5384" s="14">
        <v>6.1271459999999998</v>
      </c>
      <c r="E5384" s="2">
        <v>1</v>
      </c>
    </row>
    <row r="5385" spans="1:5" ht="12.95" customHeight="1" x14ac:dyDescent="0.2">
      <c r="A5385" s="7">
        <v>40809</v>
      </c>
      <c r="B5385" s="2">
        <v>7.4860329999999999</v>
      </c>
      <c r="C5385" s="14">
        <v>6.0886810000000002</v>
      </c>
      <c r="D5385" s="14">
        <v>6.0886810000000002</v>
      </c>
      <c r="E5385" s="2">
        <v>1</v>
      </c>
    </row>
    <row r="5386" spans="1:5" ht="12.95" customHeight="1" x14ac:dyDescent="0.2">
      <c r="A5386" s="7">
        <v>40810</v>
      </c>
      <c r="B5386" s="2">
        <v>7.483975</v>
      </c>
      <c r="C5386" s="14">
        <v>6.1283779999999997</v>
      </c>
      <c r="D5386" s="14">
        <v>6.1283779999999997</v>
      </c>
      <c r="E5386" s="2">
        <v>1</v>
      </c>
    </row>
    <row r="5387" spans="1:5" ht="12.95" customHeight="1" x14ac:dyDescent="0.2">
      <c r="A5387" s="7">
        <v>40811</v>
      </c>
      <c r="B5387" s="2">
        <v>7.483975</v>
      </c>
      <c r="C5387" s="14">
        <v>6.1283779999999997</v>
      </c>
      <c r="D5387" s="14">
        <v>6.1283779999999997</v>
      </c>
      <c r="E5387" s="2">
        <v>1</v>
      </c>
    </row>
    <row r="5388" spans="1:5" ht="12.95" customHeight="1" x14ac:dyDescent="0.2">
      <c r="A5388" s="7">
        <v>40812</v>
      </c>
      <c r="B5388" s="2">
        <v>7.483975</v>
      </c>
      <c r="C5388" s="14">
        <v>6.1283779999999997</v>
      </c>
      <c r="D5388" s="14">
        <v>6.1283779999999997</v>
      </c>
      <c r="E5388" s="2">
        <v>1</v>
      </c>
    </row>
    <row r="5389" spans="1:5" ht="12.95" customHeight="1" x14ac:dyDescent="0.2">
      <c r="A5389" s="7">
        <v>40813</v>
      </c>
      <c r="B5389" s="2">
        <v>7.4804700000000004</v>
      </c>
      <c r="C5389" s="14">
        <v>6.1194940000000004</v>
      </c>
      <c r="D5389" s="14">
        <v>6.1194940000000004</v>
      </c>
      <c r="E5389" s="2">
        <v>1</v>
      </c>
    </row>
    <row r="5390" spans="1:5" ht="12.95" customHeight="1" x14ac:dyDescent="0.2">
      <c r="A5390" s="7">
        <v>40814</v>
      </c>
      <c r="B5390" s="2">
        <v>7.4837129999999998</v>
      </c>
      <c r="C5390" s="14">
        <v>6.1336880000000003</v>
      </c>
      <c r="D5390" s="14">
        <v>6.1336880000000003</v>
      </c>
      <c r="E5390" s="2">
        <v>1</v>
      </c>
    </row>
    <row r="5391" spans="1:5" ht="12.95" customHeight="1" x14ac:dyDescent="0.2">
      <c r="A5391" s="7">
        <v>40815</v>
      </c>
      <c r="B5391" s="2">
        <v>7.4875559999999997</v>
      </c>
      <c r="C5391" s="14">
        <v>6.136838</v>
      </c>
      <c r="D5391" s="14">
        <v>6.136838</v>
      </c>
      <c r="E5391" s="2">
        <v>1</v>
      </c>
    </row>
    <row r="5392" spans="1:5" ht="12.95" customHeight="1" x14ac:dyDescent="0.2">
      <c r="A5392" s="7">
        <v>40816</v>
      </c>
      <c r="B5392" s="2">
        <v>7.4920229999999997</v>
      </c>
      <c r="C5392" s="14">
        <v>6.1374810000000002</v>
      </c>
      <c r="D5392" s="14">
        <v>6.1374810000000002</v>
      </c>
      <c r="E5392" s="2">
        <v>1</v>
      </c>
    </row>
    <row r="5393" spans="1:5" ht="12.95" customHeight="1" x14ac:dyDescent="0.2">
      <c r="A5393" s="7">
        <v>40817</v>
      </c>
      <c r="B5393" s="2">
        <v>7.4910040000000002</v>
      </c>
      <c r="C5393" s="2">
        <v>6.1436919999999997</v>
      </c>
      <c r="D5393" s="2">
        <v>6.1436919999999997</v>
      </c>
      <c r="E5393" s="2">
        <v>1</v>
      </c>
    </row>
    <row r="5394" spans="1:5" ht="12.95" customHeight="1" x14ac:dyDescent="0.2">
      <c r="A5394" s="7">
        <v>40818</v>
      </c>
      <c r="B5394" s="2">
        <v>7.4910040000000002</v>
      </c>
      <c r="C5394" s="2">
        <v>6.1436919999999997</v>
      </c>
      <c r="D5394" s="2">
        <v>6.1436919999999997</v>
      </c>
      <c r="E5394" s="2">
        <v>1</v>
      </c>
    </row>
    <row r="5395" spans="1:5" ht="12.95" customHeight="1" x14ac:dyDescent="0.2">
      <c r="A5395" s="7">
        <v>40819</v>
      </c>
      <c r="B5395" s="2">
        <v>7.4910040000000002</v>
      </c>
      <c r="C5395" s="2">
        <v>6.1436919999999997</v>
      </c>
      <c r="D5395" s="2">
        <v>6.1436919999999997</v>
      </c>
      <c r="E5395" s="2">
        <v>1</v>
      </c>
    </row>
    <row r="5396" spans="1:5" ht="12.95" customHeight="1" x14ac:dyDescent="0.2">
      <c r="A5396" s="7">
        <v>40820</v>
      </c>
      <c r="B5396" s="2">
        <v>7.4952040000000002</v>
      </c>
      <c r="C5396" s="2">
        <v>6.1694000000000004</v>
      </c>
      <c r="D5396" s="2">
        <v>6.1694000000000004</v>
      </c>
      <c r="E5396" s="2">
        <v>1</v>
      </c>
    </row>
    <row r="5397" spans="1:5" ht="12.95" customHeight="1" x14ac:dyDescent="0.2">
      <c r="A5397" s="7">
        <v>40821</v>
      </c>
      <c r="B5397" s="2">
        <v>7.4954900000000002</v>
      </c>
      <c r="C5397" s="2">
        <v>6.1696350000000004</v>
      </c>
      <c r="D5397" s="2">
        <v>6.1696350000000004</v>
      </c>
      <c r="E5397" s="2">
        <v>1</v>
      </c>
    </row>
    <row r="5398" spans="1:5" ht="12.95" customHeight="1" x14ac:dyDescent="0.2">
      <c r="A5398" s="7">
        <v>40822</v>
      </c>
      <c r="B5398" s="2">
        <v>7.5020540000000002</v>
      </c>
      <c r="C5398" s="2">
        <v>6.120628</v>
      </c>
      <c r="D5398" s="2">
        <v>6.120628</v>
      </c>
      <c r="E5398" s="2">
        <v>1</v>
      </c>
    </row>
    <row r="5399" spans="1:5" ht="12.95" customHeight="1" x14ac:dyDescent="0.2">
      <c r="A5399" s="7">
        <v>40823</v>
      </c>
      <c r="B5399" s="2">
        <v>7.5071589999999997</v>
      </c>
      <c r="C5399" s="2">
        <v>6.0771949999999997</v>
      </c>
      <c r="D5399" s="2">
        <v>6.0771949999999997</v>
      </c>
      <c r="E5399" s="2">
        <v>1</v>
      </c>
    </row>
    <row r="5400" spans="1:5" ht="12.95" customHeight="1" x14ac:dyDescent="0.2">
      <c r="A5400" s="7">
        <v>40824</v>
      </c>
      <c r="B5400" s="2">
        <v>7.4995500000000002</v>
      </c>
      <c r="C5400" s="14">
        <v>6.061712</v>
      </c>
      <c r="D5400" s="14">
        <v>6.061712</v>
      </c>
      <c r="E5400" s="2">
        <v>1</v>
      </c>
    </row>
    <row r="5401" spans="1:5" ht="12.95" customHeight="1" x14ac:dyDescent="0.2">
      <c r="A5401" s="7">
        <v>40825</v>
      </c>
      <c r="B5401" s="2">
        <v>7.4995500000000002</v>
      </c>
      <c r="C5401" s="14">
        <v>6.061712</v>
      </c>
      <c r="D5401" s="14">
        <v>6.061712</v>
      </c>
      <c r="E5401" s="2">
        <v>1</v>
      </c>
    </row>
    <row r="5402" spans="1:5" ht="12.95" customHeight="1" x14ac:dyDescent="0.2">
      <c r="A5402" s="7">
        <v>40826</v>
      </c>
      <c r="B5402" s="2">
        <v>7.4995500000000002</v>
      </c>
      <c r="C5402" s="14">
        <v>6.061712</v>
      </c>
      <c r="D5402" s="14">
        <v>6.061712</v>
      </c>
      <c r="E5402" s="2">
        <v>1</v>
      </c>
    </row>
    <row r="5403" spans="1:5" ht="12.95" customHeight="1" x14ac:dyDescent="0.2">
      <c r="A5403" s="7">
        <v>40827</v>
      </c>
      <c r="B5403" s="2">
        <v>7.4923479999999998</v>
      </c>
      <c r="C5403" s="14">
        <v>6.0529549999999999</v>
      </c>
      <c r="D5403" s="14">
        <v>6.0529549999999999</v>
      </c>
      <c r="E5403" s="2">
        <v>1</v>
      </c>
    </row>
    <row r="5404" spans="1:5" ht="12.95" customHeight="1" x14ac:dyDescent="0.2">
      <c r="A5404" s="7">
        <v>40828</v>
      </c>
      <c r="B5404" s="2">
        <v>7.4836650000000002</v>
      </c>
      <c r="C5404" s="14">
        <v>6.0527860000000002</v>
      </c>
      <c r="D5404" s="14">
        <v>6.0527860000000002</v>
      </c>
      <c r="E5404" s="2">
        <v>1</v>
      </c>
    </row>
    <row r="5405" spans="1:5" ht="12.95" customHeight="1" x14ac:dyDescent="0.2">
      <c r="A5405" s="7">
        <v>40829</v>
      </c>
      <c r="B5405" s="2">
        <v>7.4695790000000004</v>
      </c>
      <c r="C5405" s="14">
        <v>6.0379750000000003</v>
      </c>
      <c r="D5405" s="14">
        <v>6.0379750000000003</v>
      </c>
      <c r="E5405" s="2">
        <v>1</v>
      </c>
    </row>
    <row r="5406" spans="1:5" ht="12.95" customHeight="1" x14ac:dyDescent="0.2">
      <c r="A5406" s="7">
        <v>40830</v>
      </c>
      <c r="B5406" s="2">
        <v>7.4827459999999997</v>
      </c>
      <c r="C5406" s="14">
        <v>6.0672550000000003</v>
      </c>
      <c r="D5406" s="14">
        <v>6.0672550000000003</v>
      </c>
      <c r="E5406" s="2">
        <v>1</v>
      </c>
    </row>
    <row r="5407" spans="1:5" ht="12.95" customHeight="1" x14ac:dyDescent="0.2">
      <c r="A5407" s="7">
        <v>40831</v>
      </c>
      <c r="B5407" s="2">
        <v>7.4748510000000001</v>
      </c>
      <c r="C5407" s="14">
        <v>6.0402839999999998</v>
      </c>
      <c r="D5407" s="14">
        <v>6.0402839999999998</v>
      </c>
      <c r="E5407" s="2">
        <v>1</v>
      </c>
    </row>
    <row r="5408" spans="1:5" ht="12.95" customHeight="1" x14ac:dyDescent="0.2">
      <c r="A5408" s="7">
        <v>40832</v>
      </c>
      <c r="B5408" s="2">
        <v>7.4748510000000001</v>
      </c>
      <c r="C5408" s="14">
        <v>6.0402839999999998</v>
      </c>
      <c r="D5408" s="14">
        <v>6.0402839999999998</v>
      </c>
      <c r="E5408" s="2">
        <v>1</v>
      </c>
    </row>
    <row r="5409" spans="1:5" ht="12.95" customHeight="1" x14ac:dyDescent="0.2">
      <c r="A5409" s="7">
        <v>40833</v>
      </c>
      <c r="B5409" s="2">
        <v>7.4748510000000001</v>
      </c>
      <c r="C5409" s="14">
        <v>6.0402839999999998</v>
      </c>
      <c r="D5409" s="14">
        <v>6.0402839999999998</v>
      </c>
      <c r="E5409" s="2">
        <v>1</v>
      </c>
    </row>
    <row r="5410" spans="1:5" ht="12.95" customHeight="1" x14ac:dyDescent="0.2">
      <c r="A5410" s="7">
        <v>40834</v>
      </c>
      <c r="B5410" s="2">
        <v>7.4761629999999997</v>
      </c>
      <c r="C5410" s="14">
        <v>6.0467190000000004</v>
      </c>
      <c r="D5410" s="14">
        <v>6.0467190000000004</v>
      </c>
      <c r="E5410" s="2">
        <v>1</v>
      </c>
    </row>
    <row r="5411" spans="1:5" ht="12.95" customHeight="1" x14ac:dyDescent="0.2">
      <c r="A5411" s="7">
        <v>40835</v>
      </c>
      <c r="B5411" s="2">
        <v>7.465357</v>
      </c>
      <c r="C5411" s="14">
        <v>6.0521739999999999</v>
      </c>
      <c r="D5411" s="14">
        <v>6.0521739999999999</v>
      </c>
      <c r="E5411" s="2">
        <v>1</v>
      </c>
    </row>
    <row r="5412" spans="1:5" ht="12.95" customHeight="1" x14ac:dyDescent="0.2">
      <c r="A5412" s="7">
        <v>40836</v>
      </c>
      <c r="B5412" s="2">
        <v>7.4623299999999997</v>
      </c>
      <c r="C5412" s="14">
        <v>6.0068659999999996</v>
      </c>
      <c r="D5412" s="14">
        <v>6.0068659999999996</v>
      </c>
      <c r="E5412" s="2">
        <v>1</v>
      </c>
    </row>
    <row r="5413" spans="1:5" ht="12.95" customHeight="1" x14ac:dyDescent="0.2">
      <c r="A5413" s="7">
        <v>40837</v>
      </c>
      <c r="B5413" s="2">
        <v>7.472378</v>
      </c>
      <c r="C5413" s="14">
        <v>6.0446350000000004</v>
      </c>
      <c r="D5413" s="14">
        <v>6.0446350000000004</v>
      </c>
      <c r="E5413" s="2">
        <v>1</v>
      </c>
    </row>
    <row r="5414" spans="1:5" ht="12.95" customHeight="1" x14ac:dyDescent="0.2">
      <c r="A5414" s="7">
        <v>40838</v>
      </c>
      <c r="B5414" s="2">
        <v>7.4728849999999998</v>
      </c>
      <c r="C5414" s="14">
        <v>6.0824389999999999</v>
      </c>
      <c r="D5414" s="14">
        <v>6.0824389999999999</v>
      </c>
      <c r="E5414" s="2">
        <v>1</v>
      </c>
    </row>
    <row r="5415" spans="1:5" ht="12.95" customHeight="1" x14ac:dyDescent="0.2">
      <c r="A5415" s="7">
        <v>40839</v>
      </c>
      <c r="B5415" s="2">
        <v>7.4728849999999998</v>
      </c>
      <c r="C5415" s="14">
        <v>6.0824389999999999</v>
      </c>
      <c r="D5415" s="14">
        <v>6.0824389999999999</v>
      </c>
      <c r="E5415" s="2">
        <v>1</v>
      </c>
    </row>
    <row r="5416" spans="1:5" ht="12.95" customHeight="1" x14ac:dyDescent="0.2">
      <c r="A5416" s="7">
        <v>40840</v>
      </c>
      <c r="B5416" s="2">
        <v>7.4728849999999998</v>
      </c>
      <c r="C5416" s="14">
        <v>6.0824389999999999</v>
      </c>
      <c r="D5416" s="14">
        <v>6.0824389999999999</v>
      </c>
      <c r="E5416" s="2">
        <v>1</v>
      </c>
    </row>
    <row r="5417" spans="1:5" ht="12.95" customHeight="1" x14ac:dyDescent="0.2">
      <c r="A5417" s="7">
        <v>40841</v>
      </c>
      <c r="B5417" s="2">
        <v>7.4716760000000004</v>
      </c>
      <c r="C5417" s="14">
        <v>6.0874009999999998</v>
      </c>
      <c r="D5417" s="14">
        <v>6.0874009999999998</v>
      </c>
      <c r="E5417" s="2">
        <v>1</v>
      </c>
    </row>
    <row r="5418" spans="1:5" ht="12.95" customHeight="1" x14ac:dyDescent="0.2">
      <c r="A5418" s="7">
        <v>40842</v>
      </c>
      <c r="B5418" s="2">
        <v>7.4814629999999998</v>
      </c>
      <c r="C5418" s="14">
        <v>6.1113080000000002</v>
      </c>
      <c r="D5418" s="14">
        <v>6.1113080000000002</v>
      </c>
      <c r="E5418" s="2">
        <v>1</v>
      </c>
    </row>
    <row r="5419" spans="1:5" ht="12.95" customHeight="1" x14ac:dyDescent="0.2">
      <c r="A5419" s="7">
        <v>40843</v>
      </c>
      <c r="B5419" s="2">
        <v>7.4865430000000002</v>
      </c>
      <c r="C5419" s="14">
        <v>6.1385230000000002</v>
      </c>
      <c r="D5419" s="14">
        <v>6.1385230000000002</v>
      </c>
      <c r="E5419" s="2">
        <v>1</v>
      </c>
    </row>
    <row r="5420" spans="1:5" ht="12.95" customHeight="1" x14ac:dyDescent="0.2">
      <c r="A5420" s="7">
        <v>40844</v>
      </c>
      <c r="B5420" s="2">
        <v>7.4820229999999999</v>
      </c>
      <c r="C5420" s="14">
        <v>6.1057800000000002</v>
      </c>
      <c r="D5420" s="14">
        <v>6.1057800000000002</v>
      </c>
      <c r="E5420" s="2">
        <v>1</v>
      </c>
    </row>
    <row r="5421" spans="1:5" ht="12.95" customHeight="1" x14ac:dyDescent="0.2">
      <c r="A5421" s="7">
        <v>40845</v>
      </c>
      <c r="B5421" s="2">
        <v>7.4853290000000001</v>
      </c>
      <c r="C5421" s="14">
        <v>6.1164639999999997</v>
      </c>
      <c r="D5421" s="14">
        <v>6.1164639999999997</v>
      </c>
      <c r="E5421" s="2">
        <v>1</v>
      </c>
    </row>
    <row r="5422" spans="1:5" ht="12.95" customHeight="1" x14ac:dyDescent="0.2">
      <c r="A5422" s="7">
        <v>40846</v>
      </c>
      <c r="B5422" s="2">
        <v>7.4853290000000001</v>
      </c>
      <c r="C5422" s="14">
        <v>6.1164639999999997</v>
      </c>
      <c r="D5422" s="14">
        <v>6.1164639999999997</v>
      </c>
      <c r="E5422" s="2">
        <v>1</v>
      </c>
    </row>
    <row r="5423" spans="1:5" ht="12.95" customHeight="1" x14ac:dyDescent="0.2">
      <c r="A5423" s="7">
        <v>40847</v>
      </c>
      <c r="B5423" s="2">
        <v>7.4853290000000001</v>
      </c>
      <c r="C5423" s="14">
        <v>6.1164639999999997</v>
      </c>
      <c r="D5423" s="14">
        <v>6.1164639999999997</v>
      </c>
      <c r="E5423" s="2">
        <v>1</v>
      </c>
    </row>
    <row r="5424" spans="1:5" ht="12.95" customHeight="1" x14ac:dyDescent="0.2">
      <c r="A5424" s="7">
        <v>40848</v>
      </c>
      <c r="B5424" s="2">
        <v>7.4869339999999998</v>
      </c>
      <c r="C5424" s="14">
        <v>6.1378370000000002</v>
      </c>
      <c r="D5424" s="14">
        <v>6.1378370000000002</v>
      </c>
      <c r="E5424" s="2">
        <v>1</v>
      </c>
    </row>
    <row r="5425" spans="1:5" ht="12.95" customHeight="1" x14ac:dyDescent="0.2">
      <c r="A5425" s="7">
        <v>40849</v>
      </c>
      <c r="B5425" s="2">
        <v>7.4869339999999998</v>
      </c>
      <c r="C5425" s="14">
        <v>6.1378370000000002</v>
      </c>
      <c r="D5425" s="14">
        <v>6.1378370000000002</v>
      </c>
      <c r="E5425" s="2">
        <v>1</v>
      </c>
    </row>
    <row r="5426" spans="1:5" ht="12.95" customHeight="1" x14ac:dyDescent="0.2">
      <c r="A5426" s="7">
        <v>40850</v>
      </c>
      <c r="B5426" s="2">
        <v>7.4926209999999998</v>
      </c>
      <c r="C5426" s="14">
        <v>6.15815</v>
      </c>
      <c r="D5426" s="14">
        <v>6.15815</v>
      </c>
      <c r="E5426" s="2">
        <v>1</v>
      </c>
    </row>
    <row r="5427" spans="1:5" ht="12.95" customHeight="1" x14ac:dyDescent="0.2">
      <c r="A5427" s="7">
        <v>40851</v>
      </c>
      <c r="B5427" s="2">
        <v>7.4960069999999996</v>
      </c>
      <c r="C5427" s="14">
        <v>6.1710770000000004</v>
      </c>
      <c r="D5427" s="14">
        <v>6.1710770000000004</v>
      </c>
      <c r="E5427" s="2">
        <v>1</v>
      </c>
    </row>
    <row r="5428" spans="1:5" ht="12.95" customHeight="1" x14ac:dyDescent="0.2">
      <c r="A5428" s="7">
        <v>40852</v>
      </c>
      <c r="B5428" s="2">
        <v>7.4951480000000004</v>
      </c>
      <c r="C5428" s="14">
        <v>6.1395379999999999</v>
      </c>
      <c r="D5428" s="14">
        <v>6.1395379999999999</v>
      </c>
      <c r="E5428" s="2">
        <v>1</v>
      </c>
    </row>
    <row r="5429" spans="1:5" ht="12.95" customHeight="1" x14ac:dyDescent="0.2">
      <c r="A5429" s="7">
        <v>40853</v>
      </c>
      <c r="B5429" s="2">
        <v>7.4951480000000004</v>
      </c>
      <c r="C5429" s="14">
        <v>6.1395379999999999</v>
      </c>
      <c r="D5429" s="14">
        <v>6.1395379999999999</v>
      </c>
      <c r="E5429" s="2">
        <v>1</v>
      </c>
    </row>
    <row r="5430" spans="1:5" ht="12.95" customHeight="1" x14ac:dyDescent="0.2">
      <c r="A5430" s="7">
        <v>40854</v>
      </c>
      <c r="B5430" s="2">
        <v>7.4951480000000004</v>
      </c>
      <c r="C5430" s="14">
        <v>6.1395379999999999</v>
      </c>
      <c r="D5430" s="14">
        <v>6.1395379999999999</v>
      </c>
      <c r="E5430" s="2">
        <v>1</v>
      </c>
    </row>
    <row r="5431" spans="1:5" ht="12.95" customHeight="1" x14ac:dyDescent="0.2">
      <c r="A5431" s="7">
        <v>40855</v>
      </c>
      <c r="B5431" s="2">
        <v>7.4970119999999998</v>
      </c>
      <c r="C5431" s="14">
        <v>6.0684899999999997</v>
      </c>
      <c r="D5431" s="14">
        <v>6.0684899999999997</v>
      </c>
      <c r="E5431" s="2">
        <v>1</v>
      </c>
    </row>
    <row r="5432" spans="1:5" ht="12.95" customHeight="1" x14ac:dyDescent="0.2">
      <c r="A5432" s="7">
        <v>40856</v>
      </c>
      <c r="B5432" s="2">
        <v>7.4914709999999998</v>
      </c>
      <c r="C5432" s="14">
        <v>6.0620419999999999</v>
      </c>
      <c r="D5432" s="14">
        <v>6.0620419999999999</v>
      </c>
      <c r="E5432" s="2">
        <v>1</v>
      </c>
    </row>
    <row r="5433" spans="1:5" ht="12.95" customHeight="1" x14ac:dyDescent="0.2">
      <c r="A5433" s="7">
        <v>40857</v>
      </c>
      <c r="B5433" s="2">
        <v>7.4908149999999996</v>
      </c>
      <c r="C5433" s="14">
        <v>6.0688769999999996</v>
      </c>
      <c r="D5433" s="14">
        <v>6.0688769999999996</v>
      </c>
      <c r="E5433" s="2">
        <v>1</v>
      </c>
    </row>
    <row r="5434" spans="1:5" ht="12.95" customHeight="1" x14ac:dyDescent="0.2">
      <c r="A5434" s="7">
        <v>40858</v>
      </c>
      <c r="B5434" s="2">
        <v>7.4853820000000004</v>
      </c>
      <c r="C5434" s="14">
        <v>6.0822149999999997</v>
      </c>
      <c r="D5434" s="14">
        <v>6.0822149999999997</v>
      </c>
      <c r="E5434" s="2">
        <v>1</v>
      </c>
    </row>
    <row r="5435" spans="1:5" ht="12.95" customHeight="1" x14ac:dyDescent="0.2">
      <c r="A5435" s="7">
        <v>40859</v>
      </c>
      <c r="B5435" s="2">
        <v>7.4848590000000002</v>
      </c>
      <c r="C5435" s="14">
        <v>6.0532620000000001</v>
      </c>
      <c r="D5435" s="14">
        <v>6.0532620000000001</v>
      </c>
      <c r="E5435" s="2">
        <v>1</v>
      </c>
    </row>
    <row r="5436" spans="1:5" ht="12.95" customHeight="1" x14ac:dyDescent="0.2">
      <c r="A5436" s="7">
        <v>40860</v>
      </c>
      <c r="B5436" s="2">
        <v>7.4848590000000002</v>
      </c>
      <c r="C5436" s="14">
        <v>6.0532620000000001</v>
      </c>
      <c r="D5436" s="14">
        <v>6.0532620000000001</v>
      </c>
      <c r="E5436" s="2">
        <v>1</v>
      </c>
    </row>
    <row r="5437" spans="1:5" ht="12.95" customHeight="1" x14ac:dyDescent="0.2">
      <c r="A5437" s="7">
        <v>40861</v>
      </c>
      <c r="B5437" s="2">
        <v>7.4848590000000002</v>
      </c>
      <c r="C5437" s="14">
        <v>6.0532620000000001</v>
      </c>
      <c r="D5437" s="14">
        <v>6.0532620000000001</v>
      </c>
      <c r="E5437" s="2">
        <v>1</v>
      </c>
    </row>
    <row r="5438" spans="1:5" ht="12.95" customHeight="1" x14ac:dyDescent="0.2">
      <c r="A5438" s="7">
        <v>40862</v>
      </c>
      <c r="B5438" s="2">
        <v>7.4794340000000004</v>
      </c>
      <c r="C5438" s="14">
        <v>6.0523009999999999</v>
      </c>
      <c r="D5438" s="14">
        <v>6.0523009999999999</v>
      </c>
      <c r="E5438" s="2">
        <v>1</v>
      </c>
    </row>
    <row r="5439" spans="1:5" ht="12.95" customHeight="1" x14ac:dyDescent="0.2">
      <c r="A5439" s="7">
        <v>40863</v>
      </c>
      <c r="B5439" s="2">
        <v>7.4725650000000003</v>
      </c>
      <c r="C5439" s="14">
        <v>6.0248039999999996</v>
      </c>
      <c r="D5439" s="14">
        <v>6.0248039999999996</v>
      </c>
      <c r="E5439" s="2">
        <v>1</v>
      </c>
    </row>
    <row r="5440" spans="1:5" ht="12.95" customHeight="1" x14ac:dyDescent="0.2">
      <c r="A5440" s="7">
        <v>40864</v>
      </c>
      <c r="B5440" s="2">
        <v>7.4789450000000004</v>
      </c>
      <c r="C5440" s="14">
        <v>6.0455459999999999</v>
      </c>
      <c r="D5440" s="14">
        <v>6.0455459999999999</v>
      </c>
      <c r="E5440" s="2">
        <v>1</v>
      </c>
    </row>
    <row r="5441" spans="1:5" ht="12.95" customHeight="1" x14ac:dyDescent="0.2">
      <c r="A5441" s="7">
        <v>40865</v>
      </c>
      <c r="B5441" s="2">
        <v>7.4738329999999999</v>
      </c>
      <c r="C5441" s="14">
        <v>6.0209720000000004</v>
      </c>
      <c r="D5441" s="14">
        <v>6.0209720000000004</v>
      </c>
      <c r="E5441" s="2">
        <v>1</v>
      </c>
    </row>
    <row r="5442" spans="1:5" ht="12.95" customHeight="1" x14ac:dyDescent="0.2">
      <c r="A5442" s="7">
        <v>40866</v>
      </c>
      <c r="B5442" s="2">
        <v>7.4864449999999998</v>
      </c>
      <c r="C5442" s="14">
        <v>6.0574839999999996</v>
      </c>
      <c r="D5442" s="14">
        <v>6.0574839999999996</v>
      </c>
      <c r="E5442" s="2">
        <v>1</v>
      </c>
    </row>
    <row r="5443" spans="1:5" ht="12.95" customHeight="1" x14ac:dyDescent="0.2">
      <c r="A5443" s="7">
        <v>40867</v>
      </c>
      <c r="B5443" s="2">
        <v>7.4864449999999998</v>
      </c>
      <c r="C5443" s="14">
        <v>6.0574839999999996</v>
      </c>
      <c r="D5443" s="14">
        <v>6.0574839999999996</v>
      </c>
      <c r="E5443" s="2">
        <v>1</v>
      </c>
    </row>
    <row r="5444" spans="1:5" ht="12.95" customHeight="1" x14ac:dyDescent="0.2">
      <c r="A5444" s="7">
        <v>40868</v>
      </c>
      <c r="B5444" s="2">
        <v>7.4864449999999998</v>
      </c>
      <c r="C5444" s="14">
        <v>6.0574839999999996</v>
      </c>
      <c r="D5444" s="14">
        <v>6.0574839999999996</v>
      </c>
      <c r="E5444" s="2">
        <v>1</v>
      </c>
    </row>
    <row r="5445" spans="1:5" ht="12.95" customHeight="1" x14ac:dyDescent="0.2">
      <c r="A5445" s="7">
        <v>40869</v>
      </c>
      <c r="B5445" s="2">
        <v>7.4895519999999998</v>
      </c>
      <c r="C5445" s="14">
        <v>6.0546100000000003</v>
      </c>
      <c r="D5445" s="14">
        <v>6.0546100000000003</v>
      </c>
      <c r="E5445" s="2">
        <v>1</v>
      </c>
    </row>
    <row r="5446" spans="1:5" ht="12.95" customHeight="1" x14ac:dyDescent="0.2">
      <c r="A5446" s="7">
        <v>40870</v>
      </c>
      <c r="B5446" s="2">
        <v>7.4914500000000004</v>
      </c>
      <c r="C5446" s="14">
        <v>6.0630059999999997</v>
      </c>
      <c r="D5446" s="14">
        <v>6.0630059999999997</v>
      </c>
      <c r="E5446" s="2">
        <v>1</v>
      </c>
    </row>
    <row r="5447" spans="1:5" ht="12.95" customHeight="1" x14ac:dyDescent="0.2">
      <c r="A5447" s="7">
        <v>40871</v>
      </c>
      <c r="B5447" s="2">
        <v>7.4854690000000002</v>
      </c>
      <c r="C5447" s="14">
        <v>6.084263</v>
      </c>
      <c r="D5447" s="14">
        <v>6.084263</v>
      </c>
      <c r="E5447" s="2">
        <v>1</v>
      </c>
    </row>
    <row r="5448" spans="1:5" ht="12.95" customHeight="1" x14ac:dyDescent="0.2">
      <c r="A5448" s="7">
        <v>40872</v>
      </c>
      <c r="B5448" s="2">
        <v>7.4846159999999999</v>
      </c>
      <c r="C5448" s="14">
        <v>6.0919879999999997</v>
      </c>
      <c r="D5448" s="14">
        <v>6.0919879999999997</v>
      </c>
      <c r="E5448" s="2">
        <v>1</v>
      </c>
    </row>
    <row r="5449" spans="1:5" ht="12.95" customHeight="1" x14ac:dyDescent="0.2">
      <c r="A5449" s="7">
        <v>40873</v>
      </c>
      <c r="B5449" s="2">
        <v>7.4912140000000003</v>
      </c>
      <c r="C5449" s="14">
        <v>6.1087939999999996</v>
      </c>
      <c r="D5449" s="14">
        <v>6.1087939999999996</v>
      </c>
      <c r="E5449" s="2">
        <v>1</v>
      </c>
    </row>
    <row r="5450" spans="1:5" ht="12.95" customHeight="1" x14ac:dyDescent="0.2">
      <c r="A5450" s="7">
        <v>40874</v>
      </c>
      <c r="B5450" s="2">
        <v>7.4912140000000003</v>
      </c>
      <c r="C5450" s="14">
        <v>6.1087939999999996</v>
      </c>
      <c r="D5450" s="14">
        <v>6.1087939999999996</v>
      </c>
      <c r="E5450" s="2">
        <v>1</v>
      </c>
    </row>
    <row r="5451" spans="1:5" ht="12.95" customHeight="1" x14ac:dyDescent="0.2">
      <c r="A5451" s="7">
        <v>40875</v>
      </c>
      <c r="B5451" s="2">
        <v>7.4912140000000003</v>
      </c>
      <c r="C5451" s="14">
        <v>6.1087939999999996</v>
      </c>
      <c r="D5451" s="14">
        <v>6.1087939999999996</v>
      </c>
      <c r="E5451" s="2">
        <v>1</v>
      </c>
    </row>
    <row r="5452" spans="1:5" ht="12.95" customHeight="1" x14ac:dyDescent="0.2">
      <c r="A5452" s="7">
        <v>40876</v>
      </c>
      <c r="B5452" s="2">
        <v>7.4900669999999998</v>
      </c>
      <c r="C5452" s="14">
        <v>6.0909709999999997</v>
      </c>
      <c r="D5452" s="14">
        <v>6.0909709999999997</v>
      </c>
      <c r="E5452" s="2">
        <v>1</v>
      </c>
    </row>
    <row r="5453" spans="1:5" ht="12.95" customHeight="1" x14ac:dyDescent="0.2">
      <c r="A5453" s="7">
        <v>40877</v>
      </c>
      <c r="B5453" s="2">
        <v>7.4985860000000004</v>
      </c>
      <c r="C5453" s="14">
        <v>6.1013719999999996</v>
      </c>
      <c r="D5453" s="14">
        <v>6.1013719999999996</v>
      </c>
      <c r="E5453" s="2">
        <v>1</v>
      </c>
    </row>
    <row r="5454" spans="1:5" ht="12.95" customHeight="1" x14ac:dyDescent="0.2">
      <c r="A5454" s="7">
        <v>40878</v>
      </c>
      <c r="B5454" s="2">
        <v>7.5065119999999999</v>
      </c>
      <c r="C5454" s="14">
        <v>6.1132929999999996</v>
      </c>
      <c r="D5454" s="14">
        <v>6.1132929999999996</v>
      </c>
      <c r="E5454" s="2">
        <v>1</v>
      </c>
    </row>
    <row r="5455" spans="1:5" ht="12.95" customHeight="1" x14ac:dyDescent="0.2">
      <c r="A5455" s="7">
        <v>40879</v>
      </c>
      <c r="B5455" s="2">
        <v>7.5069730000000003</v>
      </c>
      <c r="C5455" s="14">
        <v>6.121645</v>
      </c>
      <c r="D5455" s="14">
        <v>6.121645</v>
      </c>
      <c r="E5455" s="2">
        <v>1</v>
      </c>
    </row>
    <row r="5456" spans="1:5" ht="12.95" customHeight="1" x14ac:dyDescent="0.2">
      <c r="A5456" s="7">
        <v>40880</v>
      </c>
      <c r="B5456" s="2">
        <v>7.5069990000000004</v>
      </c>
      <c r="C5456" s="14">
        <v>6.0672420000000002</v>
      </c>
      <c r="D5456" s="14">
        <v>6.0672420000000002</v>
      </c>
      <c r="E5456" s="2">
        <v>1</v>
      </c>
    </row>
    <row r="5457" spans="1:5" ht="12.95" customHeight="1" x14ac:dyDescent="0.2">
      <c r="A5457" s="7">
        <v>40881</v>
      </c>
      <c r="B5457" s="2">
        <v>7.5069990000000004</v>
      </c>
      <c r="C5457" s="14">
        <v>6.0672420000000002</v>
      </c>
      <c r="D5457" s="14">
        <v>6.0672420000000002</v>
      </c>
      <c r="E5457" s="2">
        <v>1</v>
      </c>
    </row>
    <row r="5458" spans="1:5" ht="12.95" customHeight="1" x14ac:dyDescent="0.2">
      <c r="A5458" s="7">
        <v>40882</v>
      </c>
      <c r="B5458" s="2">
        <v>7.5069990000000004</v>
      </c>
      <c r="C5458" s="14">
        <v>6.0672420000000002</v>
      </c>
      <c r="D5458" s="14">
        <v>6.0672420000000002</v>
      </c>
      <c r="E5458" s="2">
        <v>1</v>
      </c>
    </row>
    <row r="5459" spans="1:5" ht="12.95" customHeight="1" x14ac:dyDescent="0.2">
      <c r="A5459" s="7">
        <v>40883</v>
      </c>
      <c r="B5459" s="2">
        <v>7.5164070000000001</v>
      </c>
      <c r="C5459" s="14">
        <v>6.0719019999999997</v>
      </c>
      <c r="D5459" s="14">
        <v>6.0719019999999997</v>
      </c>
      <c r="E5459" s="2">
        <v>1</v>
      </c>
    </row>
    <row r="5460" spans="1:5" ht="12.95" customHeight="1" x14ac:dyDescent="0.2">
      <c r="A5460" s="7">
        <v>40884</v>
      </c>
      <c r="B5460" s="2">
        <v>7.510472</v>
      </c>
      <c r="C5460" s="14">
        <v>6.070049</v>
      </c>
      <c r="D5460" s="14">
        <v>6.070049</v>
      </c>
      <c r="E5460" s="2">
        <v>1</v>
      </c>
    </row>
    <row r="5461" spans="1:5" ht="12.95" customHeight="1" x14ac:dyDescent="0.2">
      <c r="A5461" s="7">
        <v>40885</v>
      </c>
      <c r="B5461" s="2">
        <v>7.5101509999999996</v>
      </c>
      <c r="C5461" s="14">
        <v>6.0497430000000003</v>
      </c>
      <c r="D5461" s="14">
        <v>6.0497430000000003</v>
      </c>
      <c r="E5461" s="2">
        <v>1</v>
      </c>
    </row>
    <row r="5462" spans="1:5" ht="12.95" customHeight="1" x14ac:dyDescent="0.2">
      <c r="A5462" s="7">
        <v>40886</v>
      </c>
      <c r="B5462" s="2">
        <v>7.5060580000000003</v>
      </c>
      <c r="C5462" s="14">
        <v>6.0674630000000001</v>
      </c>
      <c r="D5462" s="14">
        <v>6.0674630000000001</v>
      </c>
      <c r="E5462" s="2">
        <v>1</v>
      </c>
    </row>
    <row r="5463" spans="1:5" ht="12.95" customHeight="1" x14ac:dyDescent="0.2">
      <c r="A5463" s="7">
        <v>40887</v>
      </c>
      <c r="B5463" s="2">
        <v>7.5003450000000003</v>
      </c>
      <c r="C5463" s="14">
        <v>6.0692219999999999</v>
      </c>
      <c r="D5463" s="14">
        <v>6.0692219999999999</v>
      </c>
      <c r="E5463" s="2">
        <v>1</v>
      </c>
    </row>
    <row r="5464" spans="1:5" ht="12.95" customHeight="1" x14ac:dyDescent="0.2">
      <c r="A5464" s="7">
        <v>40888</v>
      </c>
      <c r="B5464" s="2">
        <v>7.5003450000000003</v>
      </c>
      <c r="C5464" s="14">
        <v>6.0692219999999999</v>
      </c>
      <c r="D5464" s="14">
        <v>6.0692219999999999</v>
      </c>
      <c r="E5464" s="2">
        <v>1</v>
      </c>
    </row>
    <row r="5465" spans="1:5" ht="12.95" customHeight="1" x14ac:dyDescent="0.2">
      <c r="A5465" s="7">
        <v>40889</v>
      </c>
      <c r="B5465" s="2">
        <v>7.5003450000000003</v>
      </c>
      <c r="C5465" s="14">
        <v>6.0692219999999999</v>
      </c>
      <c r="D5465" s="14">
        <v>6.0692219999999999</v>
      </c>
      <c r="E5465" s="2">
        <v>1</v>
      </c>
    </row>
    <row r="5466" spans="1:5" ht="12.95" customHeight="1" x14ac:dyDescent="0.2">
      <c r="A5466" s="7">
        <v>40890</v>
      </c>
      <c r="B5466" s="2">
        <v>7.503387</v>
      </c>
      <c r="C5466" s="14">
        <v>6.0834979999999996</v>
      </c>
      <c r="D5466" s="14">
        <v>6.0834979999999996</v>
      </c>
      <c r="E5466" s="2">
        <v>1</v>
      </c>
    </row>
    <row r="5467" spans="1:5" ht="12.95" customHeight="1" x14ac:dyDescent="0.2">
      <c r="A5467" s="7">
        <v>40891</v>
      </c>
      <c r="B5467" s="2">
        <v>7.4908320000000002</v>
      </c>
      <c r="C5467" s="14">
        <v>6.0683990000000003</v>
      </c>
      <c r="D5467" s="14">
        <v>6.0683990000000003</v>
      </c>
      <c r="E5467" s="2">
        <v>1</v>
      </c>
    </row>
    <row r="5468" spans="1:5" ht="12.95" customHeight="1" x14ac:dyDescent="0.2">
      <c r="A5468" s="7">
        <v>40892</v>
      </c>
      <c r="B5468" s="2">
        <v>7.4943080000000002</v>
      </c>
      <c r="C5468" s="14">
        <v>6.0771230000000003</v>
      </c>
      <c r="D5468" s="14">
        <v>6.0771230000000003</v>
      </c>
      <c r="E5468" s="2">
        <v>1</v>
      </c>
    </row>
    <row r="5469" spans="1:5" ht="12.95" customHeight="1" x14ac:dyDescent="0.2">
      <c r="A5469" s="7">
        <v>40893</v>
      </c>
      <c r="B5469" s="2">
        <v>7.495762</v>
      </c>
      <c r="C5469" s="14">
        <v>6.1095129999999997</v>
      </c>
      <c r="D5469" s="14">
        <v>6.1095129999999997</v>
      </c>
      <c r="E5469" s="2">
        <v>1</v>
      </c>
    </row>
    <row r="5470" spans="1:5" ht="12.95" customHeight="1" x14ac:dyDescent="0.2">
      <c r="A5470" s="7">
        <v>40894</v>
      </c>
      <c r="B5470" s="2">
        <v>7.5005680000000003</v>
      </c>
      <c r="C5470" s="14">
        <v>6.1319229999999996</v>
      </c>
      <c r="D5470" s="14">
        <v>6.1319229999999996</v>
      </c>
      <c r="E5470" s="2">
        <v>1</v>
      </c>
    </row>
    <row r="5471" spans="1:5" ht="12.95" customHeight="1" x14ac:dyDescent="0.2">
      <c r="A5471" s="7">
        <v>40895</v>
      </c>
      <c r="B5471" s="2">
        <v>7.5005680000000003</v>
      </c>
      <c r="C5471" s="14">
        <v>6.1319229999999996</v>
      </c>
      <c r="D5471" s="14">
        <v>6.1319229999999996</v>
      </c>
      <c r="E5471" s="2">
        <v>1</v>
      </c>
    </row>
    <row r="5472" spans="1:5" ht="12.95" customHeight="1" x14ac:dyDescent="0.2">
      <c r="A5472" s="7">
        <v>40896</v>
      </c>
      <c r="B5472" s="2">
        <v>7.5005680000000003</v>
      </c>
      <c r="C5472" s="14">
        <v>6.1319229999999996</v>
      </c>
      <c r="D5472" s="14">
        <v>6.1319229999999996</v>
      </c>
      <c r="E5472" s="2">
        <v>1</v>
      </c>
    </row>
    <row r="5473" spans="1:5" ht="12.95" customHeight="1" x14ac:dyDescent="0.2">
      <c r="A5473" s="7">
        <v>40897</v>
      </c>
      <c r="B5473" s="2">
        <v>7.5074810000000003</v>
      </c>
      <c r="C5473" s="14">
        <v>6.1602370000000004</v>
      </c>
      <c r="D5473" s="14">
        <v>6.1602370000000004</v>
      </c>
      <c r="E5473" s="2">
        <v>1</v>
      </c>
    </row>
    <row r="5474" spans="1:5" ht="12.95" customHeight="1" x14ac:dyDescent="0.2">
      <c r="A5474" s="7">
        <v>40898</v>
      </c>
      <c r="B5474" s="2">
        <v>7.5079630000000002</v>
      </c>
      <c r="C5474" s="14">
        <v>6.1667050000000003</v>
      </c>
      <c r="D5474" s="14">
        <v>6.1667050000000003</v>
      </c>
      <c r="E5474" s="2">
        <v>1</v>
      </c>
    </row>
    <row r="5475" spans="1:5" ht="12.95" customHeight="1" x14ac:dyDescent="0.2">
      <c r="A5475" s="7">
        <v>40899</v>
      </c>
      <c r="B5475" s="2">
        <v>7.5177149999999999</v>
      </c>
      <c r="C5475" s="14">
        <v>6.1625670000000001</v>
      </c>
      <c r="D5475" s="14">
        <v>6.1625670000000001</v>
      </c>
      <c r="E5475" s="2">
        <v>1</v>
      </c>
    </row>
    <row r="5476" spans="1:5" ht="12.95" customHeight="1" x14ac:dyDescent="0.2">
      <c r="A5476" s="7">
        <v>40900</v>
      </c>
      <c r="B5476" s="2">
        <v>7.5139209999999999</v>
      </c>
      <c r="C5476" s="14">
        <v>6.1468590000000001</v>
      </c>
      <c r="D5476" s="14">
        <v>6.1468590000000001</v>
      </c>
      <c r="E5476" s="2">
        <v>1</v>
      </c>
    </row>
    <row r="5477" spans="1:5" ht="12.95" customHeight="1" x14ac:dyDescent="0.2">
      <c r="A5477" s="7">
        <v>40901</v>
      </c>
      <c r="B5477" s="2">
        <v>7.5140019999999996</v>
      </c>
      <c r="C5477" s="14">
        <v>6.143408</v>
      </c>
      <c r="D5477" s="14">
        <v>6.143408</v>
      </c>
      <c r="E5477" s="2">
        <v>1</v>
      </c>
    </row>
    <row r="5478" spans="1:5" ht="12.95" customHeight="1" x14ac:dyDescent="0.2">
      <c r="A5478" s="7">
        <v>40902</v>
      </c>
      <c r="B5478" s="2">
        <v>7.5140019999999996</v>
      </c>
      <c r="C5478" s="14">
        <v>6.143408</v>
      </c>
      <c r="D5478" s="14">
        <v>6.143408</v>
      </c>
      <c r="E5478" s="2">
        <v>1</v>
      </c>
    </row>
    <row r="5479" spans="1:5" ht="12.95" customHeight="1" x14ac:dyDescent="0.2">
      <c r="A5479" s="7">
        <v>40903</v>
      </c>
      <c r="B5479" s="2">
        <v>7.5140019999999996</v>
      </c>
      <c r="C5479" s="14">
        <v>6.143408</v>
      </c>
      <c r="D5479" s="14">
        <v>6.143408</v>
      </c>
      <c r="E5479" s="2">
        <v>1</v>
      </c>
    </row>
    <row r="5480" spans="1:5" ht="12.95" customHeight="1" x14ac:dyDescent="0.2">
      <c r="A5480" s="7">
        <v>40904</v>
      </c>
      <c r="B5480" s="2">
        <v>7.5140019999999996</v>
      </c>
      <c r="C5480" s="14">
        <v>6.143408</v>
      </c>
      <c r="D5480" s="14">
        <v>6.143408</v>
      </c>
      <c r="E5480" s="2">
        <v>1</v>
      </c>
    </row>
    <row r="5481" spans="1:5" ht="12.95" customHeight="1" x14ac:dyDescent="0.2">
      <c r="A5481" s="7">
        <v>40905</v>
      </c>
      <c r="B5481" s="2">
        <v>7.5104300000000004</v>
      </c>
      <c r="C5481" s="14">
        <v>6.1505450000000002</v>
      </c>
      <c r="D5481" s="14">
        <v>6.1505450000000002</v>
      </c>
      <c r="E5481" s="2">
        <v>1</v>
      </c>
    </row>
    <row r="5482" spans="1:5" ht="12.95" customHeight="1" x14ac:dyDescent="0.2">
      <c r="A5482" s="7">
        <v>40906</v>
      </c>
      <c r="B5482" s="2">
        <v>7.5129979999999996</v>
      </c>
      <c r="C5482" s="14">
        <v>6.1586999999999996</v>
      </c>
      <c r="D5482" s="14">
        <v>6.1586999999999996</v>
      </c>
      <c r="E5482" s="2">
        <v>1</v>
      </c>
    </row>
    <row r="5483" spans="1:5" ht="12.95" customHeight="1" x14ac:dyDescent="0.2">
      <c r="A5483" s="7">
        <v>40907</v>
      </c>
      <c r="B5483" s="2">
        <v>7.5174669999999999</v>
      </c>
      <c r="C5483" s="14">
        <v>6.1709630000000004</v>
      </c>
      <c r="D5483" s="14">
        <v>6.1709630000000004</v>
      </c>
      <c r="E5483" s="2">
        <v>1</v>
      </c>
    </row>
    <row r="5484" spans="1:5" ht="12.95" customHeight="1" x14ac:dyDescent="0.2">
      <c r="A5484" s="7">
        <v>40908</v>
      </c>
      <c r="B5484" s="2">
        <v>7.5304200000000003</v>
      </c>
      <c r="C5484" s="14">
        <v>6.1948169999999996</v>
      </c>
      <c r="D5484" s="14">
        <v>6.1948169999999996</v>
      </c>
      <c r="E5484" s="2">
        <v>1</v>
      </c>
    </row>
    <row r="5485" spans="1:5" ht="12.95" customHeight="1" x14ac:dyDescent="0.2">
      <c r="A5485" s="7">
        <v>40909</v>
      </c>
      <c r="B5485" s="2">
        <v>7.5304200000000003</v>
      </c>
      <c r="C5485" s="14">
        <v>6.1948169999999996</v>
      </c>
      <c r="D5485" s="14">
        <v>6.1948169999999996</v>
      </c>
      <c r="E5485" s="2">
        <v>1</v>
      </c>
    </row>
    <row r="5486" spans="1:5" ht="12.95" customHeight="1" x14ac:dyDescent="0.2">
      <c r="A5486" s="7">
        <v>40910</v>
      </c>
      <c r="B5486" s="2">
        <v>7.5304200000000003</v>
      </c>
      <c r="C5486" s="14">
        <v>6.1948169999999996</v>
      </c>
      <c r="D5486" s="14">
        <v>6.1948169999999996</v>
      </c>
      <c r="E5486" s="2">
        <v>1</v>
      </c>
    </row>
    <row r="5487" spans="1:5" ht="12.95" customHeight="1" x14ac:dyDescent="0.2">
      <c r="A5487" s="7">
        <v>40911</v>
      </c>
      <c r="B5487" s="2">
        <v>7.5330050000000002</v>
      </c>
      <c r="C5487" s="14">
        <v>6.1893070000000003</v>
      </c>
      <c r="D5487" s="14">
        <v>6.1893070000000003</v>
      </c>
      <c r="E5487" s="2">
        <v>1</v>
      </c>
    </row>
    <row r="5488" spans="1:5" ht="12.95" customHeight="1" x14ac:dyDescent="0.2">
      <c r="A5488" s="7">
        <v>40912</v>
      </c>
      <c r="B5488" s="2">
        <v>7.5325480000000002</v>
      </c>
      <c r="C5488" s="14">
        <v>6.1960579999999998</v>
      </c>
      <c r="D5488" s="14">
        <v>6.1960579999999998</v>
      </c>
      <c r="E5488" s="2">
        <v>1</v>
      </c>
    </row>
    <row r="5489" spans="1:5" ht="12.95" customHeight="1" x14ac:dyDescent="0.2">
      <c r="A5489" s="7">
        <v>40913</v>
      </c>
      <c r="B5489" s="2">
        <v>7.5329759999999997</v>
      </c>
      <c r="C5489" s="14">
        <v>6.1816639999999996</v>
      </c>
      <c r="D5489" s="14">
        <v>6.1816639999999996</v>
      </c>
      <c r="E5489" s="2">
        <v>1</v>
      </c>
    </row>
    <row r="5490" spans="1:5" ht="12.95" customHeight="1" x14ac:dyDescent="0.2">
      <c r="A5490" s="7">
        <v>40914</v>
      </c>
      <c r="B5490" s="2">
        <v>7.537433</v>
      </c>
      <c r="C5490" s="14">
        <v>6.1883689999999998</v>
      </c>
      <c r="D5490" s="14">
        <v>6.1883689999999998</v>
      </c>
      <c r="E5490" s="2">
        <v>1</v>
      </c>
    </row>
    <row r="5491" spans="1:5" ht="12.95" customHeight="1" x14ac:dyDescent="0.2">
      <c r="A5491" s="7">
        <v>40915</v>
      </c>
      <c r="B5491" s="2">
        <v>7.537433</v>
      </c>
      <c r="C5491" s="14">
        <v>6.1883689999999998</v>
      </c>
      <c r="D5491" s="14">
        <v>6.1883689999999998</v>
      </c>
      <c r="E5491" s="2">
        <v>1</v>
      </c>
    </row>
    <row r="5492" spans="1:5" ht="12.95" customHeight="1" x14ac:dyDescent="0.2">
      <c r="A5492" s="7">
        <v>40916</v>
      </c>
      <c r="B5492" s="2">
        <v>7.537433</v>
      </c>
      <c r="C5492" s="14">
        <v>6.1883689999999998</v>
      </c>
      <c r="D5492" s="14">
        <v>6.1883689999999998</v>
      </c>
      <c r="E5492" s="2">
        <v>1</v>
      </c>
    </row>
    <row r="5493" spans="1:5" ht="12.95" customHeight="1" x14ac:dyDescent="0.2">
      <c r="A5493" s="7">
        <v>40917</v>
      </c>
      <c r="B5493" s="2">
        <v>7.537433</v>
      </c>
      <c r="C5493" s="14">
        <v>6.1883689999999998</v>
      </c>
      <c r="D5493" s="14">
        <v>6.1883689999999998</v>
      </c>
      <c r="E5493" s="2">
        <v>1</v>
      </c>
    </row>
    <row r="5494" spans="1:5" ht="12.95" customHeight="1" x14ac:dyDescent="0.2">
      <c r="A5494" s="7">
        <v>40918</v>
      </c>
      <c r="B5494" s="2">
        <v>7.5223230000000001</v>
      </c>
      <c r="C5494" s="14">
        <v>6.1901929999999998</v>
      </c>
      <c r="D5494" s="14">
        <v>6.1901929999999998</v>
      </c>
      <c r="E5494" s="2">
        <v>1</v>
      </c>
    </row>
    <row r="5495" spans="1:5" ht="12.95" customHeight="1" x14ac:dyDescent="0.2">
      <c r="A5495" s="7">
        <v>40919</v>
      </c>
      <c r="B5495" s="2">
        <v>7.5289529999999996</v>
      </c>
      <c r="C5495" s="14">
        <v>6.20791</v>
      </c>
      <c r="D5495" s="14">
        <v>6.20791</v>
      </c>
      <c r="E5495" s="2">
        <v>1</v>
      </c>
    </row>
    <row r="5496" spans="1:5" ht="12.95" customHeight="1" x14ac:dyDescent="0.2">
      <c r="A5496" s="7">
        <v>40920</v>
      </c>
      <c r="B5496" s="2">
        <v>7.5299849999999999</v>
      </c>
      <c r="C5496" s="14">
        <v>6.208761</v>
      </c>
      <c r="D5496" s="14">
        <v>6.208761</v>
      </c>
      <c r="E5496" s="2">
        <v>1</v>
      </c>
    </row>
    <row r="5497" spans="1:5" ht="12.95" customHeight="1" x14ac:dyDescent="0.2">
      <c r="A5497" s="7">
        <v>40921</v>
      </c>
      <c r="B5497" s="2">
        <v>7.5344949999999997</v>
      </c>
      <c r="C5497" s="14">
        <v>6.2217130000000003</v>
      </c>
      <c r="D5497" s="14">
        <v>6.2217130000000003</v>
      </c>
      <c r="E5497" s="2">
        <v>1</v>
      </c>
    </row>
    <row r="5498" spans="1:5" ht="12.95" customHeight="1" x14ac:dyDescent="0.2">
      <c r="A5498" s="7">
        <v>40922</v>
      </c>
      <c r="B5498" s="2">
        <v>7.5418079999999996</v>
      </c>
      <c r="C5498" s="14">
        <v>6.2323839999999997</v>
      </c>
      <c r="D5498" s="14">
        <v>6.2323839999999997</v>
      </c>
      <c r="E5498" s="2">
        <v>1</v>
      </c>
    </row>
    <row r="5499" spans="1:5" ht="12.95" customHeight="1" x14ac:dyDescent="0.2">
      <c r="A5499" s="7">
        <v>40923</v>
      </c>
      <c r="B5499" s="2">
        <v>7.5418079999999996</v>
      </c>
      <c r="C5499" s="14">
        <v>6.2323839999999997</v>
      </c>
      <c r="D5499" s="14">
        <v>6.2323839999999997</v>
      </c>
      <c r="E5499" s="2">
        <v>1</v>
      </c>
    </row>
    <row r="5500" spans="1:5" ht="12.95" customHeight="1" x14ac:dyDescent="0.2">
      <c r="A5500" s="7">
        <v>40924</v>
      </c>
      <c r="B5500" s="2">
        <v>7.5418079999999996</v>
      </c>
      <c r="C5500" s="14">
        <v>6.2323839999999997</v>
      </c>
      <c r="D5500" s="14">
        <v>6.2323839999999997</v>
      </c>
      <c r="E5500" s="2">
        <v>1</v>
      </c>
    </row>
    <row r="5501" spans="1:5" ht="12.95" customHeight="1" x14ac:dyDescent="0.2">
      <c r="A5501" s="7">
        <v>40925</v>
      </c>
      <c r="B5501" s="2">
        <v>7.5448149999999998</v>
      </c>
      <c r="C5501" s="14">
        <v>6.2400260000000003</v>
      </c>
      <c r="D5501" s="14">
        <v>6.2400260000000003</v>
      </c>
      <c r="E5501" s="2">
        <v>1</v>
      </c>
    </row>
    <row r="5502" spans="1:5" ht="12.95" customHeight="1" x14ac:dyDescent="0.2">
      <c r="A5502" s="7">
        <v>40926</v>
      </c>
      <c r="B5502" s="2">
        <v>7.5478940000000003</v>
      </c>
      <c r="C5502" s="14">
        <v>6.2410240000000003</v>
      </c>
      <c r="D5502" s="14">
        <v>6.2410240000000003</v>
      </c>
      <c r="E5502" s="2">
        <v>1</v>
      </c>
    </row>
    <row r="5503" spans="1:5" ht="12.95" customHeight="1" x14ac:dyDescent="0.2">
      <c r="A5503" s="7">
        <v>40927</v>
      </c>
      <c r="B5503" s="2">
        <v>7.5545419999999996</v>
      </c>
      <c r="C5503" s="14">
        <v>6.2496210000000003</v>
      </c>
      <c r="D5503" s="14">
        <v>6.2496210000000003</v>
      </c>
      <c r="E5503" s="2">
        <v>1</v>
      </c>
    </row>
    <row r="5504" spans="1:5" ht="12.95" customHeight="1" x14ac:dyDescent="0.2">
      <c r="A5504" s="7">
        <v>40928</v>
      </c>
      <c r="B5504" s="2">
        <v>7.5549590000000002</v>
      </c>
      <c r="C5504" s="14">
        <v>6.2572130000000001</v>
      </c>
      <c r="D5504" s="14">
        <v>6.2572130000000001</v>
      </c>
      <c r="E5504" s="2">
        <v>1</v>
      </c>
    </row>
    <row r="5505" spans="1:5" ht="12.95" customHeight="1" x14ac:dyDescent="0.2">
      <c r="A5505" s="7">
        <v>40929</v>
      </c>
      <c r="B5505" s="2">
        <v>7.5615399999999999</v>
      </c>
      <c r="C5505" s="14">
        <v>6.2611080000000001</v>
      </c>
      <c r="D5505" s="14">
        <v>6.2611080000000001</v>
      </c>
      <c r="E5505" s="2">
        <v>1</v>
      </c>
    </row>
    <row r="5506" spans="1:5" ht="12.95" customHeight="1" x14ac:dyDescent="0.2">
      <c r="A5506" s="7">
        <v>40930</v>
      </c>
      <c r="B5506" s="2">
        <v>7.5615399999999999</v>
      </c>
      <c r="C5506" s="14">
        <v>6.2611080000000001</v>
      </c>
      <c r="D5506" s="14">
        <v>6.2611080000000001</v>
      </c>
      <c r="E5506" s="2">
        <v>1</v>
      </c>
    </row>
    <row r="5507" spans="1:5" ht="12.95" customHeight="1" x14ac:dyDescent="0.2">
      <c r="A5507" s="7">
        <v>40931</v>
      </c>
      <c r="B5507" s="2">
        <v>7.5615399999999999</v>
      </c>
      <c r="C5507" s="14">
        <v>6.2611080000000001</v>
      </c>
      <c r="D5507" s="14">
        <v>6.2611080000000001</v>
      </c>
      <c r="E5507" s="2">
        <v>1</v>
      </c>
    </row>
    <row r="5508" spans="1:5" ht="12.95" customHeight="1" x14ac:dyDescent="0.2">
      <c r="A5508" s="7">
        <v>40932</v>
      </c>
      <c r="B5508" s="2">
        <v>7.5534090000000003</v>
      </c>
      <c r="C5508" s="14">
        <v>6.2543749999999996</v>
      </c>
      <c r="D5508" s="14">
        <v>6.2543749999999996</v>
      </c>
      <c r="E5508" s="2">
        <v>1</v>
      </c>
    </row>
    <row r="5509" spans="1:5" ht="12.95" customHeight="1" x14ac:dyDescent="0.2">
      <c r="A5509" s="7">
        <v>40933</v>
      </c>
      <c r="B5509" s="2">
        <v>7.5655739999999998</v>
      </c>
      <c r="C5509" s="14">
        <v>6.2737990000000003</v>
      </c>
      <c r="D5509" s="14">
        <v>6.2737990000000003</v>
      </c>
      <c r="E5509" s="2">
        <v>1</v>
      </c>
    </row>
    <row r="5510" spans="1:5" ht="12.95" customHeight="1" x14ac:dyDescent="0.2">
      <c r="A5510" s="7">
        <v>40934</v>
      </c>
      <c r="B5510" s="2">
        <v>7.5623950000000004</v>
      </c>
      <c r="C5510" s="14">
        <v>6.2581889999999998</v>
      </c>
      <c r="D5510" s="14">
        <v>6.2581889999999998</v>
      </c>
      <c r="E5510" s="2">
        <v>1</v>
      </c>
    </row>
    <row r="5511" spans="1:5" ht="12.95" customHeight="1" x14ac:dyDescent="0.2">
      <c r="A5511" s="7">
        <v>40935</v>
      </c>
      <c r="B5511" s="2">
        <v>7.5662380000000002</v>
      </c>
      <c r="C5511" s="14">
        <v>6.2691509999999999</v>
      </c>
      <c r="D5511" s="14">
        <v>6.2691509999999999</v>
      </c>
      <c r="E5511" s="2">
        <v>1</v>
      </c>
    </row>
    <row r="5512" spans="1:5" ht="12.95" customHeight="1" x14ac:dyDescent="0.2">
      <c r="A5512" s="7">
        <v>40936</v>
      </c>
      <c r="B5512" s="2">
        <v>7.5807260000000003</v>
      </c>
      <c r="C5512" s="14">
        <v>6.2795940000000003</v>
      </c>
      <c r="D5512" s="14">
        <v>6.2795940000000003</v>
      </c>
      <c r="E5512" s="2">
        <v>1</v>
      </c>
    </row>
    <row r="5513" spans="1:5" ht="12.95" customHeight="1" x14ac:dyDescent="0.2">
      <c r="A5513" s="7">
        <v>40937</v>
      </c>
      <c r="B5513" s="2">
        <v>7.5807260000000003</v>
      </c>
      <c r="C5513" s="14">
        <v>6.2795940000000003</v>
      </c>
      <c r="D5513" s="14">
        <v>6.2795940000000003</v>
      </c>
      <c r="E5513" s="2">
        <v>1</v>
      </c>
    </row>
    <row r="5514" spans="1:5" ht="12.95" customHeight="1" x14ac:dyDescent="0.2">
      <c r="A5514" s="7">
        <v>40938</v>
      </c>
      <c r="B5514" s="2">
        <v>7.5807260000000003</v>
      </c>
      <c r="C5514" s="14">
        <v>6.2795940000000003</v>
      </c>
      <c r="D5514" s="14">
        <v>6.2795940000000003</v>
      </c>
      <c r="E5514" s="2">
        <v>1</v>
      </c>
    </row>
    <row r="5515" spans="1:5" ht="12.95" customHeight="1" x14ac:dyDescent="0.2">
      <c r="A5515" s="7">
        <v>40939</v>
      </c>
      <c r="B5515" s="2">
        <v>7.5648</v>
      </c>
      <c r="C5515" s="14">
        <v>6.2762799999999999</v>
      </c>
      <c r="D5515" s="14">
        <v>6.2762799999999999</v>
      </c>
      <c r="E5515" s="2">
        <v>1</v>
      </c>
    </row>
    <row r="5516" spans="1:5" ht="12.95" customHeight="1" x14ac:dyDescent="0.2">
      <c r="A5516" s="7">
        <v>40940</v>
      </c>
      <c r="B5516" s="2">
        <v>7.5729030000000002</v>
      </c>
      <c r="C5516" s="14">
        <v>6.284567</v>
      </c>
      <c r="D5516" s="14">
        <v>6.284567</v>
      </c>
      <c r="E5516" s="2">
        <v>1</v>
      </c>
    </row>
    <row r="5517" spans="1:5" ht="12.95" customHeight="1" x14ac:dyDescent="0.2">
      <c r="A5517" s="7">
        <v>40941</v>
      </c>
      <c r="B5517" s="2">
        <v>7.5773210000000004</v>
      </c>
      <c r="C5517" s="14">
        <v>6.2918880000000001</v>
      </c>
      <c r="D5517" s="14">
        <v>6.2918880000000001</v>
      </c>
      <c r="E5517" s="2">
        <v>1</v>
      </c>
    </row>
    <row r="5518" spans="1:5" ht="12.95" customHeight="1" x14ac:dyDescent="0.2">
      <c r="A5518" s="7">
        <v>40942</v>
      </c>
      <c r="B5518" s="2">
        <v>7.5733480000000002</v>
      </c>
      <c r="C5518" s="14">
        <v>6.2818079999999998</v>
      </c>
      <c r="D5518" s="14">
        <v>6.2818079999999998</v>
      </c>
      <c r="E5518" s="2">
        <v>1</v>
      </c>
    </row>
    <row r="5519" spans="1:5" ht="12.95" customHeight="1" x14ac:dyDescent="0.2">
      <c r="A5519" s="7">
        <v>40943</v>
      </c>
      <c r="B5519" s="2">
        <v>7.5786829999999998</v>
      </c>
      <c r="C5519" s="14">
        <v>6.2898849999999999</v>
      </c>
      <c r="D5519" s="14">
        <v>6.2898849999999999</v>
      </c>
      <c r="E5519" s="2">
        <v>1</v>
      </c>
    </row>
    <row r="5520" spans="1:5" ht="12.95" customHeight="1" x14ac:dyDescent="0.2">
      <c r="A5520" s="7">
        <v>40944</v>
      </c>
      <c r="B5520" s="2">
        <v>7.5786829999999998</v>
      </c>
      <c r="C5520" s="14">
        <v>6.2898849999999999</v>
      </c>
      <c r="D5520" s="14">
        <v>6.2898849999999999</v>
      </c>
      <c r="E5520" s="2">
        <v>1</v>
      </c>
    </row>
    <row r="5521" spans="1:5" ht="12.95" customHeight="1" x14ac:dyDescent="0.2">
      <c r="A5521" s="7">
        <v>40945</v>
      </c>
      <c r="B5521" s="2">
        <v>7.5786829999999998</v>
      </c>
      <c r="C5521" s="14">
        <v>6.2898849999999999</v>
      </c>
      <c r="D5521" s="14">
        <v>6.2898849999999999</v>
      </c>
      <c r="E5521" s="2">
        <v>1</v>
      </c>
    </row>
    <row r="5522" spans="1:5" ht="12.95" customHeight="1" x14ac:dyDescent="0.2">
      <c r="A5522" s="7">
        <v>40946</v>
      </c>
      <c r="B5522" s="2">
        <v>7.58338</v>
      </c>
      <c r="C5522" s="14">
        <v>6.2838750000000001</v>
      </c>
      <c r="D5522" s="14">
        <v>6.2838750000000001</v>
      </c>
      <c r="E5522" s="2">
        <v>1</v>
      </c>
    </row>
    <row r="5523" spans="1:5" ht="12.95" customHeight="1" x14ac:dyDescent="0.2">
      <c r="A5523" s="7">
        <v>40947</v>
      </c>
      <c r="B5523" s="2">
        <v>7.5788609999999998</v>
      </c>
      <c r="C5523" s="14">
        <v>6.273892</v>
      </c>
      <c r="D5523" s="14">
        <v>6.273892</v>
      </c>
      <c r="E5523" s="2">
        <v>1</v>
      </c>
    </row>
    <row r="5524" spans="1:5" ht="12.95" customHeight="1" x14ac:dyDescent="0.2">
      <c r="A5524" s="7">
        <v>40948</v>
      </c>
      <c r="B5524" s="2">
        <v>7.5778400000000001</v>
      </c>
      <c r="C5524" s="14">
        <v>6.25854</v>
      </c>
      <c r="D5524" s="14">
        <v>6.25854</v>
      </c>
      <c r="E5524" s="2">
        <v>1</v>
      </c>
    </row>
    <row r="5525" spans="1:5" ht="12.95" customHeight="1" x14ac:dyDescent="0.2">
      <c r="A5525" s="7">
        <v>40949</v>
      </c>
      <c r="B5525" s="2">
        <v>7.5771050000000004</v>
      </c>
      <c r="C5525" s="14">
        <v>6.2610349999999997</v>
      </c>
      <c r="D5525" s="14">
        <v>6.2610349999999997</v>
      </c>
      <c r="E5525" s="2">
        <v>1</v>
      </c>
    </row>
    <row r="5526" spans="1:5" ht="12.95" customHeight="1" x14ac:dyDescent="0.2">
      <c r="A5526" s="7">
        <v>40950</v>
      </c>
      <c r="B5526" s="2">
        <v>7.5802350000000001</v>
      </c>
      <c r="C5526" s="14">
        <v>6.2677649999999998</v>
      </c>
      <c r="D5526" s="14">
        <v>6.2677649999999998</v>
      </c>
      <c r="E5526" s="2">
        <v>1</v>
      </c>
    </row>
    <row r="5527" spans="1:5" ht="12.95" customHeight="1" x14ac:dyDescent="0.2">
      <c r="A5527" s="7">
        <v>40951</v>
      </c>
      <c r="B5527" s="2">
        <v>7.5802350000000001</v>
      </c>
      <c r="C5527" s="14">
        <v>6.2677649999999998</v>
      </c>
      <c r="D5527" s="14">
        <v>6.2677649999999998</v>
      </c>
      <c r="E5527" s="2">
        <v>1</v>
      </c>
    </row>
    <row r="5528" spans="1:5" ht="12.95" customHeight="1" x14ac:dyDescent="0.2">
      <c r="A5528" s="7">
        <v>40952</v>
      </c>
      <c r="B5528" s="2">
        <v>7.5802350000000001</v>
      </c>
      <c r="C5528" s="14">
        <v>6.2677649999999998</v>
      </c>
      <c r="D5528" s="14">
        <v>6.2677649999999998</v>
      </c>
      <c r="E5528" s="2">
        <v>1</v>
      </c>
    </row>
    <row r="5529" spans="1:5" ht="12.95" customHeight="1" x14ac:dyDescent="0.2">
      <c r="A5529" s="7">
        <v>40953</v>
      </c>
      <c r="B5529" s="2">
        <v>7.5876250000000001</v>
      </c>
      <c r="C5529" s="14">
        <v>6.2754320000000003</v>
      </c>
      <c r="D5529" s="14">
        <v>6.2754320000000003</v>
      </c>
      <c r="E5529" s="2">
        <v>1</v>
      </c>
    </row>
    <row r="5530" spans="1:5" ht="12.95" customHeight="1" x14ac:dyDescent="0.2">
      <c r="A5530" s="7">
        <v>40954</v>
      </c>
      <c r="B5530" s="2">
        <v>7.584511</v>
      </c>
      <c r="C5530" s="14">
        <v>6.2790889999999999</v>
      </c>
      <c r="D5530" s="14">
        <v>6.2790889999999999</v>
      </c>
      <c r="E5530" s="2">
        <v>1</v>
      </c>
    </row>
    <row r="5531" spans="1:5" ht="12.95" customHeight="1" x14ac:dyDescent="0.2">
      <c r="A5531" s="7">
        <v>40955</v>
      </c>
      <c r="B5531" s="2">
        <v>7.5828449999999998</v>
      </c>
      <c r="C5531" s="14">
        <v>6.2823900000000004</v>
      </c>
      <c r="D5531" s="14">
        <v>6.2823900000000004</v>
      </c>
      <c r="E5531" s="2">
        <v>1</v>
      </c>
    </row>
    <row r="5532" spans="1:5" ht="12.95" customHeight="1" x14ac:dyDescent="0.2">
      <c r="A5532" s="7">
        <v>40956</v>
      </c>
      <c r="B5532" s="2">
        <v>7.5797660000000002</v>
      </c>
      <c r="C5532" s="14">
        <v>6.2819209999999996</v>
      </c>
      <c r="D5532" s="14">
        <v>6.2819209999999996</v>
      </c>
      <c r="E5532" s="2">
        <v>1</v>
      </c>
    </row>
    <row r="5533" spans="1:5" ht="12.95" customHeight="1" x14ac:dyDescent="0.2">
      <c r="A5533" s="7">
        <v>40957</v>
      </c>
      <c r="B5533" s="2">
        <v>7.5772130000000004</v>
      </c>
      <c r="C5533" s="14">
        <v>6.2751250000000001</v>
      </c>
      <c r="D5533" s="14">
        <v>6.2751250000000001</v>
      </c>
      <c r="E5533" s="2">
        <v>1</v>
      </c>
    </row>
    <row r="5534" spans="1:5" ht="12.95" customHeight="1" x14ac:dyDescent="0.2">
      <c r="A5534" s="7">
        <v>40958</v>
      </c>
      <c r="B5534" s="2">
        <v>7.5772130000000004</v>
      </c>
      <c r="C5534" s="14">
        <v>6.2751250000000001</v>
      </c>
      <c r="D5534" s="14">
        <v>6.2751250000000001</v>
      </c>
      <c r="E5534" s="2">
        <v>1</v>
      </c>
    </row>
    <row r="5535" spans="1:5" ht="12.95" customHeight="1" x14ac:dyDescent="0.2">
      <c r="A5535" s="7">
        <v>40959</v>
      </c>
      <c r="B5535" s="2">
        <v>7.5772130000000004</v>
      </c>
      <c r="C5535" s="14">
        <v>6.2751250000000001</v>
      </c>
      <c r="D5535" s="14">
        <v>6.2751250000000001</v>
      </c>
      <c r="E5535" s="2">
        <v>1</v>
      </c>
    </row>
    <row r="5536" spans="1:5" ht="12.95" customHeight="1" x14ac:dyDescent="0.2">
      <c r="A5536" s="7">
        <v>40960</v>
      </c>
      <c r="B5536" s="2">
        <v>7.5756709999999998</v>
      </c>
      <c r="C5536" s="14">
        <v>6.2696940000000003</v>
      </c>
      <c r="D5536" s="14">
        <v>6.2696940000000003</v>
      </c>
      <c r="E5536" s="2">
        <v>1</v>
      </c>
    </row>
    <row r="5537" spans="1:5" ht="12.95" customHeight="1" x14ac:dyDescent="0.2">
      <c r="A5537" s="7">
        <v>40961</v>
      </c>
      <c r="B5537" s="2">
        <v>7.5782920000000003</v>
      </c>
      <c r="C5537" s="14">
        <v>6.2775780000000001</v>
      </c>
      <c r="D5537" s="14">
        <v>6.2775780000000001</v>
      </c>
      <c r="E5537" s="2">
        <v>1</v>
      </c>
    </row>
    <row r="5538" spans="1:5" ht="12.95" customHeight="1" x14ac:dyDescent="0.2">
      <c r="A5538" s="7">
        <v>40962</v>
      </c>
      <c r="B5538" s="2">
        <v>7.5787909999999998</v>
      </c>
      <c r="C5538" s="14">
        <v>6.2790309999999998</v>
      </c>
      <c r="D5538" s="14">
        <v>6.2790309999999998</v>
      </c>
      <c r="E5538" s="2">
        <v>1</v>
      </c>
    </row>
    <row r="5539" spans="1:5" ht="12.95" customHeight="1" x14ac:dyDescent="0.2">
      <c r="A5539" s="7">
        <v>40963</v>
      </c>
      <c r="B5539" s="2">
        <v>7.5833529999999998</v>
      </c>
      <c r="C5539" s="14">
        <v>6.2901069999999999</v>
      </c>
      <c r="D5539" s="14">
        <v>6.2901069999999999</v>
      </c>
      <c r="E5539" s="2">
        <v>1</v>
      </c>
    </row>
    <row r="5540" spans="1:5" ht="12.95" customHeight="1" x14ac:dyDescent="0.2">
      <c r="A5540" s="7">
        <v>40964</v>
      </c>
      <c r="B5540" s="2">
        <v>7.5820470000000002</v>
      </c>
      <c r="C5540" s="14">
        <v>6.2937219999999998</v>
      </c>
      <c r="D5540" s="14">
        <v>6.2937219999999998</v>
      </c>
      <c r="E5540" s="2">
        <v>1</v>
      </c>
    </row>
    <row r="5541" spans="1:5" ht="12.95" customHeight="1" x14ac:dyDescent="0.2">
      <c r="A5541" s="7">
        <v>40965</v>
      </c>
      <c r="B5541" s="2">
        <v>7.5820470000000002</v>
      </c>
      <c r="C5541" s="14">
        <v>6.2937219999999998</v>
      </c>
      <c r="D5541" s="14">
        <v>6.2937219999999998</v>
      </c>
      <c r="E5541" s="2">
        <v>1</v>
      </c>
    </row>
    <row r="5542" spans="1:5" ht="12.95" customHeight="1" x14ac:dyDescent="0.2">
      <c r="A5542" s="7">
        <v>40966</v>
      </c>
      <c r="B5542" s="2">
        <v>7.5820470000000002</v>
      </c>
      <c r="C5542" s="14">
        <v>6.2937219999999998</v>
      </c>
      <c r="D5542" s="14">
        <v>6.2937219999999998</v>
      </c>
      <c r="E5542" s="2">
        <v>1</v>
      </c>
    </row>
    <row r="5543" spans="1:5" ht="12.95" customHeight="1" x14ac:dyDescent="0.2">
      <c r="A5543" s="7">
        <v>40967</v>
      </c>
      <c r="B5543" s="2">
        <v>7.5805730000000002</v>
      </c>
      <c r="C5543" s="14">
        <v>6.291976</v>
      </c>
      <c r="D5543" s="14">
        <v>6.291976</v>
      </c>
      <c r="E5543" s="2">
        <v>1</v>
      </c>
    </row>
    <row r="5544" spans="1:5" ht="12.95" customHeight="1" x14ac:dyDescent="0.2">
      <c r="A5544" s="7">
        <v>40968</v>
      </c>
      <c r="B5544" s="2">
        <v>7.5766989999999996</v>
      </c>
      <c r="C5544" s="14">
        <v>6.2871949999999996</v>
      </c>
      <c r="D5544" s="14">
        <v>6.2871949999999996</v>
      </c>
      <c r="E5544" s="2">
        <v>1</v>
      </c>
    </row>
    <row r="5545" spans="1:5" ht="12.95" customHeight="1" x14ac:dyDescent="0.2">
      <c r="A5545" s="7">
        <v>40969</v>
      </c>
      <c r="B5545" s="2">
        <v>7.5748860000000002</v>
      </c>
      <c r="C5545" s="14">
        <v>6.2872560000000002</v>
      </c>
      <c r="D5545" s="14">
        <v>6.2872560000000002</v>
      </c>
      <c r="E5545" s="2">
        <v>1</v>
      </c>
    </row>
    <row r="5546" spans="1:5" ht="12.95" customHeight="1" x14ac:dyDescent="0.2">
      <c r="A5546" s="7">
        <v>40970</v>
      </c>
      <c r="B5546" s="2">
        <v>7.5766679999999997</v>
      </c>
      <c r="C5546" s="14">
        <v>6.2866479999999996</v>
      </c>
      <c r="D5546" s="14">
        <v>6.2866479999999996</v>
      </c>
      <c r="E5546" s="2">
        <v>1</v>
      </c>
    </row>
    <row r="5547" spans="1:5" ht="12.95" customHeight="1" x14ac:dyDescent="0.2">
      <c r="A5547" s="7">
        <v>40971</v>
      </c>
      <c r="B5547" s="2">
        <v>7.5639459999999996</v>
      </c>
      <c r="C5547" s="14">
        <v>6.2750510000000004</v>
      </c>
      <c r="D5547" s="14">
        <v>6.2750510000000004</v>
      </c>
      <c r="E5547" s="2">
        <v>1</v>
      </c>
    </row>
    <row r="5548" spans="1:5" ht="12.95" customHeight="1" x14ac:dyDescent="0.2">
      <c r="A5548" s="7">
        <v>40972</v>
      </c>
      <c r="B5548" s="2">
        <v>7.5639459999999996</v>
      </c>
      <c r="C5548" s="14">
        <v>6.2750510000000004</v>
      </c>
      <c r="D5548" s="14">
        <v>6.2750510000000004</v>
      </c>
      <c r="E5548" s="2">
        <v>1</v>
      </c>
    </row>
    <row r="5549" spans="1:5" ht="12.95" customHeight="1" x14ac:dyDescent="0.2">
      <c r="A5549" s="7">
        <v>40973</v>
      </c>
      <c r="B5549" s="2">
        <v>7.5639459999999996</v>
      </c>
      <c r="C5549" s="14">
        <v>6.2750510000000004</v>
      </c>
      <c r="D5549" s="14">
        <v>6.2750510000000004</v>
      </c>
      <c r="E5549" s="2">
        <v>1</v>
      </c>
    </row>
    <row r="5550" spans="1:5" ht="12.95" customHeight="1" x14ac:dyDescent="0.2">
      <c r="A5550" s="7">
        <v>40974</v>
      </c>
      <c r="B5550" s="2">
        <v>7.563034</v>
      </c>
      <c r="C5550" s="14">
        <v>6.2732530000000004</v>
      </c>
      <c r="D5550" s="14">
        <v>6.2732530000000004</v>
      </c>
      <c r="E5550" s="2">
        <v>1</v>
      </c>
    </row>
    <row r="5551" spans="1:5" ht="12.95" customHeight="1" x14ac:dyDescent="0.2">
      <c r="A5551" s="7">
        <v>40975</v>
      </c>
      <c r="B5551" s="2">
        <v>7.5618499999999997</v>
      </c>
      <c r="C5551" s="14">
        <v>6.2717510000000001</v>
      </c>
      <c r="D5551" s="14">
        <v>6.2717510000000001</v>
      </c>
      <c r="E5551" s="2">
        <v>1</v>
      </c>
    </row>
    <row r="5552" spans="1:5" ht="12.95" customHeight="1" x14ac:dyDescent="0.2">
      <c r="A5552" s="7">
        <v>40976</v>
      </c>
      <c r="B5552" s="2">
        <v>7.5528829999999996</v>
      </c>
      <c r="C5552" s="14">
        <v>6.2669129999999997</v>
      </c>
      <c r="D5552" s="14">
        <v>6.2669129999999997</v>
      </c>
      <c r="E5552" s="2">
        <v>1</v>
      </c>
    </row>
    <row r="5553" spans="1:5" ht="12.95" customHeight="1" x14ac:dyDescent="0.2">
      <c r="A5553" s="7">
        <v>40977</v>
      </c>
      <c r="B5553" s="2">
        <v>7.5563630000000002</v>
      </c>
      <c r="C5553" s="14">
        <v>6.2692800000000002</v>
      </c>
      <c r="D5553" s="14">
        <v>6.2692800000000002</v>
      </c>
      <c r="E5553" s="2">
        <v>1</v>
      </c>
    </row>
    <row r="5554" spans="1:5" ht="12.95" customHeight="1" x14ac:dyDescent="0.2">
      <c r="A5554" s="7">
        <v>40978</v>
      </c>
      <c r="B5554" s="2">
        <v>7.5565290000000003</v>
      </c>
      <c r="C5554" s="14">
        <v>6.2699379999999998</v>
      </c>
      <c r="D5554" s="14">
        <v>6.2699379999999998</v>
      </c>
      <c r="E5554" s="2">
        <v>1</v>
      </c>
    </row>
    <row r="5555" spans="1:5" ht="12.95" customHeight="1" x14ac:dyDescent="0.2">
      <c r="A5555" s="7">
        <v>40979</v>
      </c>
      <c r="B5555" s="2">
        <v>7.5565290000000003</v>
      </c>
      <c r="C5555" s="14">
        <v>6.2699379999999998</v>
      </c>
      <c r="D5555" s="14">
        <v>6.2699379999999998</v>
      </c>
      <c r="E5555" s="2">
        <v>1</v>
      </c>
    </row>
    <row r="5556" spans="1:5" ht="12.95" customHeight="1" x14ac:dyDescent="0.2">
      <c r="A5556" s="7">
        <v>40980</v>
      </c>
      <c r="B5556" s="2">
        <v>7.5565290000000003</v>
      </c>
      <c r="C5556" s="14">
        <v>6.2699379999999998</v>
      </c>
      <c r="D5556" s="14">
        <v>6.2699379999999998</v>
      </c>
      <c r="E5556" s="2">
        <v>1</v>
      </c>
    </row>
    <row r="5557" spans="1:5" ht="12.95" customHeight="1" x14ac:dyDescent="0.2">
      <c r="A5557" s="7">
        <v>40981</v>
      </c>
      <c r="B5557" s="2">
        <v>7.5487489999999999</v>
      </c>
      <c r="C5557" s="14">
        <v>6.260885</v>
      </c>
      <c r="D5557" s="14">
        <v>6.260885</v>
      </c>
      <c r="E5557" s="2">
        <v>1</v>
      </c>
    </row>
    <row r="5558" spans="1:5" ht="12.95" customHeight="1" x14ac:dyDescent="0.2">
      <c r="A5558" s="7">
        <v>40982</v>
      </c>
      <c r="B5558" s="2">
        <v>7.5474560000000004</v>
      </c>
      <c r="C5558" s="14">
        <v>6.2587739999999998</v>
      </c>
      <c r="D5558" s="14">
        <v>6.2587739999999998</v>
      </c>
      <c r="E5558" s="2">
        <v>1</v>
      </c>
    </row>
    <row r="5559" spans="1:5" ht="12.95" customHeight="1" x14ac:dyDescent="0.2">
      <c r="A5559" s="7">
        <v>40983</v>
      </c>
      <c r="B5559" s="2">
        <v>7.5367559999999996</v>
      </c>
      <c r="C5559" s="14">
        <v>6.2282089999999997</v>
      </c>
      <c r="D5559" s="14">
        <v>6.2282089999999997</v>
      </c>
      <c r="E5559" s="2">
        <v>1</v>
      </c>
    </row>
    <row r="5560" spans="1:5" ht="12.95" customHeight="1" x14ac:dyDescent="0.2">
      <c r="A5560" s="7">
        <v>40984</v>
      </c>
      <c r="B5560" s="2">
        <v>7.5298259999999999</v>
      </c>
      <c r="C5560" s="14">
        <v>6.2193990000000001</v>
      </c>
      <c r="D5560" s="14">
        <v>6.2193990000000001</v>
      </c>
      <c r="E5560" s="2">
        <v>1</v>
      </c>
    </row>
    <row r="5561" spans="1:5" ht="12.95" customHeight="1" x14ac:dyDescent="0.2">
      <c r="A5561" s="7">
        <v>40985</v>
      </c>
      <c r="B5561" s="2">
        <v>7.5129029999999997</v>
      </c>
      <c r="C5561" s="14">
        <v>6.2254750000000003</v>
      </c>
      <c r="D5561" s="14">
        <v>6.2254750000000003</v>
      </c>
      <c r="E5561" s="2">
        <v>1</v>
      </c>
    </row>
    <row r="5562" spans="1:5" ht="12.95" customHeight="1" x14ac:dyDescent="0.2">
      <c r="A5562" s="7">
        <v>40986</v>
      </c>
      <c r="B5562" s="2">
        <v>7.5129029999999997</v>
      </c>
      <c r="C5562" s="14">
        <v>6.2254750000000003</v>
      </c>
      <c r="D5562" s="14">
        <v>6.2254750000000003</v>
      </c>
      <c r="E5562" s="2">
        <v>1</v>
      </c>
    </row>
    <row r="5563" spans="1:5" ht="12.95" customHeight="1" x14ac:dyDescent="0.2">
      <c r="A5563" s="7">
        <v>40987</v>
      </c>
      <c r="B5563" s="2">
        <v>7.5129029999999997</v>
      </c>
      <c r="C5563" s="14">
        <v>6.2254750000000003</v>
      </c>
      <c r="D5563" s="14">
        <v>6.2254750000000003</v>
      </c>
      <c r="E5563" s="2">
        <v>1</v>
      </c>
    </row>
    <row r="5564" spans="1:5" ht="12.95" customHeight="1" x14ac:dyDescent="0.2">
      <c r="A5564" s="7">
        <v>40988</v>
      </c>
      <c r="B5564" s="2">
        <v>7.5228010000000003</v>
      </c>
      <c r="C5564" s="14">
        <v>6.2378119999999999</v>
      </c>
      <c r="D5564" s="14">
        <v>6.2378119999999999</v>
      </c>
      <c r="E5564" s="2">
        <v>1</v>
      </c>
    </row>
    <row r="5565" spans="1:5" ht="12.95" customHeight="1" x14ac:dyDescent="0.2">
      <c r="A5565" s="7">
        <v>40989</v>
      </c>
      <c r="B5565" s="2">
        <v>7.5252169999999996</v>
      </c>
      <c r="C5565" s="14">
        <v>6.2403329999999997</v>
      </c>
      <c r="D5565" s="14">
        <v>6.2403329999999997</v>
      </c>
      <c r="E5565" s="2">
        <v>1</v>
      </c>
    </row>
    <row r="5566" spans="1:5" ht="12.95" customHeight="1" x14ac:dyDescent="0.2">
      <c r="A5566" s="7">
        <v>40990</v>
      </c>
      <c r="B5566" s="2">
        <v>7.5256619999999996</v>
      </c>
      <c r="C5566" s="14">
        <v>6.242254</v>
      </c>
      <c r="D5566" s="14">
        <v>6.242254</v>
      </c>
      <c r="E5566" s="2">
        <v>1</v>
      </c>
    </row>
    <row r="5567" spans="1:5" ht="12.95" customHeight="1" x14ac:dyDescent="0.2">
      <c r="A5567" s="7">
        <v>40991</v>
      </c>
      <c r="B5567" s="2">
        <v>7.5306559999999996</v>
      </c>
      <c r="C5567" s="14">
        <v>6.2479519999999997</v>
      </c>
      <c r="D5567" s="14">
        <v>6.2479519999999997</v>
      </c>
      <c r="E5567" s="2">
        <v>1</v>
      </c>
    </row>
    <row r="5568" spans="1:5" ht="12.95" customHeight="1" x14ac:dyDescent="0.2">
      <c r="A5568" s="7">
        <v>40992</v>
      </c>
      <c r="B5568" s="2">
        <v>7.5258520000000004</v>
      </c>
      <c r="C5568" s="14">
        <v>6.24552</v>
      </c>
      <c r="D5568" s="14">
        <v>6.24552</v>
      </c>
      <c r="E5568" s="2">
        <v>1</v>
      </c>
    </row>
    <row r="5569" spans="1:5" ht="12.95" customHeight="1" x14ac:dyDescent="0.2">
      <c r="A5569" s="7">
        <v>40993</v>
      </c>
      <c r="B5569" s="2">
        <v>7.5258520000000004</v>
      </c>
      <c r="C5569" s="14">
        <v>6.24552</v>
      </c>
      <c r="D5569" s="14">
        <v>6.24552</v>
      </c>
      <c r="E5569" s="2">
        <v>1</v>
      </c>
    </row>
    <row r="5570" spans="1:5" ht="12.95" customHeight="1" x14ac:dyDescent="0.2">
      <c r="A5570" s="7">
        <v>40994</v>
      </c>
      <c r="B5570" s="2">
        <v>7.5258520000000004</v>
      </c>
      <c r="C5570" s="14">
        <v>6.24552</v>
      </c>
      <c r="D5570" s="14">
        <v>6.24552</v>
      </c>
      <c r="E5570" s="2">
        <v>1</v>
      </c>
    </row>
    <row r="5571" spans="1:5" ht="12.95" customHeight="1" x14ac:dyDescent="0.2">
      <c r="A5571" s="7">
        <v>40995</v>
      </c>
      <c r="B5571" s="2">
        <v>7.5281539999999998</v>
      </c>
      <c r="C5571" s="14">
        <v>6.2463939999999996</v>
      </c>
      <c r="D5571" s="14">
        <v>6.2463939999999996</v>
      </c>
      <c r="E5571" s="2">
        <v>1</v>
      </c>
    </row>
    <row r="5572" spans="1:5" ht="12.95" customHeight="1" x14ac:dyDescent="0.2">
      <c r="A5572" s="7">
        <v>40996</v>
      </c>
      <c r="B5572" s="2">
        <v>7.5152479999999997</v>
      </c>
      <c r="C5572" s="14">
        <v>6.2310319999999999</v>
      </c>
      <c r="D5572" s="14">
        <v>6.2310319999999999</v>
      </c>
      <c r="E5572" s="2">
        <v>1</v>
      </c>
    </row>
    <row r="5573" spans="1:5" ht="12.95" customHeight="1" x14ac:dyDescent="0.2">
      <c r="A5573" s="7">
        <v>40997</v>
      </c>
      <c r="B5573" s="2">
        <v>7.510713</v>
      </c>
      <c r="C5573" s="14">
        <v>6.2288220000000001</v>
      </c>
      <c r="D5573" s="14">
        <v>6.2288220000000001</v>
      </c>
      <c r="E5573" s="2">
        <v>1</v>
      </c>
    </row>
    <row r="5574" spans="1:5" ht="12.95" customHeight="1" x14ac:dyDescent="0.2">
      <c r="A5574" s="7">
        <v>40998</v>
      </c>
      <c r="B5574" s="2">
        <v>7.5048180000000002</v>
      </c>
      <c r="C5574" s="14">
        <v>6.2275479999999996</v>
      </c>
      <c r="D5574" s="14">
        <v>6.2275479999999996</v>
      </c>
      <c r="E5574" s="2">
        <v>1</v>
      </c>
    </row>
    <row r="5575" spans="1:5" ht="12.95" customHeight="1" x14ac:dyDescent="0.2">
      <c r="A5575" s="7">
        <v>40999</v>
      </c>
      <c r="B5575" s="2">
        <v>7.5069169999999996</v>
      </c>
      <c r="C5575" s="14">
        <v>6.2308409999999999</v>
      </c>
      <c r="D5575" s="14">
        <v>6.2308409999999999</v>
      </c>
      <c r="E5575" s="2">
        <v>1</v>
      </c>
    </row>
    <row r="5576" spans="1:5" ht="12.95" customHeight="1" x14ac:dyDescent="0.2">
      <c r="A5576" s="7">
        <v>41000</v>
      </c>
      <c r="B5576" s="2">
        <v>7.5069169999999996</v>
      </c>
      <c r="C5576" s="14">
        <v>6.2308409999999999</v>
      </c>
      <c r="D5576" s="14">
        <v>6.2308409999999999</v>
      </c>
      <c r="E5576" s="2">
        <v>1</v>
      </c>
    </row>
    <row r="5577" spans="1:5" ht="12.95" customHeight="1" x14ac:dyDescent="0.2">
      <c r="A5577" s="7">
        <v>41001</v>
      </c>
      <c r="B5577" s="2">
        <v>7.5069169999999996</v>
      </c>
      <c r="C5577" s="14">
        <v>6.2308409999999999</v>
      </c>
      <c r="D5577" s="14">
        <v>6.2308409999999999</v>
      </c>
      <c r="E5577" s="2">
        <v>1</v>
      </c>
    </row>
    <row r="5578" spans="1:5" ht="12.95" customHeight="1" x14ac:dyDescent="0.2">
      <c r="A5578" s="7">
        <v>41002</v>
      </c>
      <c r="B5578" s="2">
        <v>7.5130470000000003</v>
      </c>
      <c r="C5578" s="14">
        <v>6.2380000000000004</v>
      </c>
      <c r="D5578" s="14">
        <v>6.2380000000000004</v>
      </c>
      <c r="E5578" s="2">
        <v>1</v>
      </c>
    </row>
    <row r="5579" spans="1:5" ht="12.95" customHeight="1" x14ac:dyDescent="0.2">
      <c r="A5579" s="7">
        <v>41003</v>
      </c>
      <c r="B5579" s="2">
        <v>7.494345</v>
      </c>
      <c r="C5579" s="14">
        <v>6.2266079999999997</v>
      </c>
      <c r="D5579" s="14">
        <v>6.2266079999999997</v>
      </c>
      <c r="E5579" s="2">
        <v>1</v>
      </c>
    </row>
    <row r="5580" spans="1:5" ht="12.95" customHeight="1" x14ac:dyDescent="0.2">
      <c r="A5580" s="7">
        <v>41004</v>
      </c>
      <c r="B5580" s="2">
        <v>7.4906309999999996</v>
      </c>
      <c r="C5580" s="14">
        <v>6.223522</v>
      </c>
      <c r="D5580" s="14">
        <v>6.223522</v>
      </c>
      <c r="E5580" s="2">
        <v>1</v>
      </c>
    </row>
    <row r="5581" spans="1:5" ht="12.95" customHeight="1" x14ac:dyDescent="0.2">
      <c r="A5581" s="7">
        <v>41005</v>
      </c>
      <c r="B5581" s="2">
        <v>7.4813499999999999</v>
      </c>
      <c r="C5581" s="14">
        <v>6.2256390000000001</v>
      </c>
      <c r="D5581" s="14">
        <v>6.2256390000000001</v>
      </c>
      <c r="E5581" s="2">
        <v>1</v>
      </c>
    </row>
    <row r="5582" spans="1:5" ht="12.95" customHeight="1" x14ac:dyDescent="0.2">
      <c r="A5582" s="7">
        <v>41006</v>
      </c>
      <c r="B5582" s="2">
        <v>7.4764350000000004</v>
      </c>
      <c r="C5582" s="14">
        <v>6.2220659999999999</v>
      </c>
      <c r="D5582" s="14">
        <v>6.2220659999999999</v>
      </c>
      <c r="E5582" s="2">
        <v>1</v>
      </c>
    </row>
    <row r="5583" spans="1:5" ht="12.95" customHeight="1" x14ac:dyDescent="0.2">
      <c r="A5583" s="7">
        <v>41007</v>
      </c>
      <c r="B5583" s="2">
        <v>7.4764350000000004</v>
      </c>
      <c r="C5583" s="14">
        <v>6.2220659999999999</v>
      </c>
      <c r="D5583" s="14">
        <v>6.2220659999999999</v>
      </c>
      <c r="E5583" s="2">
        <v>1</v>
      </c>
    </row>
    <row r="5584" spans="1:5" ht="12.95" customHeight="1" x14ac:dyDescent="0.2">
      <c r="A5584" s="7">
        <v>41008</v>
      </c>
      <c r="B5584" s="2">
        <v>7.4764350000000004</v>
      </c>
      <c r="C5584" s="14">
        <v>6.2220659999999999</v>
      </c>
      <c r="D5584" s="14">
        <v>6.2220659999999999</v>
      </c>
      <c r="E5584" s="2">
        <v>1</v>
      </c>
    </row>
    <row r="5585" spans="1:5" ht="12.95" customHeight="1" x14ac:dyDescent="0.2">
      <c r="A5585" s="7">
        <v>41009</v>
      </c>
      <c r="B5585" s="2">
        <v>7.4764350000000004</v>
      </c>
      <c r="C5585" s="14">
        <v>6.2220659999999999</v>
      </c>
      <c r="D5585" s="14">
        <v>6.2220659999999999</v>
      </c>
      <c r="E5585" s="2">
        <v>1</v>
      </c>
    </row>
    <row r="5586" spans="1:5" ht="12.95" customHeight="1" x14ac:dyDescent="0.2">
      <c r="A5586" s="7">
        <v>41010</v>
      </c>
      <c r="B5586" s="2">
        <v>7.471025</v>
      </c>
      <c r="C5586" s="14">
        <v>6.2129110000000001</v>
      </c>
      <c r="D5586" s="14">
        <v>6.2129110000000001</v>
      </c>
      <c r="E5586" s="2">
        <v>1</v>
      </c>
    </row>
    <row r="5587" spans="1:5" ht="12.95" customHeight="1" x14ac:dyDescent="0.2">
      <c r="A5587" s="7">
        <v>41011</v>
      </c>
      <c r="B5587" s="2">
        <v>7.4755839999999996</v>
      </c>
      <c r="C5587" s="14">
        <v>6.223948</v>
      </c>
      <c r="D5587" s="14">
        <v>6.223948</v>
      </c>
      <c r="E5587" s="2">
        <v>1</v>
      </c>
    </row>
    <row r="5588" spans="1:5" ht="12.95" customHeight="1" x14ac:dyDescent="0.2">
      <c r="A5588" s="7">
        <v>41012</v>
      </c>
      <c r="B5588" s="2">
        <v>7.472321</v>
      </c>
      <c r="C5588" s="14">
        <v>6.2150220000000003</v>
      </c>
      <c r="D5588" s="14">
        <v>6.2150220000000003</v>
      </c>
      <c r="E5588" s="2">
        <v>1</v>
      </c>
    </row>
    <row r="5589" spans="1:5" ht="12.95" customHeight="1" x14ac:dyDescent="0.2">
      <c r="A5589" s="7">
        <v>41013</v>
      </c>
      <c r="B5589" s="2">
        <v>7.4733609999999997</v>
      </c>
      <c r="C5589" s="14">
        <v>6.2205440000000003</v>
      </c>
      <c r="D5589" s="14">
        <v>6.2205440000000003</v>
      </c>
      <c r="E5589" s="2">
        <v>1</v>
      </c>
    </row>
    <row r="5590" spans="1:5" ht="12.95" customHeight="1" x14ac:dyDescent="0.2">
      <c r="A5590" s="7">
        <v>41014</v>
      </c>
      <c r="B5590" s="2">
        <v>7.4733609999999997</v>
      </c>
      <c r="C5590" s="14">
        <v>6.2205440000000003</v>
      </c>
      <c r="D5590" s="14">
        <v>6.2205440000000003</v>
      </c>
      <c r="E5590" s="2">
        <v>1</v>
      </c>
    </row>
    <row r="5591" spans="1:5" ht="12.95" customHeight="1" x14ac:dyDescent="0.2">
      <c r="A5591" s="7">
        <v>41015</v>
      </c>
      <c r="B5591" s="2">
        <v>7.4733609999999997</v>
      </c>
      <c r="C5591" s="2">
        <v>6.2205440000000003</v>
      </c>
      <c r="D5591" s="2">
        <v>6.2205440000000003</v>
      </c>
      <c r="E5591" s="2">
        <v>1</v>
      </c>
    </row>
    <row r="5592" spans="1:5" ht="12.95" customHeight="1" x14ac:dyDescent="0.2">
      <c r="A5592" s="7">
        <v>41016</v>
      </c>
      <c r="B5592" s="2">
        <v>7.4698469999999997</v>
      </c>
      <c r="C5592" s="2">
        <v>6.2145149999999996</v>
      </c>
      <c r="D5592" s="2">
        <v>6.2145149999999996</v>
      </c>
      <c r="E5592" s="2">
        <v>1</v>
      </c>
    </row>
    <row r="5593" spans="1:5" ht="12.95" customHeight="1" x14ac:dyDescent="0.2">
      <c r="A5593" s="7">
        <v>41017</v>
      </c>
      <c r="B5593" s="2">
        <v>7.4702849999999996</v>
      </c>
      <c r="C5593" s="2">
        <v>6.2174659999999999</v>
      </c>
      <c r="D5593" s="2">
        <v>6.2174659999999999</v>
      </c>
      <c r="E5593" s="2">
        <v>1</v>
      </c>
    </row>
    <row r="5594" spans="1:5" ht="12.95" customHeight="1" x14ac:dyDescent="0.2">
      <c r="A5594" s="7">
        <v>41018</v>
      </c>
      <c r="B5594" s="2">
        <v>7.4852230000000004</v>
      </c>
      <c r="C5594" s="2">
        <v>6.2273069999999997</v>
      </c>
      <c r="D5594" s="2">
        <v>6.2273069999999997</v>
      </c>
      <c r="E5594" s="2">
        <v>1</v>
      </c>
    </row>
    <row r="5595" spans="1:5" ht="12.95" customHeight="1" x14ac:dyDescent="0.2">
      <c r="A5595" s="7">
        <v>41019</v>
      </c>
      <c r="B5595" s="2">
        <v>7.4856590000000001</v>
      </c>
      <c r="C5595" s="2">
        <v>6.2307800000000002</v>
      </c>
      <c r="D5595" s="2">
        <v>6.2307800000000002</v>
      </c>
      <c r="E5595" s="2">
        <v>1</v>
      </c>
    </row>
    <row r="5596" spans="1:5" ht="12.95" customHeight="1" x14ac:dyDescent="0.2">
      <c r="A5596" s="7">
        <v>41020</v>
      </c>
      <c r="B5596" s="2">
        <v>7.497598</v>
      </c>
      <c r="C5596" s="2">
        <v>6.2407170000000001</v>
      </c>
      <c r="D5596" s="2">
        <v>6.2407170000000001</v>
      </c>
      <c r="E5596" s="2">
        <v>1</v>
      </c>
    </row>
    <row r="5597" spans="1:5" ht="12.95" customHeight="1" x14ac:dyDescent="0.2">
      <c r="A5597" s="7">
        <v>41021</v>
      </c>
      <c r="B5597" s="2">
        <v>7.497598</v>
      </c>
      <c r="C5597" s="2">
        <v>6.2407170000000001</v>
      </c>
      <c r="D5597" s="2">
        <v>6.2407170000000001</v>
      </c>
      <c r="E5597" s="2">
        <v>1</v>
      </c>
    </row>
    <row r="5598" spans="1:5" ht="12.95" customHeight="1" x14ac:dyDescent="0.2">
      <c r="A5598" s="7">
        <v>41022</v>
      </c>
      <c r="B5598" s="2">
        <v>7.497598</v>
      </c>
      <c r="C5598" s="14">
        <v>6.2407170000000001</v>
      </c>
      <c r="D5598" s="14">
        <v>6.2407170000000001</v>
      </c>
      <c r="E5598" s="2">
        <v>1</v>
      </c>
    </row>
    <row r="5599" spans="1:5" ht="12.95" customHeight="1" x14ac:dyDescent="0.2">
      <c r="A5599" s="7">
        <v>41023</v>
      </c>
      <c r="B5599" s="2">
        <v>7.5108819999999996</v>
      </c>
      <c r="C5599" s="14">
        <v>6.2517750000000003</v>
      </c>
      <c r="D5599" s="14">
        <v>6.2517750000000003</v>
      </c>
      <c r="E5599" s="2">
        <v>1</v>
      </c>
    </row>
    <row r="5600" spans="1:5" ht="12.95" customHeight="1" x14ac:dyDescent="0.2">
      <c r="A5600" s="7">
        <v>41024</v>
      </c>
      <c r="B5600" s="2">
        <v>7.520842</v>
      </c>
      <c r="C5600" s="14">
        <v>6.2574610000000002</v>
      </c>
      <c r="D5600" s="14">
        <v>6.2574610000000002</v>
      </c>
      <c r="E5600" s="2">
        <v>1</v>
      </c>
    </row>
    <row r="5601" spans="1:5" ht="12.95" customHeight="1" x14ac:dyDescent="0.2">
      <c r="A5601" s="7">
        <v>41025</v>
      </c>
      <c r="B5601" s="2">
        <v>7.5277279999999998</v>
      </c>
      <c r="C5601" s="14">
        <v>6.2652749999999999</v>
      </c>
      <c r="D5601" s="14">
        <v>6.2652749999999999</v>
      </c>
      <c r="E5601" s="2">
        <v>1</v>
      </c>
    </row>
    <row r="5602" spans="1:5" ht="12.95" customHeight="1" x14ac:dyDescent="0.2">
      <c r="A5602" s="7">
        <v>41026</v>
      </c>
      <c r="B5602" s="2">
        <v>7.5326190000000004</v>
      </c>
      <c r="C5602" s="14">
        <v>6.2703899999999999</v>
      </c>
      <c r="D5602" s="14">
        <v>6.2703899999999999</v>
      </c>
      <c r="E5602" s="2">
        <v>1</v>
      </c>
    </row>
    <row r="5603" spans="1:5" ht="12.95" customHeight="1" x14ac:dyDescent="0.2">
      <c r="A5603" s="7">
        <v>41027</v>
      </c>
      <c r="B5603" s="2">
        <v>7.5314399999999999</v>
      </c>
      <c r="C5603" s="14">
        <v>6.2688860000000002</v>
      </c>
      <c r="D5603" s="14">
        <v>6.2688860000000002</v>
      </c>
      <c r="E5603" s="2">
        <v>1</v>
      </c>
    </row>
    <row r="5604" spans="1:5" ht="12.95" customHeight="1" x14ac:dyDescent="0.2">
      <c r="A5604" s="7">
        <v>41028</v>
      </c>
      <c r="B5604" s="2">
        <v>7.5314399999999999</v>
      </c>
      <c r="C5604" s="14">
        <v>6.2688860000000002</v>
      </c>
      <c r="D5604" s="14">
        <v>6.2688860000000002</v>
      </c>
      <c r="E5604" s="2">
        <v>1</v>
      </c>
    </row>
    <row r="5605" spans="1:5" ht="12.95" customHeight="1" x14ac:dyDescent="0.2">
      <c r="A5605" s="7">
        <v>41029</v>
      </c>
      <c r="B5605" s="2">
        <v>7.5314399999999999</v>
      </c>
      <c r="C5605" s="14">
        <v>6.2688860000000002</v>
      </c>
      <c r="D5605" s="14">
        <v>6.2688860000000002</v>
      </c>
      <c r="E5605" s="2">
        <v>1</v>
      </c>
    </row>
    <row r="5606" spans="1:5" ht="12.95" customHeight="1" x14ac:dyDescent="0.2">
      <c r="A5606" s="7">
        <v>41030</v>
      </c>
      <c r="B5606" s="2">
        <v>7.5151300000000001</v>
      </c>
      <c r="C5606" s="14">
        <v>6.253749</v>
      </c>
      <c r="D5606" s="14">
        <v>6.253749</v>
      </c>
      <c r="E5606" s="2">
        <v>1</v>
      </c>
    </row>
    <row r="5607" spans="1:5" ht="12.95" customHeight="1" x14ac:dyDescent="0.2">
      <c r="A5607" s="7">
        <v>41031</v>
      </c>
      <c r="B5607" s="2">
        <v>7.5151300000000001</v>
      </c>
      <c r="C5607" s="14">
        <v>6.253749</v>
      </c>
      <c r="D5607" s="14">
        <v>6.253749</v>
      </c>
      <c r="E5607" s="2">
        <v>1</v>
      </c>
    </row>
    <row r="5608" spans="1:5" ht="12.95" customHeight="1" x14ac:dyDescent="0.2">
      <c r="A5608" s="7">
        <v>41032</v>
      </c>
      <c r="B5608" s="2">
        <v>7.5213089999999996</v>
      </c>
      <c r="C5608" s="14">
        <v>6.2604540000000002</v>
      </c>
      <c r="D5608" s="14">
        <v>6.2604540000000002</v>
      </c>
      <c r="E5608" s="2">
        <v>1</v>
      </c>
    </row>
    <row r="5609" spans="1:5" ht="12.95" customHeight="1" x14ac:dyDescent="0.2">
      <c r="A5609" s="7">
        <v>41033</v>
      </c>
      <c r="B5609" s="2">
        <v>7.4966710000000001</v>
      </c>
      <c r="C5609" s="14">
        <v>6.2409850000000002</v>
      </c>
      <c r="D5609" s="14">
        <v>6.2409850000000002</v>
      </c>
      <c r="E5609" s="2">
        <v>1</v>
      </c>
    </row>
    <row r="5610" spans="1:5" ht="12.95" customHeight="1" x14ac:dyDescent="0.2">
      <c r="A5610" s="7">
        <v>41034</v>
      </c>
      <c r="B5610" s="2">
        <v>7.5009810000000003</v>
      </c>
      <c r="C5610" s="14">
        <v>6.2440530000000001</v>
      </c>
      <c r="D5610" s="14">
        <v>6.2440530000000001</v>
      </c>
      <c r="E5610" s="2">
        <v>1</v>
      </c>
    </row>
    <row r="5611" spans="1:5" ht="12.95" customHeight="1" x14ac:dyDescent="0.2">
      <c r="A5611" s="7">
        <v>41035</v>
      </c>
      <c r="B5611" s="2">
        <v>7.5009810000000003</v>
      </c>
      <c r="C5611" s="14">
        <v>6.2440530000000001</v>
      </c>
      <c r="D5611" s="14">
        <v>6.2440530000000001</v>
      </c>
      <c r="E5611" s="2">
        <v>1</v>
      </c>
    </row>
    <row r="5612" spans="1:5" ht="12.95" customHeight="1" x14ac:dyDescent="0.2">
      <c r="A5612" s="7">
        <v>41036</v>
      </c>
      <c r="B5612" s="2">
        <v>7.5009810000000003</v>
      </c>
      <c r="C5612" s="14">
        <v>6.2440530000000001</v>
      </c>
      <c r="D5612" s="14">
        <v>6.2440530000000001</v>
      </c>
      <c r="E5612" s="2">
        <v>1</v>
      </c>
    </row>
    <row r="5613" spans="1:5" ht="12.95" customHeight="1" x14ac:dyDescent="0.2">
      <c r="A5613" s="7">
        <v>41037</v>
      </c>
      <c r="B5613" s="2">
        <v>7.4987690000000002</v>
      </c>
      <c r="C5613" s="14">
        <v>6.2432509999999999</v>
      </c>
      <c r="D5613" s="14">
        <v>6.2432509999999999</v>
      </c>
      <c r="E5613" s="2">
        <v>1</v>
      </c>
    </row>
    <row r="5614" spans="1:5" ht="12.95" customHeight="1" x14ac:dyDescent="0.2">
      <c r="A5614" s="7">
        <v>41038</v>
      </c>
      <c r="B5614" s="2">
        <v>7.4984609999999998</v>
      </c>
      <c r="C5614" s="14">
        <v>6.2445539999999999</v>
      </c>
      <c r="D5614" s="14">
        <v>6.2445539999999999</v>
      </c>
      <c r="E5614" s="2">
        <v>1</v>
      </c>
    </row>
    <row r="5615" spans="1:5" ht="12.95" customHeight="1" x14ac:dyDescent="0.2">
      <c r="A5615" s="7">
        <v>41039</v>
      </c>
      <c r="B5615" s="2">
        <v>7.5019470000000004</v>
      </c>
      <c r="C5615" s="14">
        <v>6.2464170000000001</v>
      </c>
      <c r="D5615" s="14">
        <v>6.2464170000000001</v>
      </c>
      <c r="E5615" s="2">
        <v>1</v>
      </c>
    </row>
    <row r="5616" spans="1:5" ht="12.95" customHeight="1" x14ac:dyDescent="0.2">
      <c r="A5616" s="7">
        <v>41040</v>
      </c>
      <c r="B5616" s="2">
        <v>7.5002760000000004</v>
      </c>
      <c r="C5616" s="14">
        <v>6.245546</v>
      </c>
      <c r="D5616" s="14">
        <v>6.245546</v>
      </c>
      <c r="E5616" s="2">
        <v>1</v>
      </c>
    </row>
    <row r="5617" spans="1:5" ht="12.95" customHeight="1" x14ac:dyDescent="0.2">
      <c r="A5617" s="7">
        <v>41041</v>
      </c>
      <c r="B5617" s="2">
        <v>7.4980339999999996</v>
      </c>
      <c r="C5617" s="14">
        <v>6.2431590000000003</v>
      </c>
      <c r="D5617" s="14">
        <v>6.2431590000000003</v>
      </c>
      <c r="E5617" s="2">
        <v>1</v>
      </c>
    </row>
    <row r="5618" spans="1:5" ht="12.95" customHeight="1" x14ac:dyDescent="0.2">
      <c r="A5618" s="7">
        <v>41042</v>
      </c>
      <c r="B5618" s="2">
        <v>7.4980339999999996</v>
      </c>
      <c r="C5618" s="14">
        <v>6.2431590000000003</v>
      </c>
      <c r="D5618" s="14">
        <v>6.2431590000000003</v>
      </c>
      <c r="E5618" s="2">
        <v>1</v>
      </c>
    </row>
    <row r="5619" spans="1:5" ht="12.95" customHeight="1" x14ac:dyDescent="0.2">
      <c r="A5619" s="7">
        <v>41043</v>
      </c>
      <c r="B5619" s="2">
        <v>7.4980339999999996</v>
      </c>
      <c r="C5619" s="14">
        <v>6.2431590000000003</v>
      </c>
      <c r="D5619" s="14">
        <v>6.2431590000000003</v>
      </c>
      <c r="E5619" s="2">
        <v>1</v>
      </c>
    </row>
    <row r="5620" spans="1:5" ht="12.95" customHeight="1" x14ac:dyDescent="0.2">
      <c r="A5620" s="7">
        <v>41044</v>
      </c>
      <c r="B5620" s="2">
        <v>7.5012090000000002</v>
      </c>
      <c r="C5620" s="14">
        <v>6.2463230000000003</v>
      </c>
      <c r="D5620" s="14">
        <v>6.2463230000000003</v>
      </c>
      <c r="E5620" s="2">
        <v>1</v>
      </c>
    </row>
    <row r="5621" spans="1:5" ht="12.95" customHeight="1" x14ac:dyDescent="0.2">
      <c r="A5621" s="7">
        <v>41045</v>
      </c>
      <c r="B5621" s="2">
        <v>7.5001860000000002</v>
      </c>
      <c r="C5621" s="14">
        <v>6.2454710000000002</v>
      </c>
      <c r="D5621" s="14">
        <v>6.2454710000000002</v>
      </c>
      <c r="E5621" s="2">
        <v>1</v>
      </c>
    </row>
    <row r="5622" spans="1:5" ht="12.95" customHeight="1" x14ac:dyDescent="0.2">
      <c r="A5622" s="7">
        <v>41046</v>
      </c>
      <c r="B5622" s="2">
        <v>7.522653</v>
      </c>
      <c r="C5622" s="14">
        <v>6.2636580000000004</v>
      </c>
      <c r="D5622" s="14">
        <v>6.2636580000000004</v>
      </c>
      <c r="E5622" s="2">
        <v>1</v>
      </c>
    </row>
    <row r="5623" spans="1:5" ht="12.95" customHeight="1" x14ac:dyDescent="0.2">
      <c r="A5623" s="7">
        <v>41047</v>
      </c>
      <c r="B5623" s="2">
        <v>7.5378040000000004</v>
      </c>
      <c r="C5623" s="14">
        <v>6.2762729999999998</v>
      </c>
      <c r="D5623" s="14">
        <v>6.2762729999999998</v>
      </c>
      <c r="E5623" s="2">
        <v>1</v>
      </c>
    </row>
    <row r="5624" spans="1:5" ht="12.95" customHeight="1" x14ac:dyDescent="0.2">
      <c r="A5624" s="7">
        <v>41048</v>
      </c>
      <c r="B5624" s="2">
        <v>7.5460479999999999</v>
      </c>
      <c r="C5624" s="14">
        <v>6.2836610000000004</v>
      </c>
      <c r="D5624" s="14">
        <v>6.2836610000000004</v>
      </c>
      <c r="E5624" s="2">
        <v>1</v>
      </c>
    </row>
    <row r="5625" spans="1:5" ht="12.95" customHeight="1" x14ac:dyDescent="0.2">
      <c r="A5625" s="7">
        <v>41049</v>
      </c>
      <c r="B5625" s="2">
        <v>7.5460479999999999</v>
      </c>
      <c r="C5625" s="14">
        <v>6.2836610000000004</v>
      </c>
      <c r="D5625" s="14">
        <v>6.2836610000000004</v>
      </c>
      <c r="E5625" s="2">
        <v>1</v>
      </c>
    </row>
    <row r="5626" spans="1:5" ht="12.95" customHeight="1" x14ac:dyDescent="0.2">
      <c r="A5626" s="7">
        <v>41050</v>
      </c>
      <c r="B5626" s="2">
        <v>7.5460479999999999</v>
      </c>
      <c r="C5626" s="14">
        <v>6.2836610000000004</v>
      </c>
      <c r="D5626" s="14">
        <v>6.2836610000000004</v>
      </c>
      <c r="E5626" s="2">
        <v>1</v>
      </c>
    </row>
    <row r="5627" spans="1:5" ht="12.95" customHeight="1" x14ac:dyDescent="0.2">
      <c r="A5627" s="7">
        <v>41051</v>
      </c>
      <c r="B5627" s="2">
        <v>7.5563849999999997</v>
      </c>
      <c r="C5627" s="14">
        <v>6.2917439999999996</v>
      </c>
      <c r="D5627" s="14">
        <v>6.2917439999999996</v>
      </c>
      <c r="E5627" s="2">
        <v>1</v>
      </c>
    </row>
    <row r="5628" spans="1:5" ht="12.95" customHeight="1" x14ac:dyDescent="0.2">
      <c r="A5628" s="7">
        <v>41052</v>
      </c>
      <c r="B5628" s="2">
        <v>7.5588449999999998</v>
      </c>
      <c r="C5628" s="14">
        <v>6.2953650000000003</v>
      </c>
      <c r="D5628" s="14">
        <v>6.2953650000000003</v>
      </c>
      <c r="E5628" s="2">
        <v>1</v>
      </c>
    </row>
    <row r="5629" spans="1:5" ht="12.95" customHeight="1" x14ac:dyDescent="0.2">
      <c r="A5629" s="7">
        <v>41053</v>
      </c>
      <c r="B5629" s="2">
        <v>7.551253</v>
      </c>
      <c r="C5629" s="14">
        <v>6.2895659999999998</v>
      </c>
      <c r="D5629" s="14">
        <v>6.2895659999999998</v>
      </c>
      <c r="E5629" s="2">
        <v>1</v>
      </c>
    </row>
    <row r="5630" spans="1:5" ht="12.95" customHeight="1" x14ac:dyDescent="0.2">
      <c r="A5630" s="7">
        <v>41054</v>
      </c>
      <c r="B5630" s="2">
        <v>7.5640700000000001</v>
      </c>
      <c r="C5630" s="14">
        <v>6.2991919999999997</v>
      </c>
      <c r="D5630" s="14">
        <v>6.2991919999999997</v>
      </c>
      <c r="E5630" s="2">
        <v>1</v>
      </c>
    </row>
    <row r="5631" spans="1:5" ht="12.95" customHeight="1" x14ac:dyDescent="0.2">
      <c r="A5631" s="7">
        <v>41055</v>
      </c>
      <c r="B5631" s="2">
        <v>7.5688610000000001</v>
      </c>
      <c r="C5631" s="14">
        <v>6.2989860000000002</v>
      </c>
      <c r="D5631" s="14">
        <v>6.2989860000000002</v>
      </c>
      <c r="E5631" s="2">
        <v>1</v>
      </c>
    </row>
    <row r="5632" spans="1:5" ht="12.95" customHeight="1" x14ac:dyDescent="0.2">
      <c r="A5632" s="7">
        <v>41056</v>
      </c>
      <c r="B5632" s="2">
        <v>7.5688610000000001</v>
      </c>
      <c r="C5632" s="14">
        <v>6.2989860000000002</v>
      </c>
      <c r="D5632" s="14">
        <v>6.2989860000000002</v>
      </c>
      <c r="E5632" s="2">
        <v>1</v>
      </c>
    </row>
    <row r="5633" spans="1:5" ht="12.95" customHeight="1" x14ac:dyDescent="0.2">
      <c r="A5633" s="7">
        <v>41057</v>
      </c>
      <c r="B5633" s="2">
        <v>7.5688610000000001</v>
      </c>
      <c r="C5633" s="14">
        <v>6.2989860000000002</v>
      </c>
      <c r="D5633" s="14">
        <v>6.2989860000000002</v>
      </c>
      <c r="E5633" s="2">
        <v>1</v>
      </c>
    </row>
    <row r="5634" spans="1:5" ht="12.95" customHeight="1" x14ac:dyDescent="0.2">
      <c r="A5634" s="7">
        <v>41058</v>
      </c>
      <c r="B5634" s="2">
        <v>7.571955</v>
      </c>
      <c r="C5634" s="14">
        <v>6.3005120000000003</v>
      </c>
      <c r="D5634" s="14">
        <v>6.3005120000000003</v>
      </c>
      <c r="E5634" s="2">
        <v>1</v>
      </c>
    </row>
    <row r="5635" spans="1:5" ht="12.95" customHeight="1" x14ac:dyDescent="0.2">
      <c r="A5635" s="7">
        <v>41059</v>
      </c>
      <c r="B5635" s="2">
        <v>7.5662580000000004</v>
      </c>
      <c r="C5635" s="14">
        <v>6.2983919999999998</v>
      </c>
      <c r="D5635" s="14">
        <v>6.2983919999999998</v>
      </c>
      <c r="E5635" s="2">
        <v>1</v>
      </c>
    </row>
    <row r="5636" spans="1:5" ht="12.95" customHeight="1" x14ac:dyDescent="0.2">
      <c r="A5636" s="7">
        <v>41060</v>
      </c>
      <c r="B5636" s="2">
        <v>7.5595679999999996</v>
      </c>
      <c r="C5636" s="14">
        <v>6.2949190000000002</v>
      </c>
      <c r="D5636" s="14">
        <v>6.2949190000000002</v>
      </c>
      <c r="E5636" s="2">
        <v>1</v>
      </c>
    </row>
    <row r="5637" spans="1:5" ht="12.95" customHeight="1" x14ac:dyDescent="0.2">
      <c r="A5637" s="7">
        <v>41061</v>
      </c>
      <c r="B5637" s="2">
        <v>7.5543199999999997</v>
      </c>
      <c r="C5637" s="14">
        <v>6.287407</v>
      </c>
      <c r="D5637" s="14">
        <v>6.287407</v>
      </c>
      <c r="E5637" s="2">
        <v>1</v>
      </c>
    </row>
    <row r="5638" spans="1:5" ht="12.95" customHeight="1" x14ac:dyDescent="0.2">
      <c r="A5638" s="7">
        <v>41062</v>
      </c>
      <c r="B5638" s="2">
        <v>7.5717429999999997</v>
      </c>
      <c r="C5638" s="14">
        <v>6.3071580000000003</v>
      </c>
      <c r="D5638" s="14">
        <v>6.3071580000000003</v>
      </c>
      <c r="E5638" s="2">
        <v>1</v>
      </c>
    </row>
    <row r="5639" spans="1:5" ht="12.95" customHeight="1" x14ac:dyDescent="0.2">
      <c r="A5639" s="7">
        <v>41063</v>
      </c>
      <c r="B5639" s="2">
        <v>7.5717429999999997</v>
      </c>
      <c r="C5639" s="14">
        <v>6.3071580000000003</v>
      </c>
      <c r="D5639" s="14">
        <v>6.3071580000000003</v>
      </c>
      <c r="E5639" s="2">
        <v>1</v>
      </c>
    </row>
    <row r="5640" spans="1:5" ht="12.95" customHeight="1" x14ac:dyDescent="0.2">
      <c r="A5640" s="7">
        <v>41064</v>
      </c>
      <c r="B5640" s="2">
        <v>7.5717429999999997</v>
      </c>
      <c r="C5640" s="14">
        <v>6.3071580000000003</v>
      </c>
      <c r="D5640" s="14">
        <v>6.3071580000000003</v>
      </c>
      <c r="E5640" s="2">
        <v>1</v>
      </c>
    </row>
    <row r="5641" spans="1:5" ht="12.95" customHeight="1" x14ac:dyDescent="0.2">
      <c r="A5641" s="7">
        <v>41065</v>
      </c>
      <c r="B5641" s="2">
        <v>7.5499960000000002</v>
      </c>
      <c r="C5641" s="14">
        <v>6.288519</v>
      </c>
      <c r="D5641" s="14">
        <v>6.288519</v>
      </c>
      <c r="E5641" s="2">
        <v>1</v>
      </c>
    </row>
    <row r="5642" spans="1:5" ht="12.95" customHeight="1" x14ac:dyDescent="0.2">
      <c r="A5642" s="7">
        <v>41066</v>
      </c>
      <c r="B5642" s="2">
        <v>7.5521859999999998</v>
      </c>
      <c r="C5642" s="14">
        <v>6.2892950000000001</v>
      </c>
      <c r="D5642" s="14">
        <v>6.2892950000000001</v>
      </c>
      <c r="E5642" s="2">
        <v>1</v>
      </c>
    </row>
    <row r="5643" spans="1:5" ht="12.95" customHeight="1" x14ac:dyDescent="0.2">
      <c r="A5643" s="7">
        <v>41067</v>
      </c>
      <c r="B5643" s="2">
        <v>7.5700710000000004</v>
      </c>
      <c r="C5643" s="14">
        <v>6.3057650000000001</v>
      </c>
      <c r="D5643" s="14">
        <v>6.3057650000000001</v>
      </c>
      <c r="E5643" s="2">
        <v>1</v>
      </c>
    </row>
    <row r="5644" spans="1:5" ht="12.95" customHeight="1" x14ac:dyDescent="0.2">
      <c r="A5644" s="7">
        <v>41068</v>
      </c>
      <c r="B5644" s="2">
        <v>7.5700710000000004</v>
      </c>
      <c r="C5644" s="14">
        <v>6.3057650000000001</v>
      </c>
      <c r="D5644" s="14">
        <v>6.3057650000000001</v>
      </c>
      <c r="E5644" s="2">
        <v>1</v>
      </c>
    </row>
    <row r="5645" spans="1:5" ht="12.95" customHeight="1" x14ac:dyDescent="0.2">
      <c r="A5645" s="7">
        <v>41069</v>
      </c>
      <c r="B5645" s="2">
        <v>7.5648540000000004</v>
      </c>
      <c r="C5645" s="14">
        <v>6.2987960000000003</v>
      </c>
      <c r="D5645" s="14">
        <v>6.2987960000000003</v>
      </c>
      <c r="E5645" s="2">
        <v>1</v>
      </c>
    </row>
    <row r="5646" spans="1:5" ht="12.95" customHeight="1" x14ac:dyDescent="0.2">
      <c r="A5646" s="7">
        <v>41070</v>
      </c>
      <c r="B5646" s="2">
        <v>7.5648540000000004</v>
      </c>
      <c r="C5646" s="14">
        <v>6.2987960000000003</v>
      </c>
      <c r="D5646" s="14">
        <v>6.2987960000000003</v>
      </c>
      <c r="E5646" s="2">
        <v>1</v>
      </c>
    </row>
    <row r="5647" spans="1:5" ht="12.95" customHeight="1" x14ac:dyDescent="0.2">
      <c r="A5647" s="7">
        <v>41071</v>
      </c>
      <c r="B5647" s="2">
        <v>7.5648540000000004</v>
      </c>
      <c r="C5647" s="14">
        <v>6.2987960000000003</v>
      </c>
      <c r="D5647" s="14">
        <v>6.2987960000000003</v>
      </c>
      <c r="E5647" s="2">
        <v>1</v>
      </c>
    </row>
    <row r="5648" spans="1:5" ht="12.95" customHeight="1" x14ac:dyDescent="0.2">
      <c r="A5648" s="7">
        <v>41072</v>
      </c>
      <c r="B5648" s="2">
        <v>7.5512220000000001</v>
      </c>
      <c r="C5648" s="14">
        <v>6.2890160000000002</v>
      </c>
      <c r="D5648" s="14">
        <v>6.2890160000000002</v>
      </c>
      <c r="E5648" s="2">
        <v>1</v>
      </c>
    </row>
    <row r="5649" spans="1:5" ht="12.95" customHeight="1" x14ac:dyDescent="0.2">
      <c r="A5649" s="7">
        <v>41073</v>
      </c>
      <c r="B5649" s="2">
        <v>7.5466090000000001</v>
      </c>
      <c r="C5649" s="14">
        <v>6.2851739999999996</v>
      </c>
      <c r="D5649" s="14">
        <v>6.2851739999999996</v>
      </c>
      <c r="E5649" s="2">
        <v>1</v>
      </c>
    </row>
    <row r="5650" spans="1:5" ht="12.95" customHeight="1" x14ac:dyDescent="0.2">
      <c r="A5650" s="7">
        <v>41074</v>
      </c>
      <c r="B5650" s="2">
        <v>7.5505380000000004</v>
      </c>
      <c r="C5650" s="14">
        <v>6.2873989999999997</v>
      </c>
      <c r="D5650" s="14">
        <v>6.2873989999999997</v>
      </c>
      <c r="E5650" s="2">
        <v>1</v>
      </c>
    </row>
    <row r="5651" spans="1:5" ht="12.95" customHeight="1" x14ac:dyDescent="0.2">
      <c r="A5651" s="7">
        <v>41075</v>
      </c>
      <c r="B5651" s="2">
        <v>7.5537520000000002</v>
      </c>
      <c r="C5651" s="14">
        <v>6.2911239999999999</v>
      </c>
      <c r="D5651" s="14">
        <v>6.2911239999999999</v>
      </c>
      <c r="E5651" s="2">
        <v>1</v>
      </c>
    </row>
    <row r="5652" spans="1:5" ht="12.95" customHeight="1" x14ac:dyDescent="0.2">
      <c r="A5652" s="7">
        <v>41076</v>
      </c>
      <c r="B5652" s="2">
        <v>7.5464279999999997</v>
      </c>
      <c r="C5652" s="14">
        <v>6.2839770000000001</v>
      </c>
      <c r="D5652" s="14">
        <v>6.2839770000000001</v>
      </c>
      <c r="E5652" s="2">
        <v>1</v>
      </c>
    </row>
    <row r="5653" spans="1:5" ht="12.95" customHeight="1" x14ac:dyDescent="0.2">
      <c r="A5653" s="7">
        <v>41077</v>
      </c>
      <c r="B5653" s="2">
        <v>7.5464279999999997</v>
      </c>
      <c r="C5653" s="14">
        <v>6.2839770000000001</v>
      </c>
      <c r="D5653" s="14">
        <v>6.2839770000000001</v>
      </c>
      <c r="E5653" s="2">
        <v>1</v>
      </c>
    </row>
    <row r="5654" spans="1:5" ht="12.95" customHeight="1" x14ac:dyDescent="0.2">
      <c r="A5654" s="7">
        <v>41078</v>
      </c>
      <c r="B5654" s="2">
        <v>7.5464279999999997</v>
      </c>
      <c r="C5654" s="14">
        <v>6.2839770000000001</v>
      </c>
      <c r="D5654" s="14">
        <v>6.2839770000000001</v>
      </c>
      <c r="E5654" s="2">
        <v>1</v>
      </c>
    </row>
    <row r="5655" spans="1:5" ht="12.95" customHeight="1" x14ac:dyDescent="0.2">
      <c r="A5655" s="7">
        <v>41079</v>
      </c>
      <c r="B5655" s="2">
        <v>7.5490060000000003</v>
      </c>
      <c r="C5655" s="14">
        <v>6.2866470000000003</v>
      </c>
      <c r="D5655" s="14">
        <v>6.2866470000000003</v>
      </c>
      <c r="E5655" s="2">
        <v>1</v>
      </c>
    </row>
    <row r="5656" spans="1:5" ht="12.95" customHeight="1" x14ac:dyDescent="0.2">
      <c r="A5656" s="7">
        <v>41080</v>
      </c>
      <c r="B5656" s="2">
        <v>7.5393739999999996</v>
      </c>
      <c r="C5656" s="14">
        <v>6.2781029999999998</v>
      </c>
      <c r="D5656" s="14">
        <v>6.2781029999999998</v>
      </c>
      <c r="E5656" s="2">
        <v>1</v>
      </c>
    </row>
    <row r="5657" spans="1:5" ht="12.95" customHeight="1" x14ac:dyDescent="0.2">
      <c r="A5657" s="7">
        <v>41081</v>
      </c>
      <c r="B5657" s="2">
        <v>7.5383230000000001</v>
      </c>
      <c r="C5657" s="14">
        <v>6.2803659999999999</v>
      </c>
      <c r="D5657" s="14">
        <v>6.2803659999999999</v>
      </c>
      <c r="E5657" s="2">
        <v>1</v>
      </c>
    </row>
    <row r="5658" spans="1:5" ht="12.95" customHeight="1" x14ac:dyDescent="0.2">
      <c r="A5658" s="7">
        <v>41082</v>
      </c>
      <c r="B5658" s="2">
        <v>7.5388890000000002</v>
      </c>
      <c r="C5658" s="14">
        <v>6.2782220000000004</v>
      </c>
      <c r="D5658" s="14">
        <v>6.2782220000000004</v>
      </c>
      <c r="E5658" s="2">
        <v>1</v>
      </c>
    </row>
    <row r="5659" spans="1:5" ht="12.95" customHeight="1" x14ac:dyDescent="0.2">
      <c r="A5659" s="7">
        <v>41083</v>
      </c>
      <c r="B5659" s="2">
        <v>7.5388890000000002</v>
      </c>
      <c r="C5659" s="14">
        <v>6.2782220000000004</v>
      </c>
      <c r="D5659" s="14">
        <v>6.2782220000000004</v>
      </c>
      <c r="E5659" s="2">
        <v>1</v>
      </c>
    </row>
    <row r="5660" spans="1:5" ht="12.95" customHeight="1" x14ac:dyDescent="0.2">
      <c r="A5660" s="7">
        <v>41084</v>
      </c>
      <c r="B5660" s="2">
        <v>7.5388890000000002</v>
      </c>
      <c r="C5660" s="14">
        <v>6.2782220000000004</v>
      </c>
      <c r="D5660" s="14">
        <v>6.2782220000000004</v>
      </c>
      <c r="E5660" s="2">
        <v>1</v>
      </c>
    </row>
    <row r="5661" spans="1:5" ht="12.95" customHeight="1" x14ac:dyDescent="0.2">
      <c r="A5661" s="7">
        <v>41085</v>
      </c>
      <c r="B5661" s="2">
        <v>7.5388890000000002</v>
      </c>
      <c r="C5661" s="14">
        <v>6.2782220000000004</v>
      </c>
      <c r="D5661" s="14">
        <v>6.2782220000000004</v>
      </c>
      <c r="E5661" s="2">
        <v>1</v>
      </c>
    </row>
    <row r="5662" spans="1:5" ht="12.95" customHeight="1" x14ac:dyDescent="0.2">
      <c r="A5662" s="7">
        <v>41086</v>
      </c>
      <c r="B5662" s="2">
        <v>7.5388890000000002</v>
      </c>
      <c r="C5662" s="14">
        <v>6.2782220000000004</v>
      </c>
      <c r="D5662" s="14">
        <v>6.2782220000000004</v>
      </c>
      <c r="E5662" s="2">
        <v>1</v>
      </c>
    </row>
    <row r="5663" spans="1:5" ht="12.95" customHeight="1" x14ac:dyDescent="0.2">
      <c r="A5663" s="7">
        <v>41087</v>
      </c>
      <c r="B5663" s="2">
        <v>7.5317369999999997</v>
      </c>
      <c r="C5663" s="14">
        <v>6.2722660000000001</v>
      </c>
      <c r="D5663" s="14">
        <v>6.2722660000000001</v>
      </c>
      <c r="E5663" s="2">
        <v>1</v>
      </c>
    </row>
    <row r="5664" spans="1:5" ht="12.95" customHeight="1" x14ac:dyDescent="0.2">
      <c r="A5664" s="7">
        <v>41088</v>
      </c>
      <c r="B5664" s="2">
        <v>7.5129260000000002</v>
      </c>
      <c r="C5664" s="14">
        <v>6.2571219999999999</v>
      </c>
      <c r="D5664" s="14">
        <v>6.2571219999999999</v>
      </c>
      <c r="E5664" s="2">
        <v>1</v>
      </c>
    </row>
    <row r="5665" spans="1:5" ht="12.95" customHeight="1" x14ac:dyDescent="0.2">
      <c r="A5665" s="7">
        <v>41089</v>
      </c>
      <c r="B5665" s="2">
        <v>7.5165600000000001</v>
      </c>
      <c r="C5665" s="14">
        <v>6.2611910000000002</v>
      </c>
      <c r="D5665" s="14">
        <v>6.2611910000000002</v>
      </c>
      <c r="E5665" s="2">
        <v>1</v>
      </c>
    </row>
    <row r="5666" spans="1:5" ht="12.95" customHeight="1" x14ac:dyDescent="0.2">
      <c r="A5666" s="7">
        <v>41090</v>
      </c>
      <c r="B5666" s="2">
        <v>7.5101000000000004</v>
      </c>
      <c r="C5666" s="14">
        <v>6.2511239999999999</v>
      </c>
      <c r="D5666" s="14">
        <v>6.2511239999999999</v>
      </c>
      <c r="E5666" s="2">
        <v>1</v>
      </c>
    </row>
    <row r="5667" spans="1:5" ht="12.95" customHeight="1" x14ac:dyDescent="0.2">
      <c r="A5667" s="7">
        <v>41091</v>
      </c>
      <c r="B5667" s="2">
        <v>7.5101000000000004</v>
      </c>
      <c r="C5667" s="14">
        <v>6.2511239999999999</v>
      </c>
      <c r="D5667" s="14">
        <v>6.2511239999999999</v>
      </c>
      <c r="E5667" s="2">
        <v>1</v>
      </c>
    </row>
    <row r="5668" spans="1:5" ht="12.95" customHeight="1" x14ac:dyDescent="0.2">
      <c r="A5668" s="7">
        <v>41092</v>
      </c>
      <c r="B5668" s="2">
        <v>7.5101000000000004</v>
      </c>
      <c r="C5668" s="14">
        <v>6.2511239999999999</v>
      </c>
      <c r="D5668" s="14">
        <v>6.2511239999999999</v>
      </c>
      <c r="E5668" s="2">
        <v>1</v>
      </c>
    </row>
    <row r="5669" spans="1:5" ht="12.95" customHeight="1" x14ac:dyDescent="0.2">
      <c r="A5669" s="7">
        <v>41093</v>
      </c>
      <c r="B5669" s="2">
        <v>7.5168660000000003</v>
      </c>
      <c r="C5669" s="14">
        <v>6.2614460000000003</v>
      </c>
      <c r="D5669" s="14">
        <v>6.2614460000000003</v>
      </c>
      <c r="E5669" s="2">
        <v>1</v>
      </c>
    </row>
    <row r="5670" spans="1:5" ht="12.95" customHeight="1" x14ac:dyDescent="0.2">
      <c r="A5670" s="7">
        <v>41094</v>
      </c>
      <c r="B5670" s="2">
        <v>7.5075640000000003</v>
      </c>
      <c r="C5670" s="14">
        <v>6.2495329999999996</v>
      </c>
      <c r="D5670" s="14">
        <v>6.2495329999999996</v>
      </c>
      <c r="E5670" s="2">
        <v>1</v>
      </c>
    </row>
    <row r="5671" spans="1:5" ht="12.95" customHeight="1" x14ac:dyDescent="0.2">
      <c r="A5671" s="7">
        <v>41095</v>
      </c>
      <c r="B5671" s="2">
        <v>7.4969229999999998</v>
      </c>
      <c r="C5671" s="14">
        <v>6.2427539999999997</v>
      </c>
      <c r="D5671" s="14">
        <v>6.2427539999999997</v>
      </c>
      <c r="E5671" s="2">
        <v>1</v>
      </c>
    </row>
    <row r="5672" spans="1:5" ht="12.95" customHeight="1" x14ac:dyDescent="0.2">
      <c r="A5672" s="7">
        <v>41096</v>
      </c>
      <c r="B5672" s="2">
        <v>7.4880760000000004</v>
      </c>
      <c r="C5672" s="14">
        <v>6.2333109999999996</v>
      </c>
      <c r="D5672" s="14">
        <v>6.2333109999999996</v>
      </c>
      <c r="E5672" s="2">
        <v>1</v>
      </c>
    </row>
    <row r="5673" spans="1:5" ht="12.95" customHeight="1" x14ac:dyDescent="0.2">
      <c r="A5673" s="7">
        <v>41097</v>
      </c>
      <c r="B5673" s="2">
        <v>7.4871249999999998</v>
      </c>
      <c r="C5673" s="14">
        <v>6.2351140000000003</v>
      </c>
      <c r="D5673" s="14">
        <v>6.2351140000000003</v>
      </c>
      <c r="E5673" s="2">
        <v>1</v>
      </c>
    </row>
    <row r="5674" spans="1:5" ht="12.95" customHeight="1" x14ac:dyDescent="0.2">
      <c r="A5674" s="7">
        <v>41098</v>
      </c>
      <c r="B5674" s="2">
        <v>7.4871249999999998</v>
      </c>
      <c r="C5674" s="14">
        <v>6.2351140000000003</v>
      </c>
      <c r="D5674" s="14">
        <v>6.2351140000000003</v>
      </c>
      <c r="E5674" s="2">
        <v>1</v>
      </c>
    </row>
    <row r="5675" spans="1:5" ht="12.95" customHeight="1" x14ac:dyDescent="0.2">
      <c r="A5675" s="7">
        <v>41099</v>
      </c>
      <c r="B5675" s="2">
        <v>7.4871249999999998</v>
      </c>
      <c r="C5675" s="14">
        <v>6.2351140000000003</v>
      </c>
      <c r="D5675" s="14">
        <v>6.2351140000000003</v>
      </c>
      <c r="E5675" s="2">
        <v>1</v>
      </c>
    </row>
    <row r="5676" spans="1:5" ht="12.95" customHeight="1" x14ac:dyDescent="0.2">
      <c r="A5676" s="7">
        <v>41100</v>
      </c>
      <c r="B5676" s="2">
        <v>7.4899490000000002</v>
      </c>
      <c r="C5676" s="14">
        <v>6.2379850000000001</v>
      </c>
      <c r="D5676" s="14">
        <v>6.2379850000000001</v>
      </c>
      <c r="E5676" s="2">
        <v>1</v>
      </c>
    </row>
    <row r="5677" spans="1:5" ht="12.95" customHeight="1" x14ac:dyDescent="0.2">
      <c r="A5677" s="7">
        <v>41101</v>
      </c>
      <c r="B5677" s="2">
        <v>7.4855619999999998</v>
      </c>
      <c r="C5677" s="14">
        <v>6.2332929999999998</v>
      </c>
      <c r="D5677" s="14">
        <v>6.2332929999999998</v>
      </c>
      <c r="E5677" s="2">
        <v>1</v>
      </c>
    </row>
    <row r="5678" spans="1:5" ht="12.95" customHeight="1" x14ac:dyDescent="0.2">
      <c r="A5678" s="7">
        <v>41102</v>
      </c>
      <c r="B5678" s="2">
        <v>7.4934190000000003</v>
      </c>
      <c r="C5678" s="14">
        <v>6.2403560000000002</v>
      </c>
      <c r="D5678" s="14">
        <v>6.2403560000000002</v>
      </c>
      <c r="E5678" s="2">
        <v>1</v>
      </c>
    </row>
    <row r="5679" spans="1:5" ht="12.95" customHeight="1" x14ac:dyDescent="0.2">
      <c r="A5679" s="7">
        <v>41103</v>
      </c>
      <c r="B5679" s="2">
        <v>7.4911060000000003</v>
      </c>
      <c r="C5679" s="14">
        <v>6.2379100000000003</v>
      </c>
      <c r="D5679" s="14">
        <v>6.2379100000000003</v>
      </c>
      <c r="E5679" s="2">
        <v>1</v>
      </c>
    </row>
    <row r="5680" spans="1:5" ht="12.95" customHeight="1" x14ac:dyDescent="0.2">
      <c r="A5680" s="7">
        <v>41104</v>
      </c>
      <c r="B5680" s="2">
        <v>7.4853860000000001</v>
      </c>
      <c r="C5680" s="14">
        <v>6.2352239999999997</v>
      </c>
      <c r="D5680" s="14">
        <v>6.2352239999999997</v>
      </c>
      <c r="E5680" s="2">
        <v>1</v>
      </c>
    </row>
    <row r="5681" spans="1:5" ht="12.95" customHeight="1" x14ac:dyDescent="0.2">
      <c r="A5681" s="7">
        <v>41105</v>
      </c>
      <c r="B5681" s="2">
        <v>7.4853860000000001</v>
      </c>
      <c r="C5681" s="14">
        <v>6.2352239999999997</v>
      </c>
      <c r="D5681" s="14">
        <v>6.2352239999999997</v>
      </c>
      <c r="E5681" s="2">
        <v>1</v>
      </c>
    </row>
    <row r="5682" spans="1:5" ht="12.95" customHeight="1" x14ac:dyDescent="0.2">
      <c r="A5682" s="7">
        <v>41106</v>
      </c>
      <c r="B5682" s="2">
        <v>7.4853860000000001</v>
      </c>
      <c r="C5682" s="14">
        <v>6.2352239999999997</v>
      </c>
      <c r="D5682" s="14">
        <v>6.2352239999999997</v>
      </c>
      <c r="E5682" s="2">
        <v>1</v>
      </c>
    </row>
    <row r="5683" spans="1:5" ht="12.95" customHeight="1" x14ac:dyDescent="0.2">
      <c r="A5683" s="7">
        <v>41107</v>
      </c>
      <c r="B5683" s="2">
        <v>7.4819269999999998</v>
      </c>
      <c r="C5683" s="14">
        <v>6.2297479999999998</v>
      </c>
      <c r="D5683" s="14">
        <v>6.2297479999999998</v>
      </c>
      <c r="E5683" s="2">
        <v>1</v>
      </c>
    </row>
    <row r="5684" spans="1:5" ht="12.95" customHeight="1" x14ac:dyDescent="0.2">
      <c r="A5684" s="7">
        <v>41108</v>
      </c>
      <c r="B5684" s="2">
        <v>7.4746490000000003</v>
      </c>
      <c r="C5684" s="14">
        <v>6.2242059999999997</v>
      </c>
      <c r="D5684" s="14">
        <v>6.2242059999999997</v>
      </c>
      <c r="E5684" s="2">
        <v>1</v>
      </c>
    </row>
    <row r="5685" spans="1:5" ht="12.95" customHeight="1" x14ac:dyDescent="0.2">
      <c r="A5685" s="7">
        <v>41109</v>
      </c>
      <c r="B5685" s="2">
        <v>7.4768220000000003</v>
      </c>
      <c r="C5685" s="14">
        <v>6.2260150000000003</v>
      </c>
      <c r="D5685" s="14">
        <v>6.2260150000000003</v>
      </c>
      <c r="E5685" s="2">
        <v>1</v>
      </c>
    </row>
    <row r="5686" spans="1:5" ht="12.95" customHeight="1" x14ac:dyDescent="0.2">
      <c r="A5686" s="7">
        <v>41110</v>
      </c>
      <c r="B5686" s="2">
        <v>7.4761240000000004</v>
      </c>
      <c r="C5686" s="14">
        <v>6.2254339999999999</v>
      </c>
      <c r="D5686" s="14">
        <v>6.2254339999999999</v>
      </c>
      <c r="E5686" s="2">
        <v>1</v>
      </c>
    </row>
    <row r="5687" spans="1:5" ht="12.95" customHeight="1" x14ac:dyDescent="0.2">
      <c r="A5687" s="7">
        <v>41111</v>
      </c>
      <c r="B5687" s="2">
        <v>7.5032490000000003</v>
      </c>
      <c r="C5687" s="14">
        <v>6.2490620000000003</v>
      </c>
      <c r="D5687" s="14">
        <v>6.2490620000000003</v>
      </c>
      <c r="E5687" s="2">
        <v>1</v>
      </c>
    </row>
    <row r="5688" spans="1:5" ht="12.95" customHeight="1" x14ac:dyDescent="0.2">
      <c r="A5688" s="7">
        <v>41112</v>
      </c>
      <c r="B5688" s="2">
        <v>7.5032490000000003</v>
      </c>
      <c r="C5688" s="14">
        <v>6.2490620000000003</v>
      </c>
      <c r="D5688" s="14">
        <v>6.2490620000000003</v>
      </c>
      <c r="E5688" s="2">
        <v>1</v>
      </c>
    </row>
    <row r="5689" spans="1:5" ht="12.95" customHeight="1" x14ac:dyDescent="0.2">
      <c r="A5689" s="7">
        <v>41113</v>
      </c>
      <c r="B5689" s="2">
        <v>7.5032490000000003</v>
      </c>
      <c r="C5689" s="14">
        <v>6.2490620000000003</v>
      </c>
      <c r="D5689" s="14">
        <v>6.2490620000000003</v>
      </c>
      <c r="E5689" s="2">
        <v>1</v>
      </c>
    </row>
    <row r="5690" spans="1:5" ht="12.95" customHeight="1" x14ac:dyDescent="0.2">
      <c r="A5690" s="7">
        <v>41114</v>
      </c>
      <c r="B5690" s="2">
        <v>7.499593</v>
      </c>
      <c r="C5690" s="14">
        <v>6.2454970000000003</v>
      </c>
      <c r="D5690" s="14">
        <v>6.2454970000000003</v>
      </c>
      <c r="E5690" s="2">
        <v>1</v>
      </c>
    </row>
    <row r="5691" spans="1:5" ht="12.95" customHeight="1" x14ac:dyDescent="0.2">
      <c r="A5691" s="7">
        <v>41115</v>
      </c>
      <c r="B5691" s="2">
        <v>7.4912179999999999</v>
      </c>
      <c r="C5691" s="14">
        <v>6.2390420000000004</v>
      </c>
      <c r="D5691" s="14">
        <v>6.2390420000000004</v>
      </c>
      <c r="E5691" s="2">
        <v>1</v>
      </c>
    </row>
    <row r="5692" spans="1:5" ht="12.95" customHeight="1" x14ac:dyDescent="0.2">
      <c r="A5692" s="7">
        <v>41116</v>
      </c>
      <c r="B5692" s="2">
        <v>7.4908299999999999</v>
      </c>
      <c r="C5692" s="14">
        <v>6.2376800000000001</v>
      </c>
      <c r="D5692" s="14">
        <v>6.2376800000000001</v>
      </c>
      <c r="E5692" s="2">
        <v>1</v>
      </c>
    </row>
    <row r="5693" spans="1:5" ht="12.95" customHeight="1" x14ac:dyDescent="0.2">
      <c r="A5693" s="7">
        <v>41117</v>
      </c>
      <c r="B5693" s="2">
        <v>7.5002909999999998</v>
      </c>
      <c r="C5693" s="14">
        <v>6.2460779999999998</v>
      </c>
      <c r="D5693" s="14">
        <v>6.2460779999999998</v>
      </c>
      <c r="E5693" s="2">
        <v>1</v>
      </c>
    </row>
    <row r="5694" spans="1:5" ht="12.95" customHeight="1" x14ac:dyDescent="0.2">
      <c r="A5694" s="7">
        <v>41118</v>
      </c>
      <c r="B5694" s="2">
        <v>7.513827</v>
      </c>
      <c r="C5694" s="14">
        <v>6.258915</v>
      </c>
      <c r="D5694" s="14">
        <v>6.258915</v>
      </c>
      <c r="E5694" s="2">
        <v>1</v>
      </c>
    </row>
    <row r="5695" spans="1:5" ht="12.95" customHeight="1" x14ac:dyDescent="0.2">
      <c r="A5695" s="7">
        <v>41119</v>
      </c>
      <c r="B5695" s="2">
        <v>7.513827</v>
      </c>
      <c r="C5695" s="14">
        <v>6.258915</v>
      </c>
      <c r="D5695" s="14">
        <v>6.258915</v>
      </c>
      <c r="E5695" s="2">
        <v>1</v>
      </c>
    </row>
    <row r="5696" spans="1:5" ht="12.95" customHeight="1" x14ac:dyDescent="0.2">
      <c r="A5696" s="7">
        <v>41120</v>
      </c>
      <c r="B5696" s="2">
        <v>7.513827</v>
      </c>
      <c r="C5696" s="14">
        <v>6.258915</v>
      </c>
      <c r="D5696" s="14">
        <v>6.258915</v>
      </c>
      <c r="E5696" s="2">
        <v>1</v>
      </c>
    </row>
    <row r="5697" spans="1:5" ht="12.95" customHeight="1" x14ac:dyDescent="0.2">
      <c r="A5697" s="7">
        <v>41121</v>
      </c>
      <c r="B5697" s="2">
        <v>7.5183030000000004</v>
      </c>
      <c r="C5697" s="14">
        <v>6.2626429999999997</v>
      </c>
      <c r="D5697" s="14">
        <v>6.2626429999999997</v>
      </c>
      <c r="E5697" s="2">
        <v>1</v>
      </c>
    </row>
    <row r="5698" spans="1:5" ht="12.95" customHeight="1" x14ac:dyDescent="0.2">
      <c r="A5698" s="7">
        <v>41122</v>
      </c>
      <c r="B5698" s="2">
        <v>7.5138420000000004</v>
      </c>
      <c r="C5698" s="14">
        <v>6.254238</v>
      </c>
      <c r="D5698" s="14">
        <v>6.254238</v>
      </c>
      <c r="E5698" s="2">
        <v>1</v>
      </c>
    </row>
    <row r="5699" spans="1:5" ht="12.95" customHeight="1" x14ac:dyDescent="0.2">
      <c r="A5699" s="7">
        <v>41123</v>
      </c>
      <c r="B5699" s="2">
        <v>7.5195819999999998</v>
      </c>
      <c r="C5699" s="14">
        <v>6.2605789999999999</v>
      </c>
      <c r="D5699" s="14">
        <v>6.2605789999999999</v>
      </c>
      <c r="E5699" s="2">
        <v>1</v>
      </c>
    </row>
    <row r="5700" spans="1:5" ht="12.95" customHeight="1" x14ac:dyDescent="0.2">
      <c r="A5700" s="7">
        <v>41124</v>
      </c>
      <c r="B5700" s="2">
        <v>7.5114739999999998</v>
      </c>
      <c r="C5700" s="14">
        <v>6.2496660000000004</v>
      </c>
      <c r="D5700" s="14">
        <v>6.2496660000000004</v>
      </c>
      <c r="E5700" s="2">
        <v>1</v>
      </c>
    </row>
    <row r="5701" spans="1:5" ht="12.95" customHeight="1" x14ac:dyDescent="0.2">
      <c r="A5701" s="7">
        <v>41125</v>
      </c>
      <c r="B5701" s="2">
        <v>7.5173310000000004</v>
      </c>
      <c r="C5701" s="14">
        <v>6.2602690000000001</v>
      </c>
      <c r="D5701" s="14">
        <v>6.2602690000000001</v>
      </c>
      <c r="E5701" s="2">
        <v>1</v>
      </c>
    </row>
    <row r="5702" spans="1:5" ht="12.95" customHeight="1" x14ac:dyDescent="0.2">
      <c r="A5702" s="7">
        <v>41126</v>
      </c>
      <c r="B5702" s="2">
        <v>7.5173310000000004</v>
      </c>
      <c r="C5702" s="14">
        <v>6.2602690000000001</v>
      </c>
      <c r="D5702" s="14">
        <v>6.2602690000000001</v>
      </c>
      <c r="E5702" s="2">
        <v>1</v>
      </c>
    </row>
    <row r="5703" spans="1:5" ht="12.95" customHeight="1" x14ac:dyDescent="0.2">
      <c r="A5703" s="7">
        <v>41127</v>
      </c>
      <c r="B5703" s="2">
        <v>7.5173310000000004</v>
      </c>
      <c r="C5703" s="14">
        <v>6.2602690000000001</v>
      </c>
      <c r="D5703" s="14">
        <v>6.2602690000000001</v>
      </c>
      <c r="E5703" s="2">
        <v>1</v>
      </c>
    </row>
    <row r="5704" spans="1:5" ht="12.95" customHeight="1" x14ac:dyDescent="0.2">
      <c r="A5704" s="7">
        <v>41128</v>
      </c>
      <c r="B5704" s="2">
        <v>7.5199220000000002</v>
      </c>
      <c r="C5704" s="14">
        <v>6.2608629999999996</v>
      </c>
      <c r="D5704" s="14">
        <v>6.2608629999999996</v>
      </c>
      <c r="E5704" s="2">
        <v>1</v>
      </c>
    </row>
    <row r="5705" spans="1:5" ht="12.95" customHeight="1" x14ac:dyDescent="0.2">
      <c r="A5705" s="7">
        <v>41129</v>
      </c>
      <c r="B5705" s="2">
        <v>7.5106060000000001</v>
      </c>
      <c r="C5705" s="14">
        <v>6.252065</v>
      </c>
      <c r="D5705" s="14">
        <v>6.252065</v>
      </c>
      <c r="E5705" s="2">
        <v>1</v>
      </c>
    </row>
    <row r="5706" spans="1:5" ht="12.95" customHeight="1" x14ac:dyDescent="0.2">
      <c r="A5706" s="7">
        <v>41130</v>
      </c>
      <c r="B5706" s="2">
        <v>7.5044199999999996</v>
      </c>
      <c r="C5706" s="14">
        <v>6.249517</v>
      </c>
      <c r="D5706" s="14">
        <v>6.249517</v>
      </c>
      <c r="E5706" s="2">
        <v>1</v>
      </c>
    </row>
    <row r="5707" spans="1:5" ht="12.95" customHeight="1" x14ac:dyDescent="0.2">
      <c r="A5707" s="7">
        <v>41131</v>
      </c>
      <c r="B5707" s="2">
        <v>7.497871</v>
      </c>
      <c r="C5707" s="14">
        <v>6.243023</v>
      </c>
      <c r="D5707" s="14">
        <v>6.243023</v>
      </c>
      <c r="E5707" s="2">
        <v>1</v>
      </c>
    </row>
    <row r="5708" spans="1:5" ht="12.95" customHeight="1" x14ac:dyDescent="0.2">
      <c r="A5708" s="7">
        <v>41132</v>
      </c>
      <c r="B5708" s="2">
        <v>7.4954859999999996</v>
      </c>
      <c r="C5708" s="14">
        <v>6.2431169999999998</v>
      </c>
      <c r="D5708" s="14">
        <v>6.2431169999999998</v>
      </c>
      <c r="E5708" s="2">
        <v>1</v>
      </c>
    </row>
    <row r="5709" spans="1:5" ht="12.95" customHeight="1" x14ac:dyDescent="0.2">
      <c r="A5709" s="7">
        <v>41133</v>
      </c>
      <c r="B5709" s="2">
        <v>7.4954859999999996</v>
      </c>
      <c r="C5709" s="14">
        <v>6.2431169999999998</v>
      </c>
      <c r="D5709" s="14">
        <v>6.2431169999999998</v>
      </c>
      <c r="E5709" s="2">
        <v>1</v>
      </c>
    </row>
    <row r="5710" spans="1:5" ht="12.95" customHeight="1" x14ac:dyDescent="0.2">
      <c r="A5710" s="7">
        <v>41134</v>
      </c>
      <c r="B5710" s="2">
        <v>7.4954859999999996</v>
      </c>
      <c r="C5710" s="14">
        <v>6.2431169999999998</v>
      </c>
      <c r="D5710" s="14">
        <v>6.2431169999999998</v>
      </c>
      <c r="E5710" s="2">
        <v>1</v>
      </c>
    </row>
    <row r="5711" spans="1:5" ht="12.95" customHeight="1" x14ac:dyDescent="0.2">
      <c r="A5711" s="7">
        <v>41135</v>
      </c>
      <c r="B5711" s="2">
        <v>7.4883980000000001</v>
      </c>
      <c r="C5711" s="14">
        <v>6.2361740000000001</v>
      </c>
      <c r="D5711" s="14">
        <v>6.2361740000000001</v>
      </c>
      <c r="E5711" s="2">
        <v>1</v>
      </c>
    </row>
    <row r="5712" spans="1:5" ht="12.95" customHeight="1" x14ac:dyDescent="0.2">
      <c r="A5712" s="7">
        <v>41136</v>
      </c>
      <c r="B5712" s="2">
        <v>7.4681110000000004</v>
      </c>
      <c r="C5712" s="14">
        <v>6.2197979999999999</v>
      </c>
      <c r="D5712" s="14">
        <v>6.2197979999999999</v>
      </c>
      <c r="E5712" s="2">
        <v>1</v>
      </c>
    </row>
    <row r="5713" spans="1:5" ht="12.95" customHeight="1" x14ac:dyDescent="0.2">
      <c r="A5713" s="7">
        <v>41137</v>
      </c>
      <c r="B5713" s="2">
        <v>7.4681110000000004</v>
      </c>
      <c r="C5713" s="14">
        <v>6.2197979999999999</v>
      </c>
      <c r="D5713" s="14">
        <v>6.2197979999999999</v>
      </c>
      <c r="E5713" s="2">
        <v>1</v>
      </c>
    </row>
    <row r="5714" spans="1:5" ht="12.95" customHeight="1" x14ac:dyDescent="0.2">
      <c r="A5714" s="7">
        <v>41138</v>
      </c>
      <c r="B5714" s="2">
        <v>7.4552969999999998</v>
      </c>
      <c r="C5714" s="14">
        <v>6.2091260000000004</v>
      </c>
      <c r="D5714" s="14">
        <v>6.2091260000000004</v>
      </c>
      <c r="E5714" s="2">
        <v>1</v>
      </c>
    </row>
    <row r="5715" spans="1:5" ht="12.95" customHeight="1" x14ac:dyDescent="0.2">
      <c r="A5715" s="7">
        <v>41139</v>
      </c>
      <c r="B5715" s="2">
        <v>7.4461009999999996</v>
      </c>
      <c r="C5715" s="14">
        <v>6.2009499999999997</v>
      </c>
      <c r="D5715" s="14">
        <v>6.2009499999999997</v>
      </c>
      <c r="E5715" s="2">
        <v>1</v>
      </c>
    </row>
    <row r="5716" spans="1:5" ht="12.95" customHeight="1" x14ac:dyDescent="0.2">
      <c r="A5716" s="7">
        <v>41140</v>
      </c>
      <c r="B5716" s="2">
        <v>7.4461009999999996</v>
      </c>
      <c r="C5716" s="14">
        <v>6.2009499999999997</v>
      </c>
      <c r="D5716" s="14">
        <v>6.2009499999999997</v>
      </c>
      <c r="E5716" s="2">
        <v>1</v>
      </c>
    </row>
    <row r="5717" spans="1:5" ht="12.95" customHeight="1" x14ac:dyDescent="0.2">
      <c r="A5717" s="7">
        <v>41141</v>
      </c>
      <c r="B5717" s="2">
        <v>7.4461009999999996</v>
      </c>
      <c r="C5717" s="14">
        <v>6.2009499999999997</v>
      </c>
      <c r="D5717" s="14">
        <v>6.2009499999999997</v>
      </c>
      <c r="E5717" s="2">
        <v>1</v>
      </c>
    </row>
    <row r="5718" spans="1:5" ht="12.95" customHeight="1" x14ac:dyDescent="0.2">
      <c r="A5718" s="7">
        <v>41142</v>
      </c>
      <c r="B5718" s="2">
        <v>7.4534320000000003</v>
      </c>
      <c r="C5718" s="14">
        <v>6.2065380000000001</v>
      </c>
      <c r="D5718" s="14">
        <v>6.2065380000000001</v>
      </c>
      <c r="E5718" s="2">
        <v>1</v>
      </c>
    </row>
    <row r="5719" spans="1:5" ht="12.95" customHeight="1" x14ac:dyDescent="0.2">
      <c r="A5719" s="7">
        <v>41143</v>
      </c>
      <c r="B5719" s="2">
        <v>7.4591529999999997</v>
      </c>
      <c r="C5719" s="14">
        <v>6.2123369999999998</v>
      </c>
      <c r="D5719" s="14">
        <v>6.2123369999999998</v>
      </c>
      <c r="E5719" s="2">
        <v>1</v>
      </c>
    </row>
    <row r="5720" spans="1:5" ht="12.95" customHeight="1" x14ac:dyDescent="0.2">
      <c r="A5720" s="7">
        <v>41144</v>
      </c>
      <c r="B5720" s="2">
        <v>7.4664219999999997</v>
      </c>
      <c r="C5720" s="14">
        <v>6.2173550000000004</v>
      </c>
      <c r="D5720" s="14">
        <v>6.2173550000000004</v>
      </c>
      <c r="E5720" s="2">
        <v>1</v>
      </c>
    </row>
    <row r="5721" spans="1:5" ht="12.95" customHeight="1" x14ac:dyDescent="0.2">
      <c r="A5721" s="7">
        <v>41145</v>
      </c>
      <c r="B5721" s="2">
        <v>7.4701209999999998</v>
      </c>
      <c r="C5721" s="14">
        <v>6.2204360000000003</v>
      </c>
      <c r="D5721" s="14">
        <v>6.2204360000000003</v>
      </c>
      <c r="E5721" s="2">
        <v>1</v>
      </c>
    </row>
    <row r="5722" spans="1:5" ht="12.95" customHeight="1" x14ac:dyDescent="0.2">
      <c r="A5722" s="7">
        <v>41146</v>
      </c>
      <c r="B5722" s="2">
        <v>7.4899519999999997</v>
      </c>
      <c r="C5722" s="14">
        <v>6.2374679999999998</v>
      </c>
      <c r="D5722" s="14">
        <v>6.2374679999999998</v>
      </c>
      <c r="E5722" s="2">
        <v>1</v>
      </c>
    </row>
    <row r="5723" spans="1:5" ht="12.95" customHeight="1" x14ac:dyDescent="0.2">
      <c r="A5723" s="7">
        <v>41147</v>
      </c>
      <c r="B5723" s="2">
        <v>7.4899519999999997</v>
      </c>
      <c r="C5723" s="14">
        <v>6.2374679999999998</v>
      </c>
      <c r="D5723" s="14">
        <v>6.2374679999999998</v>
      </c>
      <c r="E5723" s="2">
        <v>1</v>
      </c>
    </row>
    <row r="5724" spans="1:5" ht="12.95" customHeight="1" x14ac:dyDescent="0.2">
      <c r="A5724" s="7">
        <v>41148</v>
      </c>
      <c r="B5724" s="2">
        <v>7.4899519999999997</v>
      </c>
      <c r="C5724" s="14">
        <v>6.2374679999999998</v>
      </c>
      <c r="D5724" s="14">
        <v>6.2374679999999998</v>
      </c>
      <c r="E5724" s="2">
        <v>1</v>
      </c>
    </row>
    <row r="5725" spans="1:5" ht="12.95" customHeight="1" x14ac:dyDescent="0.2">
      <c r="A5725" s="7">
        <v>41149</v>
      </c>
      <c r="B5725" s="2">
        <v>7.4821280000000003</v>
      </c>
      <c r="C5725" s="14">
        <v>6.2304339999999998</v>
      </c>
      <c r="D5725" s="14">
        <v>6.2304339999999998</v>
      </c>
      <c r="E5725" s="2">
        <v>1</v>
      </c>
    </row>
    <row r="5726" spans="1:5" ht="12.95" customHeight="1" x14ac:dyDescent="0.2">
      <c r="A5726" s="7">
        <v>41150</v>
      </c>
      <c r="B5726" s="2">
        <v>7.4759000000000002</v>
      </c>
      <c r="C5726" s="14">
        <v>6.2252479999999997</v>
      </c>
      <c r="D5726" s="14">
        <v>6.2252479999999997</v>
      </c>
      <c r="E5726" s="2">
        <v>1</v>
      </c>
    </row>
    <row r="5727" spans="1:5" ht="12.95" customHeight="1" x14ac:dyDescent="0.2">
      <c r="A5727" s="7">
        <v>41151</v>
      </c>
      <c r="B5727" s="2">
        <v>7.4846659999999998</v>
      </c>
      <c r="C5727" s="14">
        <v>6.2325470000000003</v>
      </c>
      <c r="D5727" s="14">
        <v>6.2325470000000003</v>
      </c>
      <c r="E5727" s="2">
        <v>1</v>
      </c>
    </row>
    <row r="5728" spans="1:5" ht="12.95" customHeight="1" x14ac:dyDescent="0.2">
      <c r="A5728" s="7">
        <v>41152</v>
      </c>
      <c r="B5728" s="2">
        <v>7.4788829999999997</v>
      </c>
      <c r="C5728" s="14">
        <v>6.2298070000000001</v>
      </c>
      <c r="D5728" s="14">
        <v>6.2298070000000001</v>
      </c>
      <c r="E5728" s="2">
        <v>1</v>
      </c>
    </row>
    <row r="5729" spans="1:5" ht="12.95" customHeight="1" x14ac:dyDescent="0.2">
      <c r="A5729" s="7">
        <v>41153</v>
      </c>
      <c r="B5729" s="2">
        <v>7.4680390000000001</v>
      </c>
      <c r="C5729" s="14">
        <v>6.2207739999999996</v>
      </c>
      <c r="D5729" s="14">
        <v>6.2207739999999996</v>
      </c>
      <c r="E5729" s="2">
        <v>1</v>
      </c>
    </row>
    <row r="5730" spans="1:5" ht="12.95" customHeight="1" x14ac:dyDescent="0.2">
      <c r="A5730" s="7">
        <v>41154</v>
      </c>
      <c r="B5730" s="2">
        <v>7.4680390000000001</v>
      </c>
      <c r="C5730" s="14">
        <v>6.2207739999999996</v>
      </c>
      <c r="D5730" s="14">
        <v>6.2207739999999996</v>
      </c>
      <c r="E5730" s="2">
        <v>1</v>
      </c>
    </row>
    <row r="5731" spans="1:5" ht="12.95" customHeight="1" x14ac:dyDescent="0.2">
      <c r="A5731" s="7">
        <v>41155</v>
      </c>
      <c r="B5731" s="2">
        <v>7.4680390000000001</v>
      </c>
      <c r="C5731" s="14">
        <v>6.2207739999999996</v>
      </c>
      <c r="D5731" s="14">
        <v>6.2207739999999996</v>
      </c>
      <c r="E5731" s="2">
        <v>1</v>
      </c>
    </row>
    <row r="5732" spans="1:5" ht="12.95" customHeight="1" x14ac:dyDescent="0.2">
      <c r="A5732" s="7">
        <v>41156</v>
      </c>
      <c r="B5732" s="2">
        <v>7.4750170000000002</v>
      </c>
      <c r="C5732" s="14">
        <v>6.225549</v>
      </c>
      <c r="D5732" s="14">
        <v>6.225549</v>
      </c>
      <c r="E5732" s="2">
        <v>1</v>
      </c>
    </row>
    <row r="5733" spans="1:5" ht="12.95" customHeight="1" x14ac:dyDescent="0.2">
      <c r="A5733" s="7">
        <v>41157</v>
      </c>
      <c r="B5733" s="2">
        <v>7.4622909999999996</v>
      </c>
      <c r="C5733" s="14">
        <v>6.21495</v>
      </c>
      <c r="D5733" s="14">
        <v>6.21495</v>
      </c>
      <c r="E5733" s="2">
        <v>1</v>
      </c>
    </row>
    <row r="5734" spans="1:5" ht="12.95" customHeight="1" x14ac:dyDescent="0.2">
      <c r="A5734" s="7">
        <v>41158</v>
      </c>
      <c r="B5734" s="2">
        <v>7.4696360000000004</v>
      </c>
      <c r="C5734" s="14">
        <v>6.2179609999999998</v>
      </c>
      <c r="D5734" s="14">
        <v>6.2179609999999998</v>
      </c>
      <c r="E5734" s="2">
        <v>1</v>
      </c>
    </row>
    <row r="5735" spans="1:5" ht="12.95" customHeight="1" x14ac:dyDescent="0.2">
      <c r="A5735" s="7">
        <v>41159</v>
      </c>
      <c r="B5735" s="2">
        <v>7.4601129999999998</v>
      </c>
      <c r="C5735" s="14">
        <v>6.1909650000000003</v>
      </c>
      <c r="D5735" s="14">
        <v>6.1909650000000003</v>
      </c>
      <c r="E5735" s="2">
        <v>1</v>
      </c>
    </row>
    <row r="5736" spans="1:5" ht="12.95" customHeight="1" x14ac:dyDescent="0.2">
      <c r="A5736" s="7">
        <v>41160</v>
      </c>
      <c r="B5736" s="2">
        <v>7.4484130000000004</v>
      </c>
      <c r="C5736" s="14">
        <v>6.1384650000000001</v>
      </c>
      <c r="D5736" s="14">
        <v>6.1384650000000001</v>
      </c>
      <c r="E5736" s="2">
        <v>1</v>
      </c>
    </row>
    <row r="5737" spans="1:5" ht="12.95" customHeight="1" x14ac:dyDescent="0.2">
      <c r="A5737" s="7">
        <v>41161</v>
      </c>
      <c r="B5737" s="2">
        <v>7.4484130000000004</v>
      </c>
      <c r="C5737" s="14">
        <v>6.1384650000000001</v>
      </c>
      <c r="D5737" s="14">
        <v>6.1384650000000001</v>
      </c>
      <c r="E5737" s="2">
        <v>1</v>
      </c>
    </row>
    <row r="5738" spans="1:5" ht="12.95" customHeight="1" x14ac:dyDescent="0.2">
      <c r="A5738" s="7">
        <v>41162</v>
      </c>
      <c r="B5738" s="2">
        <v>7.4484130000000004</v>
      </c>
      <c r="C5738" s="14">
        <v>6.1384650000000001</v>
      </c>
      <c r="D5738" s="14">
        <v>6.1384650000000001</v>
      </c>
      <c r="E5738" s="2">
        <v>1</v>
      </c>
    </row>
    <row r="5739" spans="1:5" ht="12.95" customHeight="1" x14ac:dyDescent="0.2">
      <c r="A5739" s="7">
        <v>41163</v>
      </c>
      <c r="B5739" s="2">
        <v>7.4253410000000004</v>
      </c>
      <c r="C5739" s="14">
        <v>6.1376600000000003</v>
      </c>
      <c r="D5739" s="14">
        <v>6.1376600000000003</v>
      </c>
      <c r="E5739" s="2">
        <v>1</v>
      </c>
    </row>
    <row r="5740" spans="1:5" ht="12.95" customHeight="1" x14ac:dyDescent="0.2">
      <c r="A5740" s="7">
        <v>41164</v>
      </c>
      <c r="B5740" s="2">
        <v>7.4288819999999998</v>
      </c>
      <c r="C5740" s="14">
        <v>6.1538120000000003</v>
      </c>
      <c r="D5740" s="14">
        <v>6.1538120000000003</v>
      </c>
      <c r="E5740" s="2">
        <v>1</v>
      </c>
    </row>
    <row r="5741" spans="1:5" ht="12.95" customHeight="1" x14ac:dyDescent="0.2">
      <c r="A5741" s="7">
        <v>41165</v>
      </c>
      <c r="B5741" s="2">
        <v>7.4204299999999996</v>
      </c>
      <c r="C5741" s="14">
        <v>6.1356289999999998</v>
      </c>
      <c r="D5741" s="14">
        <v>6.1356289999999998</v>
      </c>
      <c r="E5741" s="2">
        <v>1</v>
      </c>
    </row>
    <row r="5742" spans="1:5" ht="12.95" customHeight="1" x14ac:dyDescent="0.2">
      <c r="A5742" s="7">
        <v>41166</v>
      </c>
      <c r="B5742" s="2">
        <v>7.4189090000000002</v>
      </c>
      <c r="C5742" s="14">
        <v>6.1181830000000001</v>
      </c>
      <c r="D5742" s="14">
        <v>6.1181830000000001</v>
      </c>
      <c r="E5742" s="2">
        <v>1</v>
      </c>
    </row>
    <row r="5743" spans="1:5" ht="12.95" customHeight="1" x14ac:dyDescent="0.2">
      <c r="A5743" s="7">
        <v>41167</v>
      </c>
      <c r="B5743" s="2">
        <v>7.4032429999999998</v>
      </c>
      <c r="C5743" s="14">
        <v>6.0826909999999996</v>
      </c>
      <c r="D5743" s="14">
        <v>6.0826909999999996</v>
      </c>
      <c r="E5743" s="2">
        <v>1</v>
      </c>
    </row>
    <row r="5744" spans="1:5" ht="12.95" customHeight="1" x14ac:dyDescent="0.2">
      <c r="A5744" s="7">
        <v>41168</v>
      </c>
      <c r="B5744" s="2">
        <v>7.4032429999999998</v>
      </c>
      <c r="C5744" s="14">
        <v>6.0826909999999996</v>
      </c>
      <c r="D5744" s="14">
        <v>6.0826909999999996</v>
      </c>
      <c r="E5744" s="2">
        <v>1</v>
      </c>
    </row>
    <row r="5745" spans="1:5" ht="12.95" customHeight="1" x14ac:dyDescent="0.2">
      <c r="A5745" s="7">
        <v>41169</v>
      </c>
      <c r="B5745" s="2">
        <v>7.4032429999999998</v>
      </c>
      <c r="C5745" s="14">
        <v>6.0826909999999996</v>
      </c>
      <c r="D5745" s="14">
        <v>6.0826909999999996</v>
      </c>
      <c r="E5745" s="2">
        <v>1</v>
      </c>
    </row>
    <row r="5746" spans="1:5" ht="12.95" customHeight="1" x14ac:dyDescent="0.2">
      <c r="A5746" s="7">
        <v>41170</v>
      </c>
      <c r="B5746" s="2">
        <v>7.4117059999999997</v>
      </c>
      <c r="C5746" s="14">
        <v>6.0936500000000002</v>
      </c>
      <c r="D5746" s="14">
        <v>6.0936500000000002</v>
      </c>
      <c r="E5746" s="2">
        <v>1</v>
      </c>
    </row>
    <row r="5747" spans="1:5" ht="12.95" customHeight="1" x14ac:dyDescent="0.2">
      <c r="A5747" s="7">
        <v>41171</v>
      </c>
      <c r="B5747" s="2">
        <v>7.4043659999999996</v>
      </c>
      <c r="C5747" s="14">
        <v>6.1147629999999999</v>
      </c>
      <c r="D5747" s="14">
        <v>6.1147629999999999</v>
      </c>
      <c r="E5747" s="2">
        <v>1</v>
      </c>
    </row>
    <row r="5748" spans="1:5" ht="12.95" customHeight="1" x14ac:dyDescent="0.2">
      <c r="A5748" s="7">
        <v>41172</v>
      </c>
      <c r="B5748" s="2">
        <v>7.3937470000000003</v>
      </c>
      <c r="C5748" s="14">
        <v>6.1176130000000004</v>
      </c>
      <c r="D5748" s="14">
        <v>6.1176130000000004</v>
      </c>
      <c r="E5748" s="2">
        <v>1</v>
      </c>
    </row>
    <row r="5749" spans="1:5" ht="12.95" customHeight="1" x14ac:dyDescent="0.2">
      <c r="A5749" s="7">
        <v>41173</v>
      </c>
      <c r="B5749" s="2">
        <v>7.3943469999999998</v>
      </c>
      <c r="C5749" s="14">
        <v>6.1201350000000003</v>
      </c>
      <c r="D5749" s="14">
        <v>6.1201350000000003</v>
      </c>
      <c r="E5749" s="2">
        <v>1</v>
      </c>
    </row>
    <row r="5750" spans="1:5" ht="12.95" customHeight="1" x14ac:dyDescent="0.2">
      <c r="A5750" s="7">
        <v>41174</v>
      </c>
      <c r="B5750" s="2">
        <v>7.3944939999999999</v>
      </c>
      <c r="C5750" s="14">
        <v>6.1061059999999996</v>
      </c>
      <c r="D5750" s="14">
        <v>6.1061059999999996</v>
      </c>
      <c r="E5750" s="2">
        <v>1</v>
      </c>
    </row>
    <row r="5751" spans="1:5" ht="12.95" customHeight="1" x14ac:dyDescent="0.2">
      <c r="A5751" s="7">
        <v>41175</v>
      </c>
      <c r="B5751" s="2">
        <v>7.3944939999999999</v>
      </c>
      <c r="C5751" s="14">
        <v>6.1061059999999996</v>
      </c>
      <c r="D5751" s="14">
        <v>6.1061059999999996</v>
      </c>
      <c r="E5751" s="2">
        <v>1</v>
      </c>
    </row>
    <row r="5752" spans="1:5" ht="12.95" customHeight="1" x14ac:dyDescent="0.2">
      <c r="A5752" s="7">
        <v>41176</v>
      </c>
      <c r="B5752" s="2">
        <v>7.3944939999999999</v>
      </c>
      <c r="C5752" s="14">
        <v>6.1061059999999996</v>
      </c>
      <c r="D5752" s="14">
        <v>6.1061059999999996</v>
      </c>
      <c r="E5752" s="2">
        <v>1</v>
      </c>
    </row>
    <row r="5753" spans="1:5" ht="12.95" customHeight="1" x14ac:dyDescent="0.2">
      <c r="A5753" s="7">
        <v>41177</v>
      </c>
      <c r="B5753" s="2">
        <v>7.3906830000000001</v>
      </c>
      <c r="C5753" s="14">
        <v>6.1120429999999999</v>
      </c>
      <c r="D5753" s="14">
        <v>6.1120429999999999</v>
      </c>
      <c r="E5753" s="2">
        <v>1</v>
      </c>
    </row>
    <row r="5754" spans="1:5" ht="12.95" customHeight="1" x14ac:dyDescent="0.2">
      <c r="A5754" s="7">
        <v>41178</v>
      </c>
      <c r="B5754" s="2">
        <v>7.4059220000000003</v>
      </c>
      <c r="C5754" s="14">
        <v>6.1251530000000001</v>
      </c>
      <c r="D5754" s="14">
        <v>6.1251530000000001</v>
      </c>
      <c r="E5754" s="2">
        <v>1</v>
      </c>
    </row>
    <row r="5755" spans="1:5" ht="12.95" customHeight="1" x14ac:dyDescent="0.2">
      <c r="A5755" s="7">
        <v>41179</v>
      </c>
      <c r="B5755" s="2">
        <v>7.4248940000000001</v>
      </c>
      <c r="C5755" s="14">
        <v>6.1423680000000003</v>
      </c>
      <c r="D5755" s="14">
        <v>6.1423680000000003</v>
      </c>
      <c r="E5755" s="2">
        <v>1</v>
      </c>
    </row>
    <row r="5756" spans="1:5" ht="12.95" customHeight="1" x14ac:dyDescent="0.2">
      <c r="A5756" s="7">
        <v>41180</v>
      </c>
      <c r="B5756" s="2">
        <v>7.4309159999999999</v>
      </c>
      <c r="C5756" s="14">
        <v>6.1493840000000004</v>
      </c>
      <c r="D5756" s="14">
        <v>6.1493840000000004</v>
      </c>
      <c r="E5756" s="2">
        <v>1</v>
      </c>
    </row>
    <row r="5757" spans="1:5" ht="12.95" customHeight="1" x14ac:dyDescent="0.2">
      <c r="A5757" s="7">
        <v>41181</v>
      </c>
      <c r="B5757" s="2">
        <v>7.4497460000000002</v>
      </c>
      <c r="C5757" s="14">
        <v>6.1588510000000003</v>
      </c>
      <c r="D5757" s="14">
        <v>6.1588510000000003</v>
      </c>
      <c r="E5757" s="2">
        <v>1</v>
      </c>
    </row>
    <row r="5758" spans="1:5" ht="12.95" customHeight="1" x14ac:dyDescent="0.2">
      <c r="A5758" s="7">
        <v>41182</v>
      </c>
      <c r="B5758" s="2">
        <v>7.4497460000000002</v>
      </c>
      <c r="C5758" s="14">
        <v>6.1588510000000003</v>
      </c>
      <c r="D5758" s="14">
        <v>6.1588510000000003</v>
      </c>
      <c r="E5758" s="2">
        <v>1</v>
      </c>
    </row>
    <row r="5759" spans="1:5" ht="12.95" customHeight="1" x14ac:dyDescent="0.2">
      <c r="A5759" s="7">
        <v>41183</v>
      </c>
      <c r="B5759" s="2">
        <v>7.4497460000000002</v>
      </c>
      <c r="C5759" s="14">
        <v>6.1588510000000003</v>
      </c>
      <c r="D5759" s="14">
        <v>6.1588510000000003</v>
      </c>
      <c r="E5759" s="2">
        <v>1</v>
      </c>
    </row>
    <row r="5760" spans="1:5" ht="12.95" customHeight="1" x14ac:dyDescent="0.2">
      <c r="A5760" s="7">
        <v>41184</v>
      </c>
      <c r="B5760" s="2">
        <v>7.4428729999999996</v>
      </c>
      <c r="C5760" s="14">
        <v>6.1567319999999999</v>
      </c>
      <c r="D5760" s="14">
        <v>6.1567319999999999</v>
      </c>
      <c r="E5760" s="2">
        <v>1</v>
      </c>
    </row>
    <row r="5761" spans="1:5" ht="12.95" customHeight="1" x14ac:dyDescent="0.2">
      <c r="A5761" s="7">
        <v>41185</v>
      </c>
      <c r="B5761" s="2">
        <v>7.4285930000000002</v>
      </c>
      <c r="C5761" s="14">
        <v>6.1408560000000003</v>
      </c>
      <c r="D5761" s="14">
        <v>6.1408560000000003</v>
      </c>
      <c r="E5761" s="2">
        <v>1</v>
      </c>
    </row>
    <row r="5762" spans="1:5" ht="12.95" customHeight="1" x14ac:dyDescent="0.2">
      <c r="A5762" s="7">
        <v>41186</v>
      </c>
      <c r="B5762" s="2">
        <v>7.4370669999999999</v>
      </c>
      <c r="C5762" s="14">
        <v>6.145321</v>
      </c>
      <c r="D5762" s="14">
        <v>6.145321</v>
      </c>
      <c r="E5762" s="2">
        <v>1</v>
      </c>
    </row>
    <row r="5763" spans="1:5" ht="12.95" customHeight="1" x14ac:dyDescent="0.2">
      <c r="A5763" s="7">
        <v>41187</v>
      </c>
      <c r="B5763" s="2">
        <v>7.4526510000000004</v>
      </c>
      <c r="C5763" s="14">
        <v>6.1510819999999997</v>
      </c>
      <c r="D5763" s="14">
        <v>6.1510819999999997</v>
      </c>
      <c r="E5763" s="2">
        <v>1</v>
      </c>
    </row>
    <row r="5764" spans="1:5" ht="12.95" customHeight="1" x14ac:dyDescent="0.2">
      <c r="A5764" s="7">
        <v>41188</v>
      </c>
      <c r="B5764" s="2">
        <v>7.4633339999999997</v>
      </c>
      <c r="C5764" s="14">
        <v>6.1588830000000003</v>
      </c>
      <c r="D5764" s="14">
        <v>6.1588830000000003</v>
      </c>
      <c r="E5764" s="2">
        <v>1</v>
      </c>
    </row>
    <row r="5765" spans="1:5" ht="12.95" customHeight="1" x14ac:dyDescent="0.2">
      <c r="A5765" s="7">
        <v>41189</v>
      </c>
      <c r="B5765" s="2">
        <v>7.4633339999999997</v>
      </c>
      <c r="C5765" s="14">
        <v>6.1588830000000003</v>
      </c>
      <c r="D5765" s="14">
        <v>6.1588830000000003</v>
      </c>
      <c r="E5765" s="2">
        <v>1</v>
      </c>
    </row>
    <row r="5766" spans="1:5" ht="12.95" customHeight="1" x14ac:dyDescent="0.2">
      <c r="A5766" s="7">
        <v>41190</v>
      </c>
      <c r="B5766" s="2">
        <v>7.4633339999999997</v>
      </c>
      <c r="C5766" s="14">
        <v>6.1588830000000003</v>
      </c>
      <c r="D5766" s="14">
        <v>6.1588830000000003</v>
      </c>
      <c r="E5766" s="2">
        <v>1</v>
      </c>
    </row>
    <row r="5767" spans="1:5" ht="12.95" customHeight="1" x14ac:dyDescent="0.2">
      <c r="A5767" s="7">
        <v>41191</v>
      </c>
      <c r="B5767" s="2">
        <v>7.4633339999999997</v>
      </c>
      <c r="C5767" s="14">
        <v>6.1588830000000003</v>
      </c>
      <c r="D5767" s="14">
        <v>6.1588830000000003</v>
      </c>
      <c r="E5767" s="2">
        <v>1</v>
      </c>
    </row>
    <row r="5768" spans="1:5" ht="12.95" customHeight="1" x14ac:dyDescent="0.2">
      <c r="A5768" s="7">
        <v>41192</v>
      </c>
      <c r="B5768" s="2">
        <v>7.4735469999999999</v>
      </c>
      <c r="C5768" s="14">
        <v>6.1729139999999996</v>
      </c>
      <c r="D5768" s="14">
        <v>6.1729139999999996</v>
      </c>
      <c r="E5768" s="2">
        <v>1</v>
      </c>
    </row>
    <row r="5769" spans="1:5" ht="12.95" customHeight="1" x14ac:dyDescent="0.2">
      <c r="A5769" s="7">
        <v>41193</v>
      </c>
      <c r="B5769" s="2">
        <v>7.477042</v>
      </c>
      <c r="C5769" s="14">
        <v>6.1763110000000001</v>
      </c>
      <c r="D5769" s="14">
        <v>6.1763110000000001</v>
      </c>
      <c r="E5769" s="2">
        <v>1</v>
      </c>
    </row>
    <row r="5770" spans="1:5" ht="12.95" customHeight="1" x14ac:dyDescent="0.2">
      <c r="A5770" s="7">
        <v>41194</v>
      </c>
      <c r="B5770" s="2">
        <v>7.4856379999999998</v>
      </c>
      <c r="C5770" s="14">
        <v>6.1987730000000001</v>
      </c>
      <c r="D5770" s="14">
        <v>6.1987730000000001</v>
      </c>
      <c r="E5770" s="2">
        <v>1</v>
      </c>
    </row>
    <row r="5771" spans="1:5" ht="12.95" customHeight="1" x14ac:dyDescent="0.2">
      <c r="A5771" s="7">
        <v>41195</v>
      </c>
      <c r="B5771" s="2">
        <v>7.5012129999999999</v>
      </c>
      <c r="C5771" s="14">
        <v>6.2008869999999998</v>
      </c>
      <c r="D5771" s="14">
        <v>6.2008869999999998</v>
      </c>
      <c r="E5771" s="2">
        <v>1</v>
      </c>
    </row>
    <row r="5772" spans="1:5" ht="12.95" customHeight="1" x14ac:dyDescent="0.2">
      <c r="A5772" s="7">
        <v>41196</v>
      </c>
      <c r="B5772" s="2">
        <v>7.5012129999999999</v>
      </c>
      <c r="C5772" s="14">
        <v>6.2008869999999998</v>
      </c>
      <c r="D5772" s="14">
        <v>6.2008869999999998</v>
      </c>
      <c r="E5772" s="2">
        <v>1</v>
      </c>
    </row>
    <row r="5773" spans="1:5" ht="12.95" customHeight="1" x14ac:dyDescent="0.2">
      <c r="A5773" s="7">
        <v>41197</v>
      </c>
      <c r="B5773" s="2">
        <v>7.5012129999999999</v>
      </c>
      <c r="C5773" s="14">
        <v>6.2008869999999998</v>
      </c>
      <c r="D5773" s="14">
        <v>6.2008869999999998</v>
      </c>
      <c r="E5773" s="2">
        <v>1</v>
      </c>
    </row>
    <row r="5774" spans="1:5" ht="12.95" customHeight="1" x14ac:dyDescent="0.2">
      <c r="A5774" s="7">
        <v>41198</v>
      </c>
      <c r="B5774" s="2">
        <v>7.5108490000000003</v>
      </c>
      <c r="C5774" s="14">
        <v>6.2114200000000004</v>
      </c>
      <c r="D5774" s="14">
        <v>6.2114200000000004</v>
      </c>
      <c r="E5774" s="2">
        <v>1</v>
      </c>
    </row>
    <row r="5775" spans="1:5" ht="12.95" customHeight="1" x14ac:dyDescent="0.2">
      <c r="A5775" s="7">
        <v>41199</v>
      </c>
      <c r="B5775" s="2">
        <v>7.5039049999999996</v>
      </c>
      <c r="C5775" s="14">
        <v>6.2077309999999999</v>
      </c>
      <c r="D5775" s="14">
        <v>6.2077309999999999</v>
      </c>
      <c r="E5775" s="2">
        <v>1</v>
      </c>
    </row>
    <row r="5776" spans="1:5" ht="12.95" customHeight="1" x14ac:dyDescent="0.2">
      <c r="A5776" s="7">
        <v>41200</v>
      </c>
      <c r="B5776" s="2">
        <v>7.5106929999999998</v>
      </c>
      <c r="C5776" s="13">
        <v>6.206671</v>
      </c>
      <c r="D5776" s="13">
        <v>6.206671</v>
      </c>
      <c r="E5776" s="2">
        <v>1</v>
      </c>
    </row>
    <row r="5777" spans="1:5" ht="12.95" customHeight="1" x14ac:dyDescent="0.2">
      <c r="A5777" s="7">
        <v>41201</v>
      </c>
      <c r="B5777" s="2">
        <v>7.5258339999999997</v>
      </c>
      <c r="C5777" s="13">
        <v>6.2227829999999997</v>
      </c>
      <c r="D5777" s="13">
        <v>6.2227829999999997</v>
      </c>
      <c r="E5777" s="2">
        <v>1</v>
      </c>
    </row>
    <row r="5778" spans="1:5" ht="12.95" customHeight="1" x14ac:dyDescent="0.2">
      <c r="A5778" s="7">
        <v>41202</v>
      </c>
      <c r="B5778" s="2">
        <v>7.5349550000000001</v>
      </c>
      <c r="C5778" s="13">
        <v>6.2344489999999997</v>
      </c>
      <c r="D5778" s="13">
        <v>6.2344489999999997</v>
      </c>
      <c r="E5778" s="2">
        <v>1</v>
      </c>
    </row>
    <row r="5779" spans="1:5" ht="12.95" customHeight="1" x14ac:dyDescent="0.2">
      <c r="A5779" s="7">
        <v>41203</v>
      </c>
      <c r="B5779" s="2">
        <v>7.5349550000000001</v>
      </c>
      <c r="C5779" s="13">
        <v>6.2344489999999997</v>
      </c>
      <c r="D5779" s="13">
        <v>6.2344489999999997</v>
      </c>
      <c r="E5779" s="2">
        <v>1</v>
      </c>
    </row>
    <row r="5780" spans="1:5" ht="12.95" customHeight="1" x14ac:dyDescent="0.2">
      <c r="A5780" s="7">
        <v>41204</v>
      </c>
      <c r="B5780" s="2">
        <v>7.5349550000000001</v>
      </c>
      <c r="C5780" s="13">
        <v>6.2344489999999997</v>
      </c>
      <c r="D5780" s="13">
        <v>6.2344489999999997</v>
      </c>
      <c r="E5780" s="2">
        <v>1</v>
      </c>
    </row>
    <row r="5781" spans="1:5" ht="12.95" customHeight="1" x14ac:dyDescent="0.2">
      <c r="A5781" s="7">
        <v>41205</v>
      </c>
      <c r="B5781" s="2">
        <v>7.5282660000000003</v>
      </c>
      <c r="C5781" s="13">
        <v>6.2227360000000003</v>
      </c>
      <c r="D5781" s="13">
        <v>6.2227360000000003</v>
      </c>
      <c r="E5781" s="2">
        <v>1</v>
      </c>
    </row>
    <row r="5782" spans="1:5" ht="12.95" customHeight="1" x14ac:dyDescent="0.2">
      <c r="A5782" s="7">
        <v>41206</v>
      </c>
      <c r="B5782" s="2">
        <v>7.5490079999999997</v>
      </c>
      <c r="C5782" s="13">
        <v>6.2414290000000001</v>
      </c>
      <c r="D5782" s="13">
        <v>6.2414290000000001</v>
      </c>
      <c r="E5782" s="2">
        <v>1</v>
      </c>
    </row>
    <row r="5783" spans="1:5" ht="12.95" customHeight="1" x14ac:dyDescent="0.2">
      <c r="A5783" s="7">
        <v>41207</v>
      </c>
      <c r="B5783" s="2">
        <v>7.5582719999999997</v>
      </c>
      <c r="C5783" s="13">
        <v>6.2506380000000004</v>
      </c>
      <c r="D5783" s="13">
        <v>6.2506380000000004</v>
      </c>
      <c r="E5783" s="2">
        <v>1</v>
      </c>
    </row>
    <row r="5784" spans="1:5" ht="12.95" customHeight="1" x14ac:dyDescent="0.2">
      <c r="A5784" s="7">
        <v>41208</v>
      </c>
      <c r="B5784" s="2">
        <v>7.5512750000000004</v>
      </c>
      <c r="C5784" s="13">
        <v>6.2412390000000002</v>
      </c>
      <c r="D5784" s="13">
        <v>6.2412390000000002</v>
      </c>
      <c r="E5784" s="2">
        <v>1</v>
      </c>
    </row>
    <row r="5785" spans="1:5" ht="12.95" customHeight="1" x14ac:dyDescent="0.2">
      <c r="A5785" s="7">
        <v>41209</v>
      </c>
      <c r="B5785" s="2">
        <v>7.5534559999999997</v>
      </c>
      <c r="C5785" s="13">
        <v>6.2461390000000003</v>
      </c>
      <c r="D5785" s="13">
        <v>6.2461390000000003</v>
      </c>
      <c r="E5785" s="2">
        <v>1</v>
      </c>
    </row>
    <row r="5786" spans="1:5" ht="12.95" customHeight="1" x14ac:dyDescent="0.2">
      <c r="A5786" s="7">
        <v>41210</v>
      </c>
      <c r="B5786" s="2">
        <v>7.5534559999999997</v>
      </c>
      <c r="C5786" s="13">
        <v>6.2461390000000003</v>
      </c>
      <c r="D5786" s="13">
        <v>6.2461390000000003</v>
      </c>
      <c r="E5786" s="2">
        <v>1</v>
      </c>
    </row>
    <row r="5787" spans="1:5" ht="12.95" customHeight="1" x14ac:dyDescent="0.2">
      <c r="A5787" s="7">
        <v>41211</v>
      </c>
      <c r="B5787" s="2">
        <v>7.5534559999999997</v>
      </c>
      <c r="C5787" s="13">
        <v>6.2461390000000003</v>
      </c>
      <c r="D5787" s="13">
        <v>6.2461390000000003</v>
      </c>
      <c r="E5787" s="2">
        <v>1</v>
      </c>
    </row>
    <row r="5788" spans="1:5" ht="12.95" customHeight="1" x14ac:dyDescent="0.2">
      <c r="A5788" s="7">
        <v>41212</v>
      </c>
      <c r="B5788" s="2">
        <v>7.5379079999999998</v>
      </c>
      <c r="C5788" s="13">
        <v>6.2353449999999997</v>
      </c>
      <c r="D5788" s="13">
        <v>6.2353449999999997</v>
      </c>
      <c r="E5788" s="2">
        <v>1</v>
      </c>
    </row>
    <row r="5789" spans="1:5" ht="12.95" customHeight="1" x14ac:dyDescent="0.2">
      <c r="A5789" s="7">
        <v>41213</v>
      </c>
      <c r="B5789" s="2">
        <v>7.5331320000000002</v>
      </c>
      <c r="C5789" s="13">
        <v>6.2344879999999998</v>
      </c>
      <c r="D5789" s="13">
        <v>6.2344879999999998</v>
      </c>
      <c r="E5789" s="2">
        <v>1</v>
      </c>
    </row>
    <row r="5790" spans="1:5" ht="12.95" customHeight="1" x14ac:dyDescent="0.2">
      <c r="A5790" s="7">
        <v>41214</v>
      </c>
      <c r="B5790" s="2">
        <v>7.5298309999999997</v>
      </c>
      <c r="C5790" s="13">
        <v>6.2343359999999999</v>
      </c>
      <c r="D5790" s="13">
        <v>6.2343359999999999</v>
      </c>
      <c r="E5790" s="2">
        <v>1</v>
      </c>
    </row>
    <row r="5791" spans="1:5" ht="12.95" customHeight="1" x14ac:dyDescent="0.2">
      <c r="A5791" s="7">
        <v>41215</v>
      </c>
      <c r="B5791" s="2">
        <v>7.5298309999999997</v>
      </c>
      <c r="C5791" s="13">
        <v>6.2343359999999999</v>
      </c>
      <c r="D5791" s="13">
        <v>6.2343359999999999</v>
      </c>
      <c r="E5791" s="2">
        <v>1</v>
      </c>
    </row>
    <row r="5792" spans="1:5" ht="12.95" customHeight="1" x14ac:dyDescent="0.2">
      <c r="A5792" s="7">
        <v>41216</v>
      </c>
      <c r="B5792" s="2">
        <v>7.5328910000000002</v>
      </c>
      <c r="C5792" s="13">
        <v>6.2425550000000003</v>
      </c>
      <c r="D5792" s="13">
        <v>6.2425550000000003</v>
      </c>
      <c r="E5792" s="2">
        <v>1</v>
      </c>
    </row>
    <row r="5793" spans="1:5" ht="12.95" customHeight="1" x14ac:dyDescent="0.2">
      <c r="A5793" s="7">
        <v>41217</v>
      </c>
      <c r="B5793" s="2">
        <v>7.5328910000000002</v>
      </c>
      <c r="C5793" s="13">
        <v>6.2425550000000003</v>
      </c>
      <c r="D5793" s="13">
        <v>6.2425550000000003</v>
      </c>
      <c r="E5793" s="2">
        <v>1</v>
      </c>
    </row>
    <row r="5794" spans="1:5" ht="12.95" customHeight="1" x14ac:dyDescent="0.2">
      <c r="A5794" s="7">
        <v>41218</v>
      </c>
      <c r="B5794" s="2">
        <v>7.5328910000000002</v>
      </c>
      <c r="C5794" s="13">
        <v>6.2425550000000003</v>
      </c>
      <c r="D5794" s="13">
        <v>6.2425550000000003</v>
      </c>
      <c r="E5794" s="2">
        <v>1</v>
      </c>
    </row>
    <row r="5795" spans="1:5" ht="12.95" customHeight="1" x14ac:dyDescent="0.2">
      <c r="A5795" s="7">
        <v>41219</v>
      </c>
      <c r="B5795" s="2">
        <v>7.5176220000000002</v>
      </c>
      <c r="C5795" s="13">
        <v>6.2309340000000004</v>
      </c>
      <c r="D5795" s="13">
        <v>6.2309340000000004</v>
      </c>
      <c r="E5795" s="2">
        <v>1</v>
      </c>
    </row>
    <row r="5796" spans="1:5" ht="12.95" customHeight="1" x14ac:dyDescent="0.2">
      <c r="A5796" s="7">
        <v>41220</v>
      </c>
      <c r="B5796" s="2">
        <v>7.5182159999999998</v>
      </c>
      <c r="C5796" s="13">
        <v>6.2293609999999999</v>
      </c>
      <c r="D5796" s="13">
        <v>6.2293609999999999</v>
      </c>
      <c r="E5796" s="2">
        <v>1</v>
      </c>
    </row>
    <row r="5797" spans="1:5" ht="12.95" customHeight="1" x14ac:dyDescent="0.2">
      <c r="A5797" s="7">
        <v>41221</v>
      </c>
      <c r="B5797" s="2">
        <v>7.5208630000000003</v>
      </c>
      <c r="C5797" s="13">
        <v>6.2294900000000002</v>
      </c>
      <c r="D5797" s="13">
        <v>6.2294900000000002</v>
      </c>
      <c r="E5797" s="2">
        <v>1</v>
      </c>
    </row>
    <row r="5798" spans="1:5" ht="12.95" customHeight="1" x14ac:dyDescent="0.2">
      <c r="A5798" s="7">
        <v>41222</v>
      </c>
      <c r="B5798" s="2">
        <v>7.5278989999999997</v>
      </c>
      <c r="C5798" s="13">
        <v>6.2451460000000001</v>
      </c>
      <c r="D5798" s="13">
        <v>6.2451460000000001</v>
      </c>
      <c r="E5798" s="2">
        <v>1</v>
      </c>
    </row>
    <row r="5799" spans="1:5" ht="12.95" customHeight="1" x14ac:dyDescent="0.2">
      <c r="A5799" s="7">
        <v>41223</v>
      </c>
      <c r="B5799" s="2">
        <v>7.532133</v>
      </c>
      <c r="C5799" s="13">
        <v>6.2476219999999998</v>
      </c>
      <c r="D5799" s="13">
        <v>6.2476219999999998</v>
      </c>
      <c r="E5799" s="2">
        <v>1</v>
      </c>
    </row>
    <row r="5800" spans="1:5" ht="12.95" customHeight="1" x14ac:dyDescent="0.2">
      <c r="A5800" s="7">
        <v>41224</v>
      </c>
      <c r="B5800" s="2">
        <v>7.532133</v>
      </c>
      <c r="C5800" s="13">
        <v>6.2476219999999998</v>
      </c>
      <c r="D5800" s="13">
        <v>6.2476219999999998</v>
      </c>
      <c r="E5800" s="2">
        <v>1</v>
      </c>
    </row>
    <row r="5801" spans="1:5" ht="12.95" customHeight="1" x14ac:dyDescent="0.2">
      <c r="A5801" s="7">
        <v>41225</v>
      </c>
      <c r="B5801" s="2">
        <v>7.532133</v>
      </c>
      <c r="C5801" s="13">
        <v>6.2476219999999998</v>
      </c>
      <c r="D5801" s="13">
        <v>6.2476219999999998</v>
      </c>
      <c r="E5801" s="2">
        <v>1</v>
      </c>
    </row>
    <row r="5802" spans="1:5" ht="12.95" customHeight="1" x14ac:dyDescent="0.2">
      <c r="A5802" s="7">
        <v>41226</v>
      </c>
      <c r="B5802" s="2">
        <v>7.5311019999999997</v>
      </c>
      <c r="C5802" s="13">
        <v>6.2488400000000004</v>
      </c>
      <c r="D5802" s="13">
        <v>6.2488400000000004</v>
      </c>
      <c r="E5802" s="2">
        <v>1</v>
      </c>
    </row>
    <row r="5803" spans="1:5" ht="12.95" customHeight="1" x14ac:dyDescent="0.2">
      <c r="A5803" s="7">
        <v>41227</v>
      </c>
      <c r="B5803" s="2">
        <v>7.5305759999999999</v>
      </c>
      <c r="C5803" s="13">
        <v>6.2525539999999999</v>
      </c>
      <c r="D5803" s="13">
        <v>6.2525539999999999</v>
      </c>
      <c r="E5803" s="2">
        <v>1</v>
      </c>
    </row>
    <row r="5804" spans="1:5" ht="12.95" customHeight="1" x14ac:dyDescent="0.2">
      <c r="A5804" s="7">
        <v>41228</v>
      </c>
      <c r="B5804" s="2">
        <v>7.5296200000000004</v>
      </c>
      <c r="C5804" s="13">
        <v>6.255916</v>
      </c>
      <c r="D5804" s="13">
        <v>6.255916</v>
      </c>
      <c r="E5804" s="2">
        <v>1</v>
      </c>
    </row>
    <row r="5805" spans="1:5" ht="12.95" customHeight="1" x14ac:dyDescent="0.2">
      <c r="A5805" s="7">
        <v>41229</v>
      </c>
      <c r="B5805" s="2">
        <v>7.5319469999999997</v>
      </c>
      <c r="C5805" s="13">
        <v>6.2568089999999996</v>
      </c>
      <c r="D5805" s="13">
        <v>6.2568089999999996</v>
      </c>
      <c r="E5805" s="2">
        <v>1</v>
      </c>
    </row>
    <row r="5806" spans="1:5" ht="12.95" customHeight="1" x14ac:dyDescent="0.2">
      <c r="A5806" s="7">
        <v>41230</v>
      </c>
      <c r="B5806" s="2">
        <v>7.5323640000000003</v>
      </c>
      <c r="C5806" s="13">
        <v>6.2566360000000003</v>
      </c>
      <c r="D5806" s="13">
        <v>6.2566360000000003</v>
      </c>
      <c r="E5806" s="2">
        <v>1</v>
      </c>
    </row>
    <row r="5807" spans="1:5" ht="12.95" customHeight="1" x14ac:dyDescent="0.2">
      <c r="A5807" s="7">
        <v>41231</v>
      </c>
      <c r="B5807" s="2">
        <v>7.5323640000000003</v>
      </c>
      <c r="C5807" s="13">
        <v>6.2566360000000003</v>
      </c>
      <c r="D5807" s="13">
        <v>6.2566360000000003</v>
      </c>
      <c r="E5807" s="2">
        <v>1</v>
      </c>
    </row>
    <row r="5808" spans="1:5" ht="12.95" customHeight="1" x14ac:dyDescent="0.2">
      <c r="A5808" s="7">
        <v>41232</v>
      </c>
      <c r="B5808" s="2">
        <v>7.5323640000000003</v>
      </c>
      <c r="C5808" s="13">
        <v>6.2566360000000003</v>
      </c>
      <c r="D5808" s="13">
        <v>6.2566360000000003</v>
      </c>
      <c r="E5808" s="2">
        <v>1</v>
      </c>
    </row>
    <row r="5809" spans="1:5" ht="12.95" customHeight="1" x14ac:dyDescent="0.2">
      <c r="A5809" s="7">
        <v>41233</v>
      </c>
      <c r="B5809" s="2">
        <v>7.5294600000000003</v>
      </c>
      <c r="C5809" s="13">
        <v>6.251627</v>
      </c>
      <c r="D5809" s="13">
        <v>6.251627</v>
      </c>
      <c r="E5809" s="2">
        <v>1</v>
      </c>
    </row>
    <row r="5810" spans="1:5" ht="12.95" customHeight="1" x14ac:dyDescent="0.2">
      <c r="A5810" s="7">
        <v>41234</v>
      </c>
      <c r="B5810" s="2">
        <v>7.535698</v>
      </c>
      <c r="C5810" s="13">
        <v>6.2547290000000002</v>
      </c>
      <c r="D5810" s="13">
        <v>6.2547290000000002</v>
      </c>
      <c r="E5810" s="2">
        <v>1</v>
      </c>
    </row>
    <row r="5811" spans="1:5" ht="12.95" customHeight="1" x14ac:dyDescent="0.2">
      <c r="A5811" s="7">
        <v>41235</v>
      </c>
      <c r="B5811" s="2">
        <v>7.5420999999999996</v>
      </c>
      <c r="C5811" s="13">
        <v>6.2642030000000002</v>
      </c>
      <c r="D5811" s="13">
        <v>6.2642030000000002</v>
      </c>
      <c r="E5811" s="2">
        <v>1</v>
      </c>
    </row>
    <row r="5812" spans="1:5" ht="12.95" customHeight="1" x14ac:dyDescent="0.2">
      <c r="A5812" s="7">
        <v>41236</v>
      </c>
      <c r="B5812" s="2">
        <v>7.5548149999999996</v>
      </c>
      <c r="C5812" s="13">
        <v>6.2726790000000001</v>
      </c>
      <c r="D5812" s="13">
        <v>6.2726790000000001</v>
      </c>
      <c r="E5812" s="2">
        <v>1</v>
      </c>
    </row>
    <row r="5813" spans="1:5" ht="12.95" customHeight="1" x14ac:dyDescent="0.2">
      <c r="A5813" s="7">
        <v>41237</v>
      </c>
      <c r="B5813" s="2">
        <v>7.5566890000000004</v>
      </c>
      <c r="C5813" s="13">
        <v>6.2721520000000002</v>
      </c>
      <c r="D5813" s="13">
        <v>6.2721520000000002</v>
      </c>
      <c r="E5813" s="2">
        <v>1</v>
      </c>
    </row>
    <row r="5814" spans="1:5" ht="12.95" customHeight="1" x14ac:dyDescent="0.2">
      <c r="A5814" s="7">
        <v>41238</v>
      </c>
      <c r="B5814" s="2">
        <v>7.5566890000000004</v>
      </c>
      <c r="C5814" s="13">
        <v>6.2721520000000002</v>
      </c>
      <c r="D5814" s="13">
        <v>6.2721520000000002</v>
      </c>
      <c r="E5814" s="2">
        <v>1</v>
      </c>
    </row>
    <row r="5815" spans="1:5" ht="12.95" customHeight="1" x14ac:dyDescent="0.2">
      <c r="A5815" s="7">
        <v>41239</v>
      </c>
      <c r="B5815" s="2">
        <v>7.5566890000000004</v>
      </c>
      <c r="C5815" s="13">
        <v>6.2721520000000002</v>
      </c>
      <c r="D5815" s="13">
        <v>6.2721520000000002</v>
      </c>
      <c r="E5815" s="2">
        <v>1</v>
      </c>
    </row>
    <row r="5816" spans="1:5" ht="12.95" customHeight="1" x14ac:dyDescent="0.2">
      <c r="A5816" s="7">
        <v>41240</v>
      </c>
      <c r="B5816" s="2">
        <v>7.5543800000000001</v>
      </c>
      <c r="C5816" s="13">
        <v>6.2738810000000003</v>
      </c>
      <c r="D5816" s="13">
        <v>6.2738810000000003</v>
      </c>
      <c r="E5816" s="2">
        <v>1</v>
      </c>
    </row>
    <row r="5817" spans="1:5" ht="12.95" customHeight="1" x14ac:dyDescent="0.2">
      <c r="A5817" s="7">
        <v>41241</v>
      </c>
      <c r="B5817" s="2">
        <v>7.5534489999999996</v>
      </c>
      <c r="C5817" s="13">
        <v>6.2746709999999997</v>
      </c>
      <c r="D5817" s="13">
        <v>6.2746709999999997</v>
      </c>
      <c r="E5817" s="2">
        <v>1</v>
      </c>
    </row>
    <row r="5818" spans="1:5" ht="12.95" customHeight="1" x14ac:dyDescent="0.2">
      <c r="A5818" s="7">
        <v>41242</v>
      </c>
      <c r="B5818" s="2">
        <v>7.5531050000000004</v>
      </c>
      <c r="C5818" s="13">
        <v>6.2764709999999999</v>
      </c>
      <c r="D5818" s="13">
        <v>6.2764709999999999</v>
      </c>
      <c r="E5818" s="2">
        <v>1</v>
      </c>
    </row>
    <row r="5819" spans="1:5" ht="12.95" customHeight="1" x14ac:dyDescent="0.2">
      <c r="A5819" s="7">
        <v>41243</v>
      </c>
      <c r="B5819" s="2">
        <v>7.550662</v>
      </c>
      <c r="C5819" s="13">
        <v>6.2707930000000003</v>
      </c>
      <c r="D5819" s="13">
        <v>6.2707930000000003</v>
      </c>
      <c r="E5819" s="2">
        <v>1</v>
      </c>
    </row>
    <row r="5820" spans="1:5" ht="12.95" customHeight="1" x14ac:dyDescent="0.2">
      <c r="A5820" s="7">
        <v>41244</v>
      </c>
      <c r="B5820" s="2">
        <v>7.5422979999999997</v>
      </c>
      <c r="C5820" s="13">
        <v>6.2617669999999999</v>
      </c>
      <c r="D5820" s="13">
        <v>6.2617669999999999</v>
      </c>
      <c r="E5820" s="2">
        <v>1</v>
      </c>
    </row>
    <row r="5821" spans="1:5" ht="12.95" customHeight="1" x14ac:dyDescent="0.2">
      <c r="A5821" s="7">
        <v>41245</v>
      </c>
      <c r="B5821" s="2">
        <v>7.5422979999999997</v>
      </c>
      <c r="C5821" s="13">
        <v>6.2617669999999999</v>
      </c>
      <c r="D5821" s="13">
        <v>6.2617669999999999</v>
      </c>
      <c r="E5821" s="2">
        <v>1</v>
      </c>
    </row>
    <row r="5822" spans="1:5" ht="12.95" customHeight="1" x14ac:dyDescent="0.2">
      <c r="A5822" s="7">
        <v>41246</v>
      </c>
      <c r="B5822" s="2">
        <v>7.5422979999999997</v>
      </c>
      <c r="C5822" s="13">
        <v>6.2617669999999999</v>
      </c>
      <c r="D5822" s="13">
        <v>6.2617669999999999</v>
      </c>
      <c r="E5822" s="2">
        <v>1</v>
      </c>
    </row>
    <row r="5823" spans="1:5" ht="12.95" customHeight="1" x14ac:dyDescent="0.2">
      <c r="A5823" s="7">
        <v>41247</v>
      </c>
      <c r="B5823" s="2">
        <v>7.5378910000000001</v>
      </c>
      <c r="C5823" s="13">
        <v>6.2498060000000004</v>
      </c>
      <c r="D5823" s="13">
        <v>6.2498060000000004</v>
      </c>
      <c r="E5823" s="2">
        <v>1</v>
      </c>
    </row>
    <row r="5824" spans="1:5" ht="12.95" customHeight="1" x14ac:dyDescent="0.2">
      <c r="A5824" s="7">
        <v>41248</v>
      </c>
      <c r="B5824" s="2">
        <v>7.5326659999999999</v>
      </c>
      <c r="C5824" s="13">
        <v>6.219176</v>
      </c>
      <c r="D5824" s="13">
        <v>6.219176</v>
      </c>
      <c r="E5824" s="2">
        <v>1</v>
      </c>
    </row>
    <row r="5825" spans="1:5" ht="12.95" customHeight="1" x14ac:dyDescent="0.2">
      <c r="A5825" s="7">
        <v>41249</v>
      </c>
      <c r="B5825" s="2">
        <v>7.5242290000000001</v>
      </c>
      <c r="C5825" s="13">
        <v>6.1932910000000003</v>
      </c>
      <c r="D5825" s="13">
        <v>6.1932910000000003</v>
      </c>
      <c r="E5825" s="2">
        <v>1</v>
      </c>
    </row>
    <row r="5826" spans="1:5" ht="12.95" customHeight="1" x14ac:dyDescent="0.2">
      <c r="A5826" s="7">
        <v>41250</v>
      </c>
      <c r="B5826" s="2">
        <v>7.5156559999999999</v>
      </c>
      <c r="C5826" s="13">
        <v>6.2005249999999998</v>
      </c>
      <c r="D5826" s="13">
        <v>6.2005249999999998</v>
      </c>
      <c r="E5826" s="2">
        <v>1</v>
      </c>
    </row>
    <row r="5827" spans="1:5" ht="12.95" customHeight="1" x14ac:dyDescent="0.2">
      <c r="A5827" s="7">
        <v>41251</v>
      </c>
      <c r="B5827" s="2">
        <v>7.5261979999999999</v>
      </c>
      <c r="C5827" s="13">
        <v>6.224628</v>
      </c>
      <c r="D5827" s="13">
        <v>6.224628</v>
      </c>
      <c r="E5827" s="2">
        <v>1</v>
      </c>
    </row>
    <row r="5828" spans="1:5" ht="12.95" customHeight="1" x14ac:dyDescent="0.2">
      <c r="A5828" s="7">
        <v>41252</v>
      </c>
      <c r="B5828" s="2">
        <v>7.5261979999999999</v>
      </c>
      <c r="C5828" s="13">
        <v>6.224628</v>
      </c>
      <c r="D5828" s="13">
        <v>6.224628</v>
      </c>
      <c r="E5828" s="2">
        <v>1</v>
      </c>
    </row>
    <row r="5829" spans="1:5" ht="12.95" customHeight="1" x14ac:dyDescent="0.2">
      <c r="A5829" s="7">
        <v>41253</v>
      </c>
      <c r="B5829" s="2">
        <v>7.5261979999999999</v>
      </c>
      <c r="C5829" s="13">
        <v>6.224628</v>
      </c>
      <c r="D5829" s="13">
        <v>6.224628</v>
      </c>
      <c r="E5829" s="2">
        <v>1</v>
      </c>
    </row>
    <row r="5830" spans="1:5" ht="12.95" customHeight="1" x14ac:dyDescent="0.2">
      <c r="A5830" s="7">
        <v>41254</v>
      </c>
      <c r="B5830" s="2">
        <v>7.5201029999999998</v>
      </c>
      <c r="C5830" s="13">
        <v>6.2340239999999998</v>
      </c>
      <c r="D5830" s="13">
        <v>6.2340239999999998</v>
      </c>
      <c r="E5830" s="2">
        <v>1</v>
      </c>
    </row>
    <row r="5831" spans="1:5" ht="12.95" customHeight="1" x14ac:dyDescent="0.2">
      <c r="A5831" s="7">
        <v>41255</v>
      </c>
      <c r="B5831" s="2">
        <v>7.5209809999999999</v>
      </c>
      <c r="C5831" s="13">
        <v>6.2126060000000001</v>
      </c>
      <c r="D5831" s="13">
        <v>6.2126060000000001</v>
      </c>
      <c r="E5831" s="2">
        <v>1</v>
      </c>
    </row>
    <row r="5832" spans="1:5" ht="12.95" customHeight="1" x14ac:dyDescent="0.2">
      <c r="A5832" s="7">
        <v>41256</v>
      </c>
      <c r="B5832" s="2">
        <v>7.5221809999999998</v>
      </c>
      <c r="C5832" s="13">
        <v>6.208469</v>
      </c>
      <c r="D5832" s="13">
        <v>6.208469</v>
      </c>
      <c r="E5832" s="2">
        <v>1</v>
      </c>
    </row>
    <row r="5833" spans="1:5" ht="12.95" customHeight="1" x14ac:dyDescent="0.2">
      <c r="A5833" s="7">
        <v>41257</v>
      </c>
      <c r="B5833" s="2">
        <v>7.5318149999999999</v>
      </c>
      <c r="C5833" s="13">
        <v>6.226699</v>
      </c>
      <c r="D5833" s="13">
        <v>6.226699</v>
      </c>
      <c r="E5833" s="2">
        <v>1</v>
      </c>
    </row>
    <row r="5834" spans="1:5" ht="12.95" customHeight="1" x14ac:dyDescent="0.2">
      <c r="A5834" s="7">
        <v>41258</v>
      </c>
      <c r="B5834" s="2">
        <v>7.5148580000000003</v>
      </c>
      <c r="C5834" s="13">
        <v>6.2193639999999997</v>
      </c>
      <c r="D5834" s="13">
        <v>6.2193639999999997</v>
      </c>
      <c r="E5834" s="2">
        <v>1</v>
      </c>
    </row>
    <row r="5835" spans="1:5" ht="12.95" customHeight="1" x14ac:dyDescent="0.2">
      <c r="A5835" s="7">
        <v>41259</v>
      </c>
      <c r="B5835" s="2">
        <v>7.5148580000000003</v>
      </c>
      <c r="C5835" s="13">
        <v>6.2193639999999997</v>
      </c>
      <c r="D5835" s="13">
        <v>6.2193639999999997</v>
      </c>
      <c r="E5835" s="2">
        <v>1</v>
      </c>
    </row>
    <row r="5836" spans="1:5" ht="12.95" customHeight="1" x14ac:dyDescent="0.2">
      <c r="A5836" s="7">
        <v>41260</v>
      </c>
      <c r="B5836" s="2">
        <v>7.5148580000000003</v>
      </c>
      <c r="C5836" s="13">
        <v>6.2193639999999997</v>
      </c>
      <c r="D5836" s="13">
        <v>6.2193639999999997</v>
      </c>
      <c r="E5836" s="2">
        <v>1</v>
      </c>
    </row>
    <row r="5837" spans="1:5" ht="12.95" customHeight="1" x14ac:dyDescent="0.2">
      <c r="A5837" s="7">
        <v>41261</v>
      </c>
      <c r="B5837" s="2">
        <v>7.5270960000000002</v>
      </c>
      <c r="C5837" s="13">
        <v>6.2336200000000002</v>
      </c>
      <c r="D5837" s="13">
        <v>6.2336200000000002</v>
      </c>
      <c r="E5837" s="2">
        <v>1</v>
      </c>
    </row>
    <row r="5838" spans="1:5" ht="12.95" customHeight="1" x14ac:dyDescent="0.2">
      <c r="A5838" s="7">
        <v>41262</v>
      </c>
      <c r="B5838" s="2">
        <v>7.5247840000000004</v>
      </c>
      <c r="C5838" s="13">
        <v>6.2311889999999996</v>
      </c>
      <c r="D5838" s="13">
        <v>6.2311889999999996</v>
      </c>
      <c r="E5838" s="2">
        <v>1</v>
      </c>
    </row>
    <row r="5839" spans="1:5" ht="12.95" customHeight="1" x14ac:dyDescent="0.2">
      <c r="A5839" s="7">
        <v>41263</v>
      </c>
      <c r="B5839" s="2">
        <v>7.5321319999999998</v>
      </c>
      <c r="C5839" s="13">
        <v>6.2346919999999999</v>
      </c>
      <c r="D5839" s="13">
        <v>6.2346919999999999</v>
      </c>
      <c r="E5839" s="2">
        <v>1</v>
      </c>
    </row>
    <row r="5840" spans="1:5" ht="12.95" customHeight="1" x14ac:dyDescent="0.2">
      <c r="A5840" s="7">
        <v>41264</v>
      </c>
      <c r="B5840" s="2">
        <v>7.5352170000000003</v>
      </c>
      <c r="C5840" s="13">
        <v>6.2387949999999996</v>
      </c>
      <c r="D5840" s="13">
        <v>6.2387949999999996</v>
      </c>
      <c r="E5840" s="2">
        <v>1</v>
      </c>
    </row>
    <row r="5841" spans="1:5" ht="12.95" customHeight="1" x14ac:dyDescent="0.2">
      <c r="A5841" s="7">
        <v>41265</v>
      </c>
      <c r="B5841" s="2">
        <v>7.5321749999999996</v>
      </c>
      <c r="C5841" s="13">
        <v>6.2367929999999996</v>
      </c>
      <c r="D5841" s="13">
        <v>6.2367929999999996</v>
      </c>
      <c r="E5841" s="2">
        <v>1</v>
      </c>
    </row>
    <row r="5842" spans="1:5" ht="12.95" customHeight="1" x14ac:dyDescent="0.2">
      <c r="A5842" s="7">
        <v>41266</v>
      </c>
      <c r="B5842" s="2">
        <v>7.5321749999999996</v>
      </c>
      <c r="C5842" s="13">
        <v>6.2367929999999996</v>
      </c>
      <c r="D5842" s="13">
        <v>6.2367929999999996</v>
      </c>
      <c r="E5842" s="2">
        <v>1</v>
      </c>
    </row>
    <row r="5843" spans="1:5" ht="12.95" customHeight="1" x14ac:dyDescent="0.2">
      <c r="A5843" s="7">
        <v>41267</v>
      </c>
      <c r="B5843" s="2">
        <v>7.5321749999999996</v>
      </c>
      <c r="C5843" s="13">
        <v>6.2367929999999996</v>
      </c>
      <c r="D5843" s="13">
        <v>6.2367929999999996</v>
      </c>
      <c r="E5843" s="2">
        <v>1</v>
      </c>
    </row>
    <row r="5844" spans="1:5" ht="12.95" customHeight="1" x14ac:dyDescent="0.2">
      <c r="A5844" s="7">
        <v>41268</v>
      </c>
      <c r="B5844" s="2">
        <v>7.5336540000000003</v>
      </c>
      <c r="C5844" s="13">
        <v>6.2385339999999996</v>
      </c>
      <c r="D5844" s="13">
        <v>6.2385339999999996</v>
      </c>
      <c r="E5844" s="2">
        <v>1</v>
      </c>
    </row>
    <row r="5845" spans="1:5" ht="12.95" customHeight="1" x14ac:dyDescent="0.2">
      <c r="A5845" s="7">
        <v>41269</v>
      </c>
      <c r="B5845" s="2">
        <v>7.5336540000000003</v>
      </c>
      <c r="C5845" s="13">
        <v>6.2385339999999996</v>
      </c>
      <c r="D5845" s="13">
        <v>6.2385339999999996</v>
      </c>
      <c r="E5845" s="2">
        <v>1</v>
      </c>
    </row>
    <row r="5846" spans="1:5" ht="12.95" customHeight="1" x14ac:dyDescent="0.2">
      <c r="A5846" s="7">
        <v>41270</v>
      </c>
      <c r="B5846" s="2">
        <v>7.5336540000000003</v>
      </c>
      <c r="C5846" s="13">
        <v>6.2385339999999996</v>
      </c>
      <c r="D5846" s="13">
        <v>6.2385339999999996</v>
      </c>
      <c r="E5846" s="2">
        <v>1</v>
      </c>
    </row>
    <row r="5847" spans="1:5" ht="12.95" customHeight="1" x14ac:dyDescent="0.2">
      <c r="A5847" s="7">
        <v>41271</v>
      </c>
      <c r="B5847" s="2">
        <v>7.5401749999999996</v>
      </c>
      <c r="C5847" s="13">
        <v>6.2413499999999997</v>
      </c>
      <c r="D5847" s="13">
        <v>6.2413499999999997</v>
      </c>
      <c r="E5847" s="2">
        <v>1</v>
      </c>
    </row>
    <row r="5848" spans="1:5" ht="12.95" customHeight="1" x14ac:dyDescent="0.2">
      <c r="A5848" s="7">
        <v>41272</v>
      </c>
      <c r="B5848" s="2">
        <v>7.5456240000000001</v>
      </c>
      <c r="C5848" s="13">
        <v>6.2453430000000001</v>
      </c>
      <c r="D5848" s="13">
        <v>6.2453430000000001</v>
      </c>
      <c r="E5848" s="2">
        <v>1</v>
      </c>
    </row>
    <row r="5849" spans="1:5" ht="12.95" customHeight="1" x14ac:dyDescent="0.2">
      <c r="A5849" s="7">
        <v>41273</v>
      </c>
      <c r="B5849" s="2">
        <v>7.5456240000000001</v>
      </c>
      <c r="C5849" s="13">
        <v>6.2453430000000001</v>
      </c>
      <c r="D5849" s="13">
        <v>6.2453430000000001</v>
      </c>
      <c r="E5849" s="2">
        <v>1</v>
      </c>
    </row>
    <row r="5850" spans="1:5" ht="12.95" customHeight="1" x14ac:dyDescent="0.2">
      <c r="A5850" s="7">
        <v>41274</v>
      </c>
      <c r="B5850" s="2">
        <v>7.5456240000000001</v>
      </c>
      <c r="C5850" s="13">
        <v>6.2453430000000001</v>
      </c>
      <c r="D5850" s="13">
        <v>6.2453430000000001</v>
      </c>
      <c r="E5850" s="2">
        <v>1</v>
      </c>
    </row>
    <row r="5851" spans="1:5" ht="12.95" customHeight="1" x14ac:dyDescent="0.2">
      <c r="A5851" s="7">
        <v>41275</v>
      </c>
      <c r="B5851" s="2">
        <v>7.5465939999999998</v>
      </c>
      <c r="C5851" s="13">
        <v>6.2508030000000003</v>
      </c>
      <c r="D5851" s="13">
        <v>6.2508030000000003</v>
      </c>
      <c r="E5851" s="2">
        <v>1</v>
      </c>
    </row>
    <row r="5852" spans="1:5" ht="12.95" customHeight="1" x14ac:dyDescent="0.2">
      <c r="A5852" s="7">
        <v>41276</v>
      </c>
      <c r="B5852" s="2">
        <v>7.5465939999999998</v>
      </c>
      <c r="C5852" s="13">
        <v>6.2508030000000003</v>
      </c>
      <c r="D5852" s="13">
        <v>6.2508030000000003</v>
      </c>
      <c r="E5852" s="2">
        <v>1</v>
      </c>
    </row>
    <row r="5853" spans="1:5" ht="12.95" customHeight="1" x14ac:dyDescent="0.2">
      <c r="A5853" s="7">
        <v>41277</v>
      </c>
      <c r="B5853" s="2">
        <v>7.5491549999999998</v>
      </c>
      <c r="C5853" s="13">
        <v>6.2461979999999997</v>
      </c>
      <c r="D5853" s="13">
        <v>6.2461979999999997</v>
      </c>
      <c r="E5853" s="2">
        <v>1</v>
      </c>
    </row>
    <row r="5854" spans="1:5" ht="12.95" customHeight="1" x14ac:dyDescent="0.2">
      <c r="A5854" s="7">
        <v>41278</v>
      </c>
      <c r="B5854" s="2">
        <v>7.5605830000000003</v>
      </c>
      <c r="C5854" s="13">
        <v>6.2572070000000002</v>
      </c>
      <c r="D5854" s="13">
        <v>6.2572070000000002</v>
      </c>
      <c r="E5854" s="2">
        <v>1</v>
      </c>
    </row>
    <row r="5855" spans="1:5" ht="12.95" customHeight="1" x14ac:dyDescent="0.2">
      <c r="A5855" s="7">
        <v>41279</v>
      </c>
      <c r="B5855" s="2">
        <v>7.5558899999999998</v>
      </c>
      <c r="C5855" s="13">
        <v>6.2507359999999998</v>
      </c>
      <c r="D5855" s="13">
        <v>6.2507359999999998</v>
      </c>
      <c r="E5855" s="2">
        <v>1</v>
      </c>
    </row>
    <row r="5856" spans="1:5" ht="12.95" customHeight="1" x14ac:dyDescent="0.2">
      <c r="A5856" s="7">
        <v>41280</v>
      </c>
      <c r="B5856" s="2">
        <v>7.5558899999999998</v>
      </c>
      <c r="C5856" s="13">
        <v>6.2507359999999998</v>
      </c>
      <c r="D5856" s="13">
        <v>6.2507359999999998</v>
      </c>
      <c r="E5856" s="2">
        <v>1</v>
      </c>
    </row>
    <row r="5857" spans="1:5" ht="12.95" customHeight="1" x14ac:dyDescent="0.2">
      <c r="A5857" s="7">
        <v>41281</v>
      </c>
      <c r="B5857" s="2">
        <v>7.5558899999999998</v>
      </c>
      <c r="C5857" s="13">
        <v>6.2507359999999998</v>
      </c>
      <c r="D5857" s="13">
        <v>6.2507359999999998</v>
      </c>
      <c r="E5857" s="2">
        <v>1</v>
      </c>
    </row>
    <row r="5858" spans="1:5" ht="12.95" customHeight="1" x14ac:dyDescent="0.2">
      <c r="A5858" s="7">
        <v>41282</v>
      </c>
      <c r="B5858" s="2">
        <v>7.5715149999999998</v>
      </c>
      <c r="C5858" s="13">
        <v>6.2641809999999998</v>
      </c>
      <c r="D5858" s="13">
        <v>6.2641809999999998</v>
      </c>
      <c r="E5858" s="2">
        <v>1</v>
      </c>
    </row>
    <row r="5859" spans="1:5" ht="12.95" customHeight="1" x14ac:dyDescent="0.2">
      <c r="A5859" s="7">
        <v>41283</v>
      </c>
      <c r="B5859" s="2">
        <v>7.5694150000000002</v>
      </c>
      <c r="C5859" s="13">
        <v>6.2598539999999998</v>
      </c>
      <c r="D5859" s="13">
        <v>6.2598539999999998</v>
      </c>
      <c r="E5859" s="2">
        <v>1</v>
      </c>
    </row>
    <row r="5860" spans="1:5" ht="12.95" customHeight="1" x14ac:dyDescent="0.2">
      <c r="A5860" s="7">
        <v>41284</v>
      </c>
      <c r="B5860" s="2">
        <v>7.5704650000000004</v>
      </c>
      <c r="C5860" s="13">
        <v>6.2617580000000004</v>
      </c>
      <c r="D5860" s="13">
        <v>6.2617580000000004</v>
      </c>
      <c r="E5860" s="2">
        <v>1</v>
      </c>
    </row>
    <row r="5861" spans="1:5" ht="12.95" customHeight="1" x14ac:dyDescent="0.2">
      <c r="A5861" s="7">
        <v>41285</v>
      </c>
      <c r="B5861" s="2">
        <v>7.5669639999999996</v>
      </c>
      <c r="C5861" s="13">
        <v>6.2593800000000002</v>
      </c>
      <c r="D5861" s="13">
        <v>6.2593800000000002</v>
      </c>
      <c r="E5861" s="2">
        <v>1</v>
      </c>
    </row>
    <row r="5862" spans="1:5" ht="12.95" customHeight="1" x14ac:dyDescent="0.2">
      <c r="A5862" s="7">
        <v>41286</v>
      </c>
      <c r="B5862" s="2">
        <v>7.5686450000000001</v>
      </c>
      <c r="C5862" s="13">
        <v>6.2247269999999997</v>
      </c>
      <c r="D5862" s="13">
        <v>6.2247269999999997</v>
      </c>
      <c r="E5862" s="2">
        <v>1</v>
      </c>
    </row>
    <row r="5863" spans="1:5" ht="12.95" customHeight="1" x14ac:dyDescent="0.2">
      <c r="A5863" s="7">
        <v>41287</v>
      </c>
      <c r="B5863" s="2">
        <v>7.5686450000000001</v>
      </c>
      <c r="C5863" s="13">
        <v>6.2247269999999997</v>
      </c>
      <c r="D5863" s="13">
        <v>6.2247269999999997</v>
      </c>
      <c r="E5863" s="2">
        <v>1</v>
      </c>
    </row>
    <row r="5864" spans="1:5" ht="12.95" customHeight="1" x14ac:dyDescent="0.2">
      <c r="A5864" s="7">
        <v>41288</v>
      </c>
      <c r="B5864" s="2">
        <v>7.5686450000000001</v>
      </c>
      <c r="C5864" s="13">
        <v>6.2247269999999997</v>
      </c>
      <c r="D5864" s="13">
        <v>6.2247269999999997</v>
      </c>
      <c r="E5864" s="2">
        <v>1</v>
      </c>
    </row>
    <row r="5865" spans="1:5" ht="12.95" customHeight="1" x14ac:dyDescent="0.2">
      <c r="A5865" s="7">
        <v>41289</v>
      </c>
      <c r="B5865" s="2">
        <v>7.571771</v>
      </c>
      <c r="C5865" s="13">
        <v>6.1754920000000002</v>
      </c>
      <c r="D5865" s="13">
        <v>6.1754920000000002</v>
      </c>
      <c r="E5865" s="2">
        <v>1</v>
      </c>
    </row>
    <row r="5866" spans="1:5" ht="12.95" customHeight="1" x14ac:dyDescent="0.2">
      <c r="A5866" s="7">
        <v>41290</v>
      </c>
      <c r="B5866" s="2">
        <v>7.5684990000000001</v>
      </c>
      <c r="C5866" s="13">
        <v>6.1154650000000004</v>
      </c>
      <c r="D5866" s="13">
        <v>6.1154650000000004</v>
      </c>
      <c r="E5866" s="2">
        <v>1</v>
      </c>
    </row>
    <row r="5867" spans="1:5" ht="12.95" customHeight="1" x14ac:dyDescent="0.2">
      <c r="A5867" s="7">
        <v>41291</v>
      </c>
      <c r="B5867" s="2">
        <v>7.5613200000000003</v>
      </c>
      <c r="C5867" s="13">
        <v>6.1126269999999998</v>
      </c>
      <c r="D5867" s="13">
        <v>6.1126269999999998</v>
      </c>
      <c r="E5867" s="2">
        <v>1</v>
      </c>
    </row>
    <row r="5868" spans="1:5" ht="12.95" customHeight="1" x14ac:dyDescent="0.2">
      <c r="A5868" s="7">
        <v>41292</v>
      </c>
      <c r="B5868" s="2">
        <v>7.5581500000000004</v>
      </c>
      <c r="C5868" s="13">
        <v>6.0727539999999998</v>
      </c>
      <c r="D5868" s="13">
        <v>6.0727539999999998</v>
      </c>
      <c r="E5868" s="2">
        <v>1</v>
      </c>
    </row>
    <row r="5869" spans="1:5" ht="12.95" customHeight="1" x14ac:dyDescent="0.2">
      <c r="A5869" s="7">
        <v>41293</v>
      </c>
      <c r="B5869" s="2">
        <v>7.5628260000000003</v>
      </c>
      <c r="C5869" s="13">
        <v>6.0609279999999996</v>
      </c>
      <c r="D5869" s="13">
        <v>6.0609279999999996</v>
      </c>
      <c r="E5869" s="2">
        <v>1</v>
      </c>
    </row>
    <row r="5870" spans="1:5" ht="12.95" customHeight="1" x14ac:dyDescent="0.2">
      <c r="A5870" s="7">
        <v>41294</v>
      </c>
      <c r="B5870" s="2">
        <v>7.5628260000000003</v>
      </c>
      <c r="C5870" s="13">
        <v>6.0609279999999996</v>
      </c>
      <c r="D5870" s="13">
        <v>6.0609279999999996</v>
      </c>
      <c r="E5870" s="2">
        <v>1</v>
      </c>
    </row>
    <row r="5871" spans="1:5" ht="12.95" customHeight="1" x14ac:dyDescent="0.2">
      <c r="A5871" s="7">
        <v>41295</v>
      </c>
      <c r="B5871" s="2">
        <v>7.5628260000000003</v>
      </c>
      <c r="C5871" s="13">
        <v>6.0609279999999996</v>
      </c>
      <c r="D5871" s="13">
        <v>6.0609279999999996</v>
      </c>
      <c r="E5871" s="2">
        <v>1</v>
      </c>
    </row>
    <row r="5872" spans="1:5" ht="12.95" customHeight="1" x14ac:dyDescent="0.2">
      <c r="A5872" s="7">
        <v>41296</v>
      </c>
      <c r="B5872" s="2">
        <v>7.562227</v>
      </c>
      <c r="C5872" s="13">
        <v>6.0946379999999998</v>
      </c>
      <c r="D5872" s="13">
        <v>6.0946379999999998</v>
      </c>
      <c r="E5872" s="2">
        <v>1</v>
      </c>
    </row>
    <row r="5873" spans="1:5" ht="12.95" customHeight="1" x14ac:dyDescent="0.2">
      <c r="A5873" s="7">
        <v>41297</v>
      </c>
      <c r="B5873" s="2">
        <v>7.5727960000000003</v>
      </c>
      <c r="C5873" s="13">
        <v>6.111529</v>
      </c>
      <c r="D5873" s="13">
        <v>6.111529</v>
      </c>
      <c r="E5873" s="2">
        <v>1</v>
      </c>
    </row>
    <row r="5874" spans="1:5" ht="12.95" customHeight="1" x14ac:dyDescent="0.2">
      <c r="A5874" s="7">
        <v>41298</v>
      </c>
      <c r="B5874" s="2">
        <v>7.5780370000000001</v>
      </c>
      <c r="C5874" s="13">
        <v>6.1226770000000004</v>
      </c>
      <c r="D5874" s="13">
        <v>6.1226770000000004</v>
      </c>
      <c r="E5874" s="2">
        <v>1</v>
      </c>
    </row>
    <row r="5875" spans="1:5" ht="12.95" customHeight="1" x14ac:dyDescent="0.2">
      <c r="A5875" s="7">
        <v>41299</v>
      </c>
      <c r="B5875" s="2">
        <v>7.5776770000000004</v>
      </c>
      <c r="C5875" s="13">
        <v>6.1130019999999998</v>
      </c>
      <c r="D5875" s="13">
        <v>6.1130019999999998</v>
      </c>
      <c r="E5875" s="2">
        <v>1</v>
      </c>
    </row>
    <row r="5876" spans="1:5" ht="12.95" customHeight="1" x14ac:dyDescent="0.2">
      <c r="A5876" s="7">
        <v>41300</v>
      </c>
      <c r="B5876" s="2">
        <v>7.5792650000000004</v>
      </c>
      <c r="C5876" s="13">
        <v>6.1137899999999998</v>
      </c>
      <c r="D5876" s="13">
        <v>6.1137899999999998</v>
      </c>
      <c r="E5876" s="2">
        <v>1</v>
      </c>
    </row>
    <row r="5877" spans="1:5" ht="12.95" customHeight="1" x14ac:dyDescent="0.2">
      <c r="A5877" s="7">
        <v>41301</v>
      </c>
      <c r="B5877" s="2">
        <v>7.5792650000000004</v>
      </c>
      <c r="C5877" s="13">
        <v>6.1137899999999998</v>
      </c>
      <c r="D5877" s="13">
        <v>6.1137899999999998</v>
      </c>
      <c r="E5877" s="2">
        <v>1</v>
      </c>
    </row>
    <row r="5878" spans="1:5" ht="12.95" customHeight="1" x14ac:dyDescent="0.2">
      <c r="A5878" s="7">
        <v>41302</v>
      </c>
      <c r="B5878" s="2">
        <v>7.5792650000000004</v>
      </c>
      <c r="C5878" s="13">
        <v>6.1137899999999998</v>
      </c>
      <c r="D5878" s="13">
        <v>6.1137899999999998</v>
      </c>
      <c r="E5878" s="2">
        <v>1</v>
      </c>
    </row>
    <row r="5879" spans="1:5" ht="12.95" customHeight="1" x14ac:dyDescent="0.2">
      <c r="A5879" s="7">
        <v>41303</v>
      </c>
      <c r="B5879" s="2">
        <v>7.5750989999999998</v>
      </c>
      <c r="C5879" s="13">
        <v>6.0795339999999998</v>
      </c>
      <c r="D5879" s="13">
        <v>6.0795339999999998</v>
      </c>
      <c r="E5879" s="2">
        <v>1</v>
      </c>
    </row>
    <row r="5880" spans="1:5" ht="12.95" customHeight="1" x14ac:dyDescent="0.2">
      <c r="A5880" s="7">
        <v>41304</v>
      </c>
      <c r="B5880" s="2">
        <v>7.5815650000000003</v>
      </c>
      <c r="C5880" s="13">
        <v>6.110716</v>
      </c>
      <c r="D5880" s="13">
        <v>6.110716</v>
      </c>
      <c r="E5880" s="2">
        <v>1</v>
      </c>
    </row>
    <row r="5881" spans="1:5" ht="12.95" customHeight="1" x14ac:dyDescent="0.2">
      <c r="A5881" s="7">
        <v>41305</v>
      </c>
      <c r="B5881" s="2">
        <v>7.5819460000000003</v>
      </c>
      <c r="C5881" s="13">
        <v>6.1026610000000003</v>
      </c>
      <c r="D5881" s="13">
        <v>6.1026610000000003</v>
      </c>
      <c r="E5881" s="2">
        <v>1</v>
      </c>
    </row>
    <row r="5882" spans="1:5" ht="12.95" customHeight="1" x14ac:dyDescent="0.2">
      <c r="A5882" s="7">
        <v>41306</v>
      </c>
      <c r="B5882" s="2">
        <v>7.5860500000000002</v>
      </c>
      <c r="C5882" s="13">
        <v>6.1405620000000001</v>
      </c>
      <c r="D5882" s="13">
        <v>6.1405620000000001</v>
      </c>
      <c r="E5882" s="2">
        <v>1</v>
      </c>
    </row>
    <row r="5883" spans="1:5" ht="12.95" customHeight="1" x14ac:dyDescent="0.2">
      <c r="A5883" s="7">
        <v>41307</v>
      </c>
      <c r="B5883" s="2">
        <v>7.5893699999999997</v>
      </c>
      <c r="C5883" s="13">
        <v>6.1402669999999997</v>
      </c>
      <c r="D5883" s="13">
        <v>6.1402669999999997</v>
      </c>
      <c r="E5883" s="2">
        <v>1</v>
      </c>
    </row>
    <row r="5884" spans="1:5" ht="12.95" customHeight="1" x14ac:dyDescent="0.2">
      <c r="A5884" s="7">
        <v>41308</v>
      </c>
      <c r="B5884" s="2">
        <v>7.5893699999999997</v>
      </c>
      <c r="C5884" s="13">
        <v>6.1402669999999997</v>
      </c>
      <c r="D5884" s="13">
        <v>6.1402669999999997</v>
      </c>
      <c r="E5884" s="2">
        <v>1</v>
      </c>
    </row>
    <row r="5885" spans="1:5" ht="12.95" customHeight="1" x14ac:dyDescent="0.2">
      <c r="A5885" s="7">
        <v>41309</v>
      </c>
      <c r="B5885" s="2">
        <v>7.5893699999999997</v>
      </c>
      <c r="C5885" s="13">
        <v>6.1402669999999997</v>
      </c>
      <c r="D5885" s="13">
        <v>6.1402669999999997</v>
      </c>
      <c r="E5885" s="2">
        <v>1</v>
      </c>
    </row>
    <row r="5886" spans="1:5" ht="12.95" customHeight="1" x14ac:dyDescent="0.2">
      <c r="A5886" s="7">
        <v>41310</v>
      </c>
      <c r="B5886" s="2">
        <v>7.5932269999999997</v>
      </c>
      <c r="C5886" s="13">
        <v>6.1463710000000003</v>
      </c>
      <c r="D5886" s="13">
        <v>6.1463710000000003</v>
      </c>
      <c r="E5886" s="2">
        <v>1</v>
      </c>
    </row>
    <row r="5887" spans="1:5" ht="12.95" customHeight="1" x14ac:dyDescent="0.2">
      <c r="A5887" s="7">
        <v>41311</v>
      </c>
      <c r="B5887" s="2">
        <v>7.5829110000000002</v>
      </c>
      <c r="C5887" s="13">
        <v>6.1589600000000004</v>
      </c>
      <c r="D5887" s="13">
        <v>6.1589600000000004</v>
      </c>
      <c r="E5887" s="2">
        <v>1</v>
      </c>
    </row>
    <row r="5888" spans="1:5" ht="12.95" customHeight="1" x14ac:dyDescent="0.2">
      <c r="A5888" s="7">
        <v>41312</v>
      </c>
      <c r="B5888" s="2">
        <v>7.5869609999999996</v>
      </c>
      <c r="C5888" s="13">
        <v>6.1427909999999999</v>
      </c>
      <c r="D5888" s="13">
        <v>6.1427909999999999</v>
      </c>
      <c r="E5888" s="2">
        <v>1</v>
      </c>
    </row>
    <row r="5889" spans="1:5" ht="12.95" customHeight="1" x14ac:dyDescent="0.2">
      <c r="A5889" s="7">
        <v>41313</v>
      </c>
      <c r="B5889" s="2">
        <v>7.5817709999999998</v>
      </c>
      <c r="C5889" s="13">
        <v>6.1555340000000003</v>
      </c>
      <c r="D5889" s="13">
        <v>6.1555340000000003</v>
      </c>
      <c r="E5889" s="2">
        <v>1</v>
      </c>
    </row>
    <row r="5890" spans="1:5" ht="12.95" customHeight="1" x14ac:dyDescent="0.2">
      <c r="A5890" s="7">
        <v>41314</v>
      </c>
      <c r="B5890" s="2">
        <v>7.5800700000000001</v>
      </c>
      <c r="C5890" s="13">
        <v>6.165165</v>
      </c>
      <c r="D5890" s="13">
        <v>6.165165</v>
      </c>
      <c r="E5890" s="2">
        <v>1</v>
      </c>
    </row>
    <row r="5891" spans="1:5" ht="12.95" customHeight="1" x14ac:dyDescent="0.2">
      <c r="A5891" s="7">
        <v>41315</v>
      </c>
      <c r="B5891" s="2">
        <v>7.5800700000000001</v>
      </c>
      <c r="C5891" s="13">
        <v>6.165165</v>
      </c>
      <c r="D5891" s="13">
        <v>6.165165</v>
      </c>
      <c r="E5891" s="2">
        <v>1</v>
      </c>
    </row>
    <row r="5892" spans="1:5" ht="12.95" customHeight="1" x14ac:dyDescent="0.2">
      <c r="A5892" s="7">
        <v>41316</v>
      </c>
      <c r="B5892" s="2">
        <v>7.5800700000000001</v>
      </c>
      <c r="C5892" s="13">
        <v>6.165165</v>
      </c>
      <c r="D5892" s="13">
        <v>6.165165</v>
      </c>
      <c r="E5892" s="2">
        <v>1</v>
      </c>
    </row>
    <row r="5893" spans="1:5" ht="12.95" customHeight="1" x14ac:dyDescent="0.2">
      <c r="A5893" s="7">
        <v>41317</v>
      </c>
      <c r="B5893" s="2">
        <v>7.5750450000000003</v>
      </c>
      <c r="C5893" s="13">
        <v>6.164587</v>
      </c>
      <c r="D5893" s="13">
        <v>6.164587</v>
      </c>
      <c r="E5893" s="2">
        <v>1</v>
      </c>
    </row>
    <row r="5894" spans="1:5" ht="12.95" customHeight="1" x14ac:dyDescent="0.2">
      <c r="A5894" s="7">
        <v>41318</v>
      </c>
      <c r="B5894" s="2">
        <v>7.5757789999999998</v>
      </c>
      <c r="C5894" s="13">
        <v>6.145181</v>
      </c>
      <c r="D5894" s="13">
        <v>6.145181</v>
      </c>
      <c r="E5894" s="2">
        <v>1</v>
      </c>
    </row>
    <row r="5895" spans="1:5" ht="12.95" customHeight="1" x14ac:dyDescent="0.2">
      <c r="A5895" s="7">
        <v>41319</v>
      </c>
      <c r="B5895" s="2">
        <v>7.5790139999999999</v>
      </c>
      <c r="C5895" s="13">
        <v>6.1249510000000003</v>
      </c>
      <c r="D5895" s="13">
        <v>6.1249510000000003</v>
      </c>
      <c r="E5895" s="2">
        <v>1</v>
      </c>
    </row>
    <row r="5896" spans="1:5" ht="12.95" customHeight="1" x14ac:dyDescent="0.2">
      <c r="A5896" s="7">
        <v>41320</v>
      </c>
      <c r="B5896" s="2">
        <v>7.5803580000000004</v>
      </c>
      <c r="C5896" s="13">
        <v>6.1603880000000002</v>
      </c>
      <c r="D5896" s="13">
        <v>6.1603880000000002</v>
      </c>
      <c r="E5896" s="2">
        <v>1</v>
      </c>
    </row>
    <row r="5897" spans="1:5" ht="12.95" customHeight="1" x14ac:dyDescent="0.2">
      <c r="A5897" s="7">
        <v>41321</v>
      </c>
      <c r="B5897" s="2">
        <v>7.5789559999999998</v>
      </c>
      <c r="C5897" s="13">
        <v>6.1662650000000001</v>
      </c>
      <c r="D5897" s="13">
        <v>6.1662650000000001</v>
      </c>
      <c r="E5897" s="2">
        <v>1</v>
      </c>
    </row>
    <row r="5898" spans="1:5" ht="12.95" customHeight="1" x14ac:dyDescent="0.2">
      <c r="A5898" s="7">
        <v>41322</v>
      </c>
      <c r="B5898" s="2">
        <v>7.5789559999999998</v>
      </c>
      <c r="C5898" s="13">
        <v>6.1662650000000001</v>
      </c>
      <c r="D5898" s="13">
        <v>6.1662650000000001</v>
      </c>
      <c r="E5898" s="2">
        <v>1</v>
      </c>
    </row>
    <row r="5899" spans="1:5" ht="12.95" customHeight="1" x14ac:dyDescent="0.2">
      <c r="A5899" s="7">
        <v>41323</v>
      </c>
      <c r="B5899" s="2">
        <v>7.5789559999999998</v>
      </c>
      <c r="C5899" s="13">
        <v>6.1662650000000001</v>
      </c>
      <c r="D5899" s="13">
        <v>6.1662650000000001</v>
      </c>
      <c r="E5899" s="2">
        <v>1</v>
      </c>
    </row>
    <row r="5900" spans="1:5" ht="12.95" customHeight="1" x14ac:dyDescent="0.2">
      <c r="A5900" s="7">
        <v>41324</v>
      </c>
      <c r="B5900" s="2">
        <v>7.580349</v>
      </c>
      <c r="C5900" s="13">
        <v>6.151383</v>
      </c>
      <c r="D5900" s="13">
        <v>6.151383</v>
      </c>
      <c r="E5900" s="2">
        <v>1</v>
      </c>
    </row>
    <row r="5901" spans="1:5" ht="12.95" customHeight="1" x14ac:dyDescent="0.2">
      <c r="A5901" s="7">
        <v>41325</v>
      </c>
      <c r="B5901" s="2">
        <v>7.5796039999999998</v>
      </c>
      <c r="C5901" s="13">
        <v>6.1477849999999998</v>
      </c>
      <c r="D5901" s="13">
        <v>6.1477849999999998</v>
      </c>
      <c r="E5901" s="2">
        <v>1</v>
      </c>
    </row>
    <row r="5902" spans="1:5" ht="12.95" customHeight="1" x14ac:dyDescent="0.2">
      <c r="A5902" s="7">
        <v>41326</v>
      </c>
      <c r="B5902" s="2">
        <v>7.5840180000000004</v>
      </c>
      <c r="C5902" s="13">
        <v>6.1488709999999998</v>
      </c>
      <c r="D5902" s="13">
        <v>6.1488709999999998</v>
      </c>
      <c r="E5902" s="2">
        <v>1</v>
      </c>
    </row>
    <row r="5903" spans="1:5" ht="12.95" customHeight="1" x14ac:dyDescent="0.2">
      <c r="A5903" s="7">
        <v>41327</v>
      </c>
      <c r="B5903" s="2">
        <v>7.5856469999999998</v>
      </c>
      <c r="C5903" s="13">
        <v>6.1757280000000003</v>
      </c>
      <c r="D5903" s="13">
        <v>6.1757280000000003</v>
      </c>
      <c r="E5903" s="2">
        <v>1</v>
      </c>
    </row>
    <row r="5904" spans="1:5" ht="12.95" customHeight="1" x14ac:dyDescent="0.2">
      <c r="A5904" s="7">
        <v>41328</v>
      </c>
      <c r="B5904" s="2">
        <v>7.575488</v>
      </c>
      <c r="C5904" s="13">
        <v>6.1644459999999999</v>
      </c>
      <c r="D5904" s="13">
        <v>6.1644459999999999</v>
      </c>
      <c r="E5904" s="2">
        <v>1</v>
      </c>
    </row>
    <row r="5905" spans="1:5" ht="12.95" customHeight="1" x14ac:dyDescent="0.2">
      <c r="A5905" s="7">
        <v>41329</v>
      </c>
      <c r="B5905" s="2">
        <v>7.575488</v>
      </c>
      <c r="C5905" s="13">
        <v>6.1644459999999999</v>
      </c>
      <c r="D5905" s="13">
        <v>6.1644459999999999</v>
      </c>
      <c r="E5905" s="2">
        <v>1</v>
      </c>
    </row>
    <row r="5906" spans="1:5" ht="12.95" customHeight="1" x14ac:dyDescent="0.2">
      <c r="A5906" s="7">
        <v>41330</v>
      </c>
      <c r="B5906" s="2">
        <v>7.575488</v>
      </c>
      <c r="C5906" s="13">
        <v>6.1644459999999999</v>
      </c>
      <c r="D5906" s="13">
        <v>6.1644459999999999</v>
      </c>
      <c r="E5906" s="2">
        <v>1</v>
      </c>
    </row>
    <row r="5907" spans="1:5" ht="12.95" customHeight="1" x14ac:dyDescent="0.2">
      <c r="A5907" s="7">
        <v>41331</v>
      </c>
      <c r="B5907" s="2">
        <v>7.5853140000000003</v>
      </c>
      <c r="C5907" s="13">
        <v>6.1779719999999996</v>
      </c>
      <c r="D5907" s="13">
        <v>6.1779719999999996</v>
      </c>
      <c r="E5907" s="2">
        <v>1</v>
      </c>
    </row>
    <row r="5908" spans="1:5" ht="12.95" customHeight="1" x14ac:dyDescent="0.2">
      <c r="A5908" s="7">
        <v>41332</v>
      </c>
      <c r="B5908" s="2">
        <v>7.5823919999999996</v>
      </c>
      <c r="C5908" s="13">
        <v>6.2324450000000002</v>
      </c>
      <c r="D5908" s="13">
        <v>6.2324450000000002</v>
      </c>
      <c r="E5908" s="2">
        <v>1</v>
      </c>
    </row>
    <row r="5909" spans="1:5" ht="12.95" customHeight="1" x14ac:dyDescent="0.2">
      <c r="A5909" s="7">
        <v>41333</v>
      </c>
      <c r="B5909" s="2">
        <v>7.585661</v>
      </c>
      <c r="C5909" s="13">
        <v>6.2238769999999999</v>
      </c>
      <c r="D5909" s="13">
        <v>6.2238769999999999</v>
      </c>
      <c r="E5909" s="2">
        <v>1</v>
      </c>
    </row>
    <row r="5910" spans="1:5" ht="12.95" customHeight="1" x14ac:dyDescent="0.2">
      <c r="A5910" s="7">
        <v>41334</v>
      </c>
      <c r="B5910" s="2">
        <v>7.587199</v>
      </c>
      <c r="C5910" s="13">
        <v>6.216977</v>
      </c>
      <c r="D5910" s="13">
        <v>6.216977</v>
      </c>
      <c r="E5910" s="2">
        <v>1</v>
      </c>
    </row>
    <row r="5911" spans="1:5" ht="12.95" customHeight="1" x14ac:dyDescent="0.2">
      <c r="A5911" s="7">
        <v>41335</v>
      </c>
      <c r="B5911" s="2">
        <v>7.5863139999999998</v>
      </c>
      <c r="C5911" s="13">
        <v>6.1929090000000002</v>
      </c>
      <c r="D5911" s="13">
        <v>6.1929090000000002</v>
      </c>
      <c r="E5911" s="2">
        <v>1</v>
      </c>
    </row>
    <row r="5912" spans="1:5" ht="12.95" customHeight="1" x14ac:dyDescent="0.2">
      <c r="A5912" s="7">
        <v>41336</v>
      </c>
      <c r="B5912" s="2">
        <v>7.5863139999999998</v>
      </c>
      <c r="C5912" s="13">
        <v>6.1929090000000002</v>
      </c>
      <c r="D5912" s="13">
        <v>6.1929090000000002</v>
      </c>
      <c r="E5912" s="2">
        <v>1</v>
      </c>
    </row>
    <row r="5913" spans="1:5" ht="12.95" customHeight="1" x14ac:dyDescent="0.2">
      <c r="A5913" s="7">
        <v>41337</v>
      </c>
      <c r="B5913" s="2">
        <v>7.5863139999999998</v>
      </c>
      <c r="C5913" s="13">
        <v>6.1929090000000002</v>
      </c>
      <c r="D5913" s="13">
        <v>6.1929090000000002</v>
      </c>
      <c r="E5913" s="2">
        <v>1</v>
      </c>
    </row>
    <row r="5914" spans="1:5" ht="12.95" customHeight="1" x14ac:dyDescent="0.2">
      <c r="A5914" s="7">
        <v>41338</v>
      </c>
      <c r="B5914" s="2">
        <v>7.5826960000000003</v>
      </c>
      <c r="C5914" s="13">
        <v>6.1889450000000004</v>
      </c>
      <c r="D5914" s="13">
        <v>6.1889450000000004</v>
      </c>
      <c r="E5914" s="2">
        <v>1</v>
      </c>
    </row>
    <row r="5915" spans="1:5" ht="12.95" customHeight="1" x14ac:dyDescent="0.2">
      <c r="A5915" s="7">
        <v>41339</v>
      </c>
      <c r="B5915" s="2">
        <v>7.5887409999999997</v>
      </c>
      <c r="C5915" s="13">
        <v>6.1842889999999997</v>
      </c>
      <c r="D5915" s="13">
        <v>6.1842889999999997</v>
      </c>
      <c r="E5915" s="2">
        <v>1</v>
      </c>
    </row>
    <row r="5916" spans="1:5" ht="12.95" customHeight="1" x14ac:dyDescent="0.2">
      <c r="A5916" s="7">
        <v>41340</v>
      </c>
      <c r="B5916" s="2">
        <v>7.5893920000000001</v>
      </c>
      <c r="C5916" s="13">
        <v>6.166728</v>
      </c>
      <c r="D5916" s="13">
        <v>6.166728</v>
      </c>
      <c r="E5916" s="2">
        <v>1</v>
      </c>
    </row>
    <row r="5917" spans="1:5" ht="12.95" customHeight="1" x14ac:dyDescent="0.2">
      <c r="A5917" s="7">
        <v>41341</v>
      </c>
      <c r="B5917" s="2">
        <v>7.5853849999999996</v>
      </c>
      <c r="C5917" s="13">
        <v>6.1509770000000001</v>
      </c>
      <c r="D5917" s="13">
        <v>6.1509770000000001</v>
      </c>
      <c r="E5917" s="2">
        <v>1</v>
      </c>
    </row>
    <row r="5918" spans="1:5" ht="12.95" customHeight="1" x14ac:dyDescent="0.2">
      <c r="A5918" s="7">
        <v>41342</v>
      </c>
      <c r="B5918" s="2">
        <v>7.5878069999999997</v>
      </c>
      <c r="C5918" s="13">
        <v>6.1375130000000002</v>
      </c>
      <c r="D5918" s="13">
        <v>6.1375130000000002</v>
      </c>
      <c r="E5918" s="2">
        <v>1</v>
      </c>
    </row>
    <row r="5919" spans="1:5" ht="12.95" customHeight="1" x14ac:dyDescent="0.2">
      <c r="A5919" s="7">
        <v>41343</v>
      </c>
      <c r="B5919" s="2">
        <v>7.5878069999999997</v>
      </c>
      <c r="C5919" s="13">
        <v>6.1375130000000002</v>
      </c>
      <c r="D5919" s="13">
        <v>6.1375130000000002</v>
      </c>
      <c r="E5919" s="2">
        <v>1</v>
      </c>
    </row>
    <row r="5920" spans="1:5" ht="12.95" customHeight="1" x14ac:dyDescent="0.2">
      <c r="A5920" s="7">
        <v>41344</v>
      </c>
      <c r="B5920" s="2">
        <v>7.5878069999999997</v>
      </c>
      <c r="C5920" s="13">
        <v>6.1375130000000002</v>
      </c>
      <c r="D5920" s="13">
        <v>6.1375130000000002</v>
      </c>
      <c r="E5920" s="2">
        <v>1</v>
      </c>
    </row>
    <row r="5921" spans="1:5" ht="12.95" customHeight="1" x14ac:dyDescent="0.2">
      <c r="A5921" s="7">
        <v>41345</v>
      </c>
      <c r="B5921" s="2">
        <v>7.5860279999999998</v>
      </c>
      <c r="C5921" s="13">
        <v>6.1385560000000003</v>
      </c>
      <c r="D5921" s="13">
        <v>6.1385560000000003</v>
      </c>
      <c r="E5921" s="2">
        <v>1</v>
      </c>
    </row>
    <row r="5922" spans="1:5" ht="12.95" customHeight="1" x14ac:dyDescent="0.2">
      <c r="A5922" s="7">
        <v>41346</v>
      </c>
      <c r="B5922" s="2">
        <v>7.5841750000000001</v>
      </c>
      <c r="C5922" s="13">
        <v>6.1485000000000003</v>
      </c>
      <c r="D5922" s="13">
        <v>6.1485000000000003</v>
      </c>
      <c r="E5922" s="2">
        <v>1</v>
      </c>
    </row>
    <row r="5923" spans="1:5" ht="12.95" customHeight="1" x14ac:dyDescent="0.2">
      <c r="A5923" s="7">
        <v>41347</v>
      </c>
      <c r="B5923" s="2">
        <v>7.5840920000000001</v>
      </c>
      <c r="C5923" s="13">
        <v>6.1554190000000002</v>
      </c>
      <c r="D5923" s="13">
        <v>6.1554190000000002</v>
      </c>
      <c r="E5923" s="2">
        <v>1</v>
      </c>
    </row>
    <row r="5924" spans="1:5" ht="12.95" customHeight="1" x14ac:dyDescent="0.2">
      <c r="A5924" s="7">
        <v>41348</v>
      </c>
      <c r="B5924" s="2">
        <v>7.5801959999999999</v>
      </c>
      <c r="C5924" s="13">
        <v>6.1447760000000002</v>
      </c>
      <c r="D5924" s="13">
        <v>6.1447760000000002</v>
      </c>
      <c r="E5924" s="2">
        <v>1</v>
      </c>
    </row>
    <row r="5925" spans="1:5" ht="12.95" customHeight="1" x14ac:dyDescent="0.2">
      <c r="A5925" s="7">
        <v>41349</v>
      </c>
      <c r="B5925" s="2">
        <v>7.5809350000000002</v>
      </c>
      <c r="C5925" s="13">
        <v>6.1578549999999996</v>
      </c>
      <c r="D5925" s="13">
        <v>6.1578549999999996</v>
      </c>
      <c r="E5925" s="2">
        <v>1</v>
      </c>
    </row>
    <row r="5926" spans="1:5" ht="12.95" customHeight="1" x14ac:dyDescent="0.2">
      <c r="A5926" s="7">
        <v>41350</v>
      </c>
      <c r="B5926" s="2">
        <v>7.5809350000000002</v>
      </c>
      <c r="C5926" s="13">
        <v>6.1578549999999996</v>
      </c>
      <c r="D5926" s="13">
        <v>6.1578549999999996</v>
      </c>
      <c r="E5926" s="2">
        <v>1</v>
      </c>
    </row>
    <row r="5927" spans="1:5" ht="12.95" customHeight="1" x14ac:dyDescent="0.2">
      <c r="A5927" s="7">
        <v>41351</v>
      </c>
      <c r="B5927" s="2">
        <v>7.5809350000000002</v>
      </c>
      <c r="C5927" s="13">
        <v>6.1578549999999996</v>
      </c>
      <c r="D5927" s="13">
        <v>6.1578549999999996</v>
      </c>
      <c r="E5927" s="2">
        <v>1</v>
      </c>
    </row>
    <row r="5928" spans="1:5" ht="12.95" customHeight="1" x14ac:dyDescent="0.2">
      <c r="A5928" s="7">
        <v>41352</v>
      </c>
      <c r="B5928" s="2">
        <v>7.5816860000000004</v>
      </c>
      <c r="C5928" s="13">
        <v>6.1977320000000002</v>
      </c>
      <c r="D5928" s="13">
        <v>6.1977320000000002</v>
      </c>
      <c r="E5928" s="2">
        <v>1</v>
      </c>
    </row>
    <row r="5929" spans="1:5" ht="12.95" customHeight="1" x14ac:dyDescent="0.2">
      <c r="A5929" s="7">
        <v>41353</v>
      </c>
      <c r="B5929" s="2">
        <v>7.5811929999999998</v>
      </c>
      <c r="C5929" s="13">
        <v>6.1998629999999997</v>
      </c>
      <c r="D5929" s="13">
        <v>6.1998629999999997</v>
      </c>
      <c r="E5929" s="2">
        <v>1</v>
      </c>
    </row>
    <row r="5930" spans="1:5" ht="12.95" customHeight="1" x14ac:dyDescent="0.2">
      <c r="A5930" s="7">
        <v>41354</v>
      </c>
      <c r="B5930" s="2">
        <v>7.5869239999999998</v>
      </c>
      <c r="C5930" s="13">
        <v>6.2126789999999996</v>
      </c>
      <c r="D5930" s="13">
        <v>6.2126789999999996</v>
      </c>
      <c r="E5930" s="2">
        <v>1</v>
      </c>
    </row>
    <row r="5931" spans="1:5" ht="12.95" customHeight="1" x14ac:dyDescent="0.2">
      <c r="A5931" s="7">
        <v>41355</v>
      </c>
      <c r="B5931" s="2">
        <v>7.5863120000000004</v>
      </c>
      <c r="C5931" s="13">
        <v>6.2131959999999999</v>
      </c>
      <c r="D5931" s="13">
        <v>6.2131959999999999</v>
      </c>
      <c r="E5931" s="2">
        <v>1</v>
      </c>
    </row>
    <row r="5932" spans="1:5" ht="12.95" customHeight="1" x14ac:dyDescent="0.2">
      <c r="A5932" s="7">
        <v>41356</v>
      </c>
      <c r="B5932" s="2">
        <v>7.5873340000000002</v>
      </c>
      <c r="C5932" s="13">
        <v>6.2104720000000002</v>
      </c>
      <c r="D5932" s="13">
        <v>6.2104720000000002</v>
      </c>
      <c r="E5932" s="2">
        <v>1</v>
      </c>
    </row>
    <row r="5933" spans="1:5" ht="12.95" customHeight="1" x14ac:dyDescent="0.2">
      <c r="A5933" s="7">
        <v>41357</v>
      </c>
      <c r="B5933" s="2">
        <v>7.5873340000000002</v>
      </c>
      <c r="C5933" s="13">
        <v>6.2104720000000002</v>
      </c>
      <c r="D5933" s="13">
        <v>6.2104720000000002</v>
      </c>
      <c r="E5933" s="2">
        <v>1</v>
      </c>
    </row>
    <row r="5934" spans="1:5" ht="12.95" customHeight="1" x14ac:dyDescent="0.2">
      <c r="A5934" s="7">
        <v>41358</v>
      </c>
      <c r="B5934" s="2">
        <v>7.5873340000000002</v>
      </c>
      <c r="C5934" s="13">
        <v>6.2104720000000002</v>
      </c>
      <c r="D5934" s="13">
        <v>6.2104720000000002</v>
      </c>
      <c r="E5934" s="2">
        <v>1</v>
      </c>
    </row>
    <row r="5935" spans="1:5" ht="12.95" customHeight="1" x14ac:dyDescent="0.2">
      <c r="A5935" s="7">
        <v>41359</v>
      </c>
      <c r="B5935" s="2">
        <v>7.5926689999999999</v>
      </c>
      <c r="C5935" s="13">
        <v>6.2148389999999996</v>
      </c>
      <c r="D5935" s="13">
        <v>6.2148389999999996</v>
      </c>
      <c r="E5935" s="2">
        <v>1</v>
      </c>
    </row>
    <row r="5936" spans="1:5" ht="12.95" customHeight="1" x14ac:dyDescent="0.2">
      <c r="A5936" s="7">
        <v>41360</v>
      </c>
      <c r="B5936" s="2">
        <v>7.586589</v>
      </c>
      <c r="C5936" s="13">
        <v>6.21495</v>
      </c>
      <c r="D5936" s="13">
        <v>6.21495</v>
      </c>
      <c r="E5936" s="2">
        <v>1</v>
      </c>
    </row>
    <row r="5937" spans="1:5" ht="12.95" customHeight="1" x14ac:dyDescent="0.2">
      <c r="A5937" s="7">
        <v>41361</v>
      </c>
      <c r="B5937" s="2">
        <v>7.5876989999999997</v>
      </c>
      <c r="C5937" s="13">
        <v>6.2286149999999996</v>
      </c>
      <c r="D5937" s="13">
        <v>6.2286149999999996</v>
      </c>
      <c r="E5937" s="2">
        <v>1</v>
      </c>
    </row>
    <row r="5938" spans="1:5" ht="12.95" customHeight="1" x14ac:dyDescent="0.2">
      <c r="A5938" s="7">
        <v>41362</v>
      </c>
      <c r="B5938" s="2">
        <v>7.5880510000000001</v>
      </c>
      <c r="C5938" s="13">
        <v>6.2217539999999998</v>
      </c>
      <c r="D5938" s="13">
        <v>6.2217539999999998</v>
      </c>
      <c r="E5938" s="2">
        <v>1</v>
      </c>
    </row>
    <row r="5939" spans="1:5" ht="12.95" customHeight="1" x14ac:dyDescent="0.2">
      <c r="A5939" s="7">
        <v>41363</v>
      </c>
      <c r="B5939" s="2">
        <v>7.5867269999999998</v>
      </c>
      <c r="C5939" s="13">
        <v>6.23447</v>
      </c>
      <c r="D5939" s="13">
        <v>6.23447</v>
      </c>
      <c r="E5939" s="2">
        <v>1</v>
      </c>
    </row>
    <row r="5940" spans="1:5" ht="12.95" customHeight="1" x14ac:dyDescent="0.2">
      <c r="A5940" s="7">
        <v>41364</v>
      </c>
      <c r="B5940" s="2">
        <v>7.5867269999999998</v>
      </c>
      <c r="C5940" s="13">
        <v>6.23447</v>
      </c>
      <c r="D5940" s="13">
        <v>6.23447</v>
      </c>
      <c r="E5940" s="2">
        <v>1</v>
      </c>
    </row>
    <row r="5941" spans="1:5" ht="12.95" customHeight="1" x14ac:dyDescent="0.2">
      <c r="A5941" s="7">
        <v>41365</v>
      </c>
      <c r="B5941" s="2">
        <v>7.5867269999999998</v>
      </c>
      <c r="C5941" s="13">
        <v>6.23447</v>
      </c>
      <c r="D5941" s="13">
        <v>6.23447</v>
      </c>
      <c r="E5941" s="2">
        <v>1</v>
      </c>
    </row>
    <row r="5942" spans="1:5" ht="12.95" customHeight="1" x14ac:dyDescent="0.2">
      <c r="A5942" s="7">
        <v>41366</v>
      </c>
      <c r="B5942" s="2">
        <v>7.5867269999999998</v>
      </c>
      <c r="C5942" s="13">
        <v>6.23447</v>
      </c>
      <c r="D5942" s="13">
        <v>6.23447</v>
      </c>
      <c r="E5942" s="2">
        <v>1</v>
      </c>
    </row>
    <row r="5943" spans="1:5" ht="12.95" customHeight="1" x14ac:dyDescent="0.2">
      <c r="A5943" s="7">
        <v>41367</v>
      </c>
      <c r="B5943" s="2">
        <v>7.5858720000000002</v>
      </c>
      <c r="C5943" s="13">
        <v>6.246086</v>
      </c>
      <c r="D5943" s="13">
        <v>6.246086</v>
      </c>
      <c r="E5943" s="2">
        <v>1</v>
      </c>
    </row>
    <row r="5944" spans="1:5" ht="12.95" customHeight="1" x14ac:dyDescent="0.2">
      <c r="A5944" s="7">
        <v>41368</v>
      </c>
      <c r="B5944" s="2">
        <v>7.5959620000000001</v>
      </c>
      <c r="C5944" s="13">
        <v>6.241034</v>
      </c>
      <c r="D5944" s="13">
        <v>6.241034</v>
      </c>
      <c r="E5944" s="2">
        <v>1</v>
      </c>
    </row>
    <row r="5945" spans="1:5" ht="12.95" customHeight="1" x14ac:dyDescent="0.2">
      <c r="A5945" s="7">
        <v>41369</v>
      </c>
      <c r="B5945" s="2">
        <v>7.6042949999999996</v>
      </c>
      <c r="C5945" s="13">
        <v>6.253018</v>
      </c>
      <c r="D5945" s="13">
        <v>6.253018</v>
      </c>
      <c r="E5945" s="2">
        <v>1</v>
      </c>
    </row>
    <row r="5946" spans="1:5" ht="12.95" customHeight="1" x14ac:dyDescent="0.2">
      <c r="A5946" s="7">
        <v>41370</v>
      </c>
      <c r="B5946" s="2">
        <v>7.6011009999999999</v>
      </c>
      <c r="C5946" s="13">
        <v>6.2539910000000001</v>
      </c>
      <c r="D5946" s="13">
        <v>6.2539910000000001</v>
      </c>
      <c r="E5946" s="2">
        <v>1</v>
      </c>
    </row>
    <row r="5947" spans="1:5" ht="12.95" customHeight="1" x14ac:dyDescent="0.2">
      <c r="A5947" s="7">
        <v>41371</v>
      </c>
      <c r="B5947" s="2">
        <v>7.6011009999999999</v>
      </c>
      <c r="C5947" s="13">
        <v>6.2539910000000001</v>
      </c>
      <c r="D5947" s="13">
        <v>6.2539910000000001</v>
      </c>
      <c r="E5947" s="2">
        <v>1</v>
      </c>
    </row>
    <row r="5948" spans="1:5" ht="12.95" customHeight="1" x14ac:dyDescent="0.2">
      <c r="A5948" s="7">
        <v>41372</v>
      </c>
      <c r="B5948" s="2">
        <v>7.6011009999999999</v>
      </c>
      <c r="C5948" s="13">
        <v>6.2539910000000001</v>
      </c>
      <c r="D5948" s="13">
        <v>6.2539910000000001</v>
      </c>
      <c r="E5948" s="2">
        <v>1</v>
      </c>
    </row>
    <row r="5949" spans="1:5" ht="12.95" customHeight="1" x14ac:dyDescent="0.2">
      <c r="A5949" s="7">
        <v>41373</v>
      </c>
      <c r="B5949" s="2">
        <v>7.6042069999999997</v>
      </c>
      <c r="C5949" s="13">
        <v>6.2534599999999996</v>
      </c>
      <c r="D5949" s="13">
        <v>6.2534599999999996</v>
      </c>
      <c r="E5949" s="2">
        <v>1</v>
      </c>
    </row>
    <row r="5950" spans="1:5" ht="12.95" customHeight="1" x14ac:dyDescent="0.2">
      <c r="A5950" s="7">
        <v>41374</v>
      </c>
      <c r="B5950" s="2">
        <v>7.605086</v>
      </c>
      <c r="C5950" s="13">
        <v>6.2372560000000004</v>
      </c>
      <c r="D5950" s="13">
        <v>6.2372560000000004</v>
      </c>
      <c r="E5950" s="2">
        <v>1</v>
      </c>
    </row>
    <row r="5951" spans="1:5" ht="12.95" customHeight="1" x14ac:dyDescent="0.2">
      <c r="A5951" s="7">
        <v>41375</v>
      </c>
      <c r="B5951" s="2">
        <v>7.6063789999999996</v>
      </c>
      <c r="C5951" s="13">
        <v>6.2372930000000002</v>
      </c>
      <c r="D5951" s="13">
        <v>6.2372930000000002</v>
      </c>
      <c r="E5951" s="2">
        <v>1</v>
      </c>
    </row>
    <row r="5952" spans="1:5" ht="12.95" customHeight="1" x14ac:dyDescent="0.2">
      <c r="A5952" s="7">
        <v>41376</v>
      </c>
      <c r="B5952" s="2">
        <v>7.6084009999999997</v>
      </c>
      <c r="C5952" s="13">
        <v>6.2420220000000004</v>
      </c>
      <c r="D5952" s="13">
        <v>6.2420220000000004</v>
      </c>
      <c r="E5952" s="2">
        <v>1</v>
      </c>
    </row>
    <row r="5953" spans="1:5" ht="12.95" customHeight="1" x14ac:dyDescent="0.2">
      <c r="A5953" s="7">
        <v>41377</v>
      </c>
      <c r="B5953" s="2">
        <v>7.610398</v>
      </c>
      <c r="C5953" s="13">
        <v>6.2539220000000002</v>
      </c>
      <c r="D5953" s="13">
        <v>6.2539220000000002</v>
      </c>
      <c r="E5953" s="2">
        <v>1</v>
      </c>
    </row>
    <row r="5954" spans="1:5" ht="12.95" customHeight="1" x14ac:dyDescent="0.2">
      <c r="A5954" s="7">
        <v>41378</v>
      </c>
      <c r="B5954" s="2">
        <v>7.610398</v>
      </c>
      <c r="C5954" s="13">
        <v>6.2539220000000002</v>
      </c>
      <c r="D5954" s="13">
        <v>6.2539220000000002</v>
      </c>
      <c r="E5954" s="2">
        <v>1</v>
      </c>
    </row>
    <row r="5955" spans="1:5" ht="12.95" customHeight="1" x14ac:dyDescent="0.2">
      <c r="A5955" s="7">
        <v>41379</v>
      </c>
      <c r="B5955" s="2">
        <v>7.610398</v>
      </c>
      <c r="C5955" s="13">
        <v>6.2539220000000002</v>
      </c>
      <c r="D5955" s="13">
        <v>6.2539220000000002</v>
      </c>
      <c r="E5955" s="2">
        <v>1</v>
      </c>
    </row>
    <row r="5956" spans="1:5" ht="12.95" customHeight="1" x14ac:dyDescent="0.2">
      <c r="A5956" s="7">
        <v>41380</v>
      </c>
      <c r="B5956" s="2">
        <v>7.6110110000000004</v>
      </c>
      <c r="C5956" s="13">
        <v>6.2647219999999999</v>
      </c>
      <c r="D5956" s="13">
        <v>6.2647219999999999</v>
      </c>
      <c r="E5956" s="2">
        <v>1</v>
      </c>
    </row>
    <row r="5957" spans="1:5" ht="12.95" customHeight="1" x14ac:dyDescent="0.2">
      <c r="A5957" s="7">
        <v>41381</v>
      </c>
      <c r="B5957" s="2">
        <v>7.6055520000000003</v>
      </c>
      <c r="C5957" s="13">
        <v>6.2550800000000004</v>
      </c>
      <c r="D5957" s="13">
        <v>6.2550800000000004</v>
      </c>
      <c r="E5957" s="2">
        <v>1</v>
      </c>
    </row>
    <row r="5958" spans="1:5" ht="12.95" customHeight="1" x14ac:dyDescent="0.2">
      <c r="A5958" s="7">
        <v>41382</v>
      </c>
      <c r="B5958" s="2">
        <v>7.6070479999999998</v>
      </c>
      <c r="C5958" s="13">
        <v>6.2604300000000004</v>
      </c>
      <c r="D5958" s="13">
        <v>6.2604300000000004</v>
      </c>
      <c r="E5958" s="2">
        <v>1</v>
      </c>
    </row>
    <row r="5959" spans="1:5" ht="12.95" customHeight="1" x14ac:dyDescent="0.2">
      <c r="A5959" s="7">
        <v>41383</v>
      </c>
      <c r="B5959" s="2">
        <v>7.608619</v>
      </c>
      <c r="C5959" s="13">
        <v>6.2591469999999996</v>
      </c>
      <c r="D5959" s="13">
        <v>6.2591469999999996</v>
      </c>
      <c r="E5959" s="2">
        <v>1</v>
      </c>
    </row>
    <row r="5960" spans="1:5" ht="12.95" customHeight="1" x14ac:dyDescent="0.2">
      <c r="A5960" s="7">
        <v>41384</v>
      </c>
      <c r="B5960" s="2">
        <v>7.6076459999999999</v>
      </c>
      <c r="C5960" s="13">
        <v>6.2511469999999996</v>
      </c>
      <c r="D5960" s="13">
        <v>6.2511469999999996</v>
      </c>
      <c r="E5960" s="2">
        <v>1</v>
      </c>
    </row>
    <row r="5961" spans="1:5" ht="12.95" customHeight="1" x14ac:dyDescent="0.2">
      <c r="A5961" s="7">
        <v>41385</v>
      </c>
      <c r="B5961" s="2">
        <v>7.6076459999999999</v>
      </c>
      <c r="C5961" s="13">
        <v>6.2511469999999996</v>
      </c>
      <c r="D5961" s="13">
        <v>6.2511469999999996</v>
      </c>
      <c r="E5961" s="2">
        <v>1</v>
      </c>
    </row>
    <row r="5962" spans="1:5" ht="12.95" customHeight="1" x14ac:dyDescent="0.2">
      <c r="A5962" s="7">
        <v>41386</v>
      </c>
      <c r="B5962" s="2">
        <v>7.6076459999999999</v>
      </c>
      <c r="C5962" s="13">
        <v>6.2511469999999996</v>
      </c>
      <c r="D5962" s="13">
        <v>6.2511469999999996</v>
      </c>
      <c r="E5962" s="2">
        <v>1</v>
      </c>
    </row>
    <row r="5963" spans="1:5" ht="12.95" customHeight="1" x14ac:dyDescent="0.2">
      <c r="A5963" s="7">
        <v>41387</v>
      </c>
      <c r="B5963" s="2">
        <v>7.6040020000000004</v>
      </c>
      <c r="C5963" s="13">
        <v>6.2409730000000003</v>
      </c>
      <c r="D5963" s="13">
        <v>6.2409730000000003</v>
      </c>
      <c r="E5963" s="2">
        <v>1</v>
      </c>
    </row>
    <row r="5964" spans="1:5" ht="12.95" customHeight="1" x14ac:dyDescent="0.2">
      <c r="A5964" s="7">
        <v>41388</v>
      </c>
      <c r="B5964" s="2">
        <v>7.5975820000000001</v>
      </c>
      <c r="C5964" s="13">
        <v>6.2208969999999999</v>
      </c>
      <c r="D5964" s="13">
        <v>6.2208969999999999</v>
      </c>
      <c r="E5964" s="2">
        <v>1</v>
      </c>
    </row>
    <row r="5965" spans="1:5" ht="12.95" customHeight="1" x14ac:dyDescent="0.2">
      <c r="A5965" s="7">
        <v>41389</v>
      </c>
      <c r="B5965" s="2">
        <v>7.5971159999999998</v>
      </c>
      <c r="C5965" s="13">
        <v>6.1699960000000003</v>
      </c>
      <c r="D5965" s="13">
        <v>6.1699960000000003</v>
      </c>
      <c r="E5965" s="2">
        <v>1</v>
      </c>
    </row>
    <row r="5966" spans="1:5" ht="12.95" customHeight="1" x14ac:dyDescent="0.2">
      <c r="A5966" s="7">
        <v>41390</v>
      </c>
      <c r="B5966" s="2">
        <v>7.602392</v>
      </c>
      <c r="C5966" s="13">
        <v>6.1667680000000002</v>
      </c>
      <c r="D5966" s="13">
        <v>6.1667680000000002</v>
      </c>
      <c r="E5966" s="2">
        <v>1</v>
      </c>
    </row>
    <row r="5967" spans="1:5" ht="12.95" customHeight="1" x14ac:dyDescent="0.2">
      <c r="A5967" s="7">
        <v>41391</v>
      </c>
      <c r="B5967" s="2">
        <v>7.602106</v>
      </c>
      <c r="C5967" s="13">
        <v>6.1921530000000002</v>
      </c>
      <c r="D5967" s="13">
        <v>6.1921530000000002</v>
      </c>
      <c r="E5967" s="2">
        <v>1</v>
      </c>
    </row>
    <row r="5968" spans="1:5" ht="12.95" customHeight="1" x14ac:dyDescent="0.2">
      <c r="A5968" s="7">
        <v>41392</v>
      </c>
      <c r="B5968" s="2">
        <v>7.602106</v>
      </c>
      <c r="C5968" s="13">
        <v>6.1921530000000002</v>
      </c>
      <c r="D5968" s="13">
        <v>6.1921530000000002</v>
      </c>
      <c r="E5968" s="2">
        <v>1</v>
      </c>
    </row>
    <row r="5969" spans="1:5" ht="12.95" customHeight="1" x14ac:dyDescent="0.2">
      <c r="A5969" s="7">
        <v>41393</v>
      </c>
      <c r="B5969" s="2">
        <v>7.602106</v>
      </c>
      <c r="C5969" s="13">
        <v>6.1921530000000002</v>
      </c>
      <c r="D5969" s="13">
        <v>6.1921530000000002</v>
      </c>
      <c r="E5969" s="2">
        <v>1</v>
      </c>
    </row>
    <row r="5970" spans="1:5" ht="12.95" customHeight="1" x14ac:dyDescent="0.2">
      <c r="A5970" s="7">
        <v>41394</v>
      </c>
      <c r="B5970" s="2">
        <v>7.6006780000000003</v>
      </c>
      <c r="C5970" s="13">
        <v>6.1869579999999997</v>
      </c>
      <c r="D5970" s="13">
        <v>6.1869579999999997</v>
      </c>
      <c r="E5970" s="2">
        <v>1</v>
      </c>
    </row>
    <row r="5971" spans="1:5" ht="12.95" customHeight="1" x14ac:dyDescent="0.2">
      <c r="A5971" s="7">
        <v>41395</v>
      </c>
      <c r="B5971" s="2">
        <v>7.5920719999999999</v>
      </c>
      <c r="C5971" s="13">
        <v>6.2001400000000002</v>
      </c>
      <c r="D5971" s="13">
        <v>6.2001400000000002</v>
      </c>
      <c r="E5971" s="2">
        <v>1</v>
      </c>
    </row>
    <row r="5972" spans="1:5" ht="12.95" customHeight="1" x14ac:dyDescent="0.2">
      <c r="A5972" s="7">
        <v>41396</v>
      </c>
      <c r="B5972" s="2">
        <v>7.5920719999999999</v>
      </c>
      <c r="C5972" s="13">
        <v>6.2001400000000002</v>
      </c>
      <c r="D5972" s="13">
        <v>6.2001400000000002</v>
      </c>
      <c r="E5972" s="2">
        <v>1</v>
      </c>
    </row>
    <row r="5973" spans="1:5" ht="12.95" customHeight="1" x14ac:dyDescent="0.2">
      <c r="A5973" s="7">
        <v>41397</v>
      </c>
      <c r="B5973" s="2">
        <v>7.5894599999999999</v>
      </c>
      <c r="C5973" s="13">
        <v>6.2096710000000002</v>
      </c>
      <c r="D5973" s="13">
        <v>6.2096710000000002</v>
      </c>
      <c r="E5973" s="2">
        <v>1</v>
      </c>
    </row>
    <row r="5974" spans="1:5" ht="12.95" customHeight="1" x14ac:dyDescent="0.2">
      <c r="A5974" s="7">
        <v>41398</v>
      </c>
      <c r="B5974" s="2">
        <v>7.5790420000000003</v>
      </c>
      <c r="C5974" s="13">
        <v>6.1955710000000002</v>
      </c>
      <c r="D5974" s="13">
        <v>6.1955710000000002</v>
      </c>
      <c r="E5974" s="2">
        <v>1</v>
      </c>
    </row>
    <row r="5975" spans="1:5" ht="12.95" customHeight="1" x14ac:dyDescent="0.2">
      <c r="A5975" s="7">
        <v>41399</v>
      </c>
      <c r="B5975" s="2">
        <v>7.5790420000000003</v>
      </c>
      <c r="C5975" s="13">
        <v>6.1955710000000002</v>
      </c>
      <c r="D5975" s="13">
        <v>6.1955710000000002</v>
      </c>
      <c r="E5975" s="2">
        <v>1</v>
      </c>
    </row>
    <row r="5976" spans="1:5" ht="12.95" customHeight="1" x14ac:dyDescent="0.2">
      <c r="A5976" s="7">
        <v>41400</v>
      </c>
      <c r="B5976" s="2">
        <v>7.5790420000000003</v>
      </c>
      <c r="C5976" s="13">
        <v>6.1955710000000002</v>
      </c>
      <c r="D5976" s="13">
        <v>6.1955710000000002</v>
      </c>
      <c r="E5976" s="2">
        <v>1</v>
      </c>
    </row>
    <row r="5977" spans="1:5" ht="12.95" customHeight="1" x14ac:dyDescent="0.2">
      <c r="A5977" s="7">
        <v>41401</v>
      </c>
      <c r="B5977" s="2">
        <v>7.5801109999999996</v>
      </c>
      <c r="C5977" s="13">
        <v>6.1697139999999999</v>
      </c>
      <c r="D5977" s="13">
        <v>6.1697139999999999</v>
      </c>
      <c r="E5977" s="2">
        <v>1</v>
      </c>
    </row>
    <row r="5978" spans="1:5" ht="12.95" customHeight="1" x14ac:dyDescent="0.2">
      <c r="A5978" s="7">
        <v>41402</v>
      </c>
      <c r="B5978" s="2">
        <v>7.5716809999999999</v>
      </c>
      <c r="C5978" s="13">
        <v>6.1478409999999997</v>
      </c>
      <c r="D5978" s="13">
        <v>6.1478409999999997</v>
      </c>
      <c r="E5978" s="2">
        <v>1</v>
      </c>
    </row>
    <row r="5979" spans="1:5" ht="12.95" customHeight="1" x14ac:dyDescent="0.2">
      <c r="A5979" s="7">
        <v>41403</v>
      </c>
      <c r="B5979" s="2">
        <v>7.5660720000000001</v>
      </c>
      <c r="C5979" s="13">
        <v>6.138801</v>
      </c>
      <c r="D5979" s="13">
        <v>6.138801</v>
      </c>
      <c r="E5979" s="2">
        <v>1</v>
      </c>
    </row>
    <row r="5980" spans="1:5" ht="12.95" customHeight="1" x14ac:dyDescent="0.2">
      <c r="A5980" s="7">
        <v>41404</v>
      </c>
      <c r="B5980" s="2">
        <v>7.5664360000000004</v>
      </c>
      <c r="C5980" s="13">
        <v>6.1570799999999997</v>
      </c>
      <c r="D5980" s="13">
        <v>6.1570799999999997</v>
      </c>
      <c r="E5980" s="2">
        <v>1</v>
      </c>
    </row>
    <row r="5981" spans="1:5" ht="12.95" customHeight="1" x14ac:dyDescent="0.2">
      <c r="A5981" s="7">
        <v>41405</v>
      </c>
      <c r="B5981" s="2">
        <v>7.5671900000000001</v>
      </c>
      <c r="C5981" s="13">
        <v>6.0937270000000003</v>
      </c>
      <c r="D5981" s="13">
        <v>6.0937270000000003</v>
      </c>
      <c r="E5981" s="2">
        <v>1</v>
      </c>
    </row>
    <row r="5982" spans="1:5" ht="12.95" customHeight="1" x14ac:dyDescent="0.2">
      <c r="A5982" s="7">
        <v>41406</v>
      </c>
      <c r="B5982" s="2">
        <v>7.5671900000000001</v>
      </c>
      <c r="C5982" s="13">
        <v>6.0937270000000003</v>
      </c>
      <c r="D5982" s="13">
        <v>6.0937270000000003</v>
      </c>
      <c r="E5982" s="2">
        <v>1</v>
      </c>
    </row>
    <row r="5983" spans="1:5" ht="12.95" customHeight="1" x14ac:dyDescent="0.2">
      <c r="A5983" s="7">
        <v>41407</v>
      </c>
      <c r="B5983" s="2">
        <v>7.5671900000000001</v>
      </c>
      <c r="C5983" s="13">
        <v>6.0937270000000003</v>
      </c>
      <c r="D5983" s="13">
        <v>6.0937270000000003</v>
      </c>
      <c r="E5983" s="2">
        <v>1</v>
      </c>
    </row>
    <row r="5984" spans="1:5" ht="12.95" customHeight="1" x14ac:dyDescent="0.2">
      <c r="A5984" s="7">
        <v>41408</v>
      </c>
      <c r="B5984" s="2">
        <v>7.5655859999999997</v>
      </c>
      <c r="C5984" s="13">
        <v>6.0919449999999999</v>
      </c>
      <c r="D5984" s="13">
        <v>6.0919449999999999</v>
      </c>
      <c r="E5984" s="2">
        <v>1</v>
      </c>
    </row>
    <row r="5985" spans="1:5" ht="12.95" customHeight="1" x14ac:dyDescent="0.2">
      <c r="A5985" s="7">
        <v>41409</v>
      </c>
      <c r="B5985" s="2">
        <v>7.558789</v>
      </c>
      <c r="C5985" s="13">
        <v>6.0933409999999997</v>
      </c>
      <c r="D5985" s="13">
        <v>6.0933409999999997</v>
      </c>
      <c r="E5985" s="2">
        <v>1</v>
      </c>
    </row>
    <row r="5986" spans="1:5" ht="12.95" customHeight="1" x14ac:dyDescent="0.2">
      <c r="A5986" s="7">
        <v>41410</v>
      </c>
      <c r="B5986" s="2">
        <v>7.5536219999999998</v>
      </c>
      <c r="C5986" s="13">
        <v>6.0443480000000003</v>
      </c>
      <c r="D5986" s="13">
        <v>6.0443480000000003</v>
      </c>
      <c r="E5986" s="2">
        <v>1</v>
      </c>
    </row>
    <row r="5987" spans="1:5" ht="12.95" customHeight="1" x14ac:dyDescent="0.2">
      <c r="A5987" s="7">
        <v>41411</v>
      </c>
      <c r="B5987" s="2">
        <v>7.5575419999999998</v>
      </c>
      <c r="C5987" s="13">
        <v>6.0747059999999999</v>
      </c>
      <c r="D5987" s="13">
        <v>6.0747059999999999</v>
      </c>
      <c r="E5987" s="2">
        <v>1</v>
      </c>
    </row>
    <row r="5988" spans="1:5" ht="12.95" customHeight="1" x14ac:dyDescent="0.2">
      <c r="A5988" s="7">
        <v>41412</v>
      </c>
      <c r="B5988" s="2">
        <v>7.5631050000000002</v>
      </c>
      <c r="C5988" s="13">
        <v>6.0889660000000001</v>
      </c>
      <c r="D5988" s="13">
        <v>6.0889660000000001</v>
      </c>
      <c r="E5988" s="2">
        <v>1</v>
      </c>
    </row>
    <row r="5989" spans="1:5" ht="12.95" customHeight="1" x14ac:dyDescent="0.2">
      <c r="A5989" s="7">
        <v>41413</v>
      </c>
      <c r="B5989" s="2">
        <v>7.5631050000000002</v>
      </c>
      <c r="C5989" s="13">
        <v>6.0889660000000001</v>
      </c>
      <c r="D5989" s="13">
        <v>6.0889660000000001</v>
      </c>
      <c r="E5989" s="2">
        <v>1</v>
      </c>
    </row>
    <row r="5990" spans="1:5" ht="12.95" customHeight="1" x14ac:dyDescent="0.2">
      <c r="A5990" s="7">
        <v>41414</v>
      </c>
      <c r="B5990" s="2">
        <v>7.5631050000000002</v>
      </c>
      <c r="C5990" s="13">
        <v>6.0889660000000001</v>
      </c>
      <c r="D5990" s="13">
        <v>6.0889660000000001</v>
      </c>
      <c r="E5990" s="2">
        <v>1</v>
      </c>
    </row>
    <row r="5991" spans="1:5" ht="12.95" customHeight="1" x14ac:dyDescent="0.2">
      <c r="A5991" s="7">
        <v>41415</v>
      </c>
      <c r="B5991" s="2">
        <v>7.5637759999999998</v>
      </c>
      <c r="C5991" s="13">
        <v>6.071421</v>
      </c>
      <c r="D5991" s="13">
        <v>6.071421</v>
      </c>
      <c r="E5991" s="2">
        <v>1</v>
      </c>
    </row>
    <row r="5992" spans="1:5" ht="12.95" customHeight="1" x14ac:dyDescent="0.2">
      <c r="A5992" s="7">
        <v>41416</v>
      </c>
      <c r="B5992" s="2">
        <v>7.5619750000000003</v>
      </c>
      <c r="C5992" s="13">
        <v>6.0719250000000002</v>
      </c>
      <c r="D5992" s="13">
        <v>6.0719250000000002</v>
      </c>
      <c r="E5992" s="2">
        <v>1</v>
      </c>
    </row>
    <row r="5993" spans="1:5" ht="12.95" customHeight="1" x14ac:dyDescent="0.2">
      <c r="A5993" s="7">
        <v>41417</v>
      </c>
      <c r="B5993" s="2">
        <v>7.5666630000000001</v>
      </c>
      <c r="C5993" s="13">
        <v>6.0359470000000002</v>
      </c>
      <c r="D5993" s="13">
        <v>6.0359470000000002</v>
      </c>
      <c r="E5993" s="2">
        <v>1</v>
      </c>
    </row>
    <row r="5994" spans="1:5" ht="12.95" customHeight="1" x14ac:dyDescent="0.2">
      <c r="A5994" s="7">
        <v>41418</v>
      </c>
      <c r="B5994" s="2">
        <v>7.5697840000000003</v>
      </c>
      <c r="C5994" s="13">
        <v>6.0777070000000002</v>
      </c>
      <c r="D5994" s="13">
        <v>6.0777070000000002</v>
      </c>
      <c r="E5994" s="2">
        <v>1</v>
      </c>
    </row>
    <row r="5995" spans="1:5" ht="12.95" customHeight="1" x14ac:dyDescent="0.2">
      <c r="A5995" s="7">
        <v>41419</v>
      </c>
      <c r="B5995" s="2">
        <v>7.5729110000000004</v>
      </c>
      <c r="C5995" s="13">
        <v>6.0592980000000001</v>
      </c>
      <c r="D5995" s="13">
        <v>6.0592980000000001</v>
      </c>
      <c r="E5995" s="2">
        <v>1</v>
      </c>
    </row>
    <row r="5996" spans="1:5" ht="12.95" customHeight="1" x14ac:dyDescent="0.2">
      <c r="A5996" s="7">
        <v>41420</v>
      </c>
      <c r="B5996" s="2">
        <v>7.5729110000000004</v>
      </c>
      <c r="C5996" s="13">
        <v>6.0592980000000001</v>
      </c>
      <c r="D5996" s="13">
        <v>6.0592980000000001</v>
      </c>
      <c r="E5996" s="2">
        <v>1</v>
      </c>
    </row>
    <row r="5997" spans="1:5" ht="12.95" customHeight="1" x14ac:dyDescent="0.2">
      <c r="A5997" s="7">
        <v>41421</v>
      </c>
      <c r="B5997" s="2">
        <v>7.5729110000000004</v>
      </c>
      <c r="C5997" s="13">
        <v>6.0592980000000001</v>
      </c>
      <c r="D5997" s="13">
        <v>6.0592980000000001</v>
      </c>
      <c r="E5997" s="2">
        <v>1</v>
      </c>
    </row>
    <row r="5998" spans="1:5" ht="12.95" customHeight="1" x14ac:dyDescent="0.2">
      <c r="A5998" s="7">
        <v>41422</v>
      </c>
      <c r="B5998" s="2">
        <v>7.5683220000000002</v>
      </c>
      <c r="C5998" s="13">
        <v>6.0848380000000004</v>
      </c>
      <c r="D5998" s="13">
        <v>6.0848380000000004</v>
      </c>
      <c r="E5998" s="2">
        <v>1</v>
      </c>
    </row>
    <row r="5999" spans="1:5" ht="12.95" customHeight="1" x14ac:dyDescent="0.2">
      <c r="A5999" s="7">
        <v>41423</v>
      </c>
      <c r="B5999" s="2">
        <v>7.5602239999999998</v>
      </c>
      <c r="C5999" s="13">
        <v>6.0414130000000004</v>
      </c>
      <c r="D5999" s="13">
        <v>6.0414130000000004</v>
      </c>
      <c r="E5999" s="2">
        <v>1</v>
      </c>
    </row>
    <row r="6000" spans="1:5" ht="12.95" customHeight="1" x14ac:dyDescent="0.2">
      <c r="A6000" s="7">
        <v>41424</v>
      </c>
      <c r="B6000" s="2">
        <v>7.5562300000000002</v>
      </c>
      <c r="C6000" s="13">
        <v>6.0391859999999999</v>
      </c>
      <c r="D6000" s="13">
        <v>6.0391859999999999</v>
      </c>
      <c r="E6000" s="2">
        <v>1</v>
      </c>
    </row>
    <row r="6001" spans="1:5" ht="12.95" customHeight="1" x14ac:dyDescent="0.2">
      <c r="A6001" s="7">
        <v>41425</v>
      </c>
      <c r="B6001" s="2">
        <v>7.5562300000000002</v>
      </c>
      <c r="C6001" s="13">
        <v>6.0391859999999999</v>
      </c>
      <c r="D6001" s="13">
        <v>6.0391859999999999</v>
      </c>
      <c r="E6001" s="2">
        <v>1</v>
      </c>
    </row>
    <row r="6002" spans="1:5" ht="12.95" customHeight="1" x14ac:dyDescent="0.2">
      <c r="A6002" s="7">
        <v>41426</v>
      </c>
      <c r="B6002" s="2">
        <v>7.5621790000000004</v>
      </c>
      <c r="C6002" s="13">
        <v>6.0985310000000004</v>
      </c>
      <c r="D6002" s="13">
        <v>6.0985310000000004</v>
      </c>
      <c r="E6002" s="2">
        <v>1</v>
      </c>
    </row>
    <row r="6003" spans="1:5" ht="12.95" customHeight="1" x14ac:dyDescent="0.2">
      <c r="A6003" s="7">
        <v>41427</v>
      </c>
      <c r="B6003" s="2">
        <v>7.5621790000000004</v>
      </c>
      <c r="C6003" s="13">
        <v>6.0985310000000004</v>
      </c>
      <c r="D6003" s="13">
        <v>6.0985310000000004</v>
      </c>
      <c r="E6003" s="2">
        <v>1</v>
      </c>
    </row>
    <row r="6004" spans="1:5" ht="12.95" customHeight="1" x14ac:dyDescent="0.2">
      <c r="A6004" s="7">
        <v>41428</v>
      </c>
      <c r="B6004" s="2">
        <v>7.5621790000000004</v>
      </c>
      <c r="C6004" s="13">
        <v>6.0985310000000004</v>
      </c>
      <c r="D6004" s="13">
        <v>6.0985310000000004</v>
      </c>
      <c r="E6004" s="2">
        <v>1</v>
      </c>
    </row>
    <row r="6005" spans="1:5" ht="12.95" customHeight="1" x14ac:dyDescent="0.2">
      <c r="A6005" s="7">
        <v>41429</v>
      </c>
      <c r="B6005" s="2">
        <v>7.5474769999999998</v>
      </c>
      <c r="C6005" s="13">
        <v>6.063205</v>
      </c>
      <c r="D6005" s="13">
        <v>6.063205</v>
      </c>
      <c r="E6005" s="2">
        <v>1</v>
      </c>
    </row>
    <row r="6006" spans="1:5" ht="12.95" customHeight="1" x14ac:dyDescent="0.2">
      <c r="A6006" s="7">
        <v>41430</v>
      </c>
      <c r="B6006" s="2">
        <v>7.5493110000000003</v>
      </c>
      <c r="C6006" s="13">
        <v>6.0871719999999998</v>
      </c>
      <c r="D6006" s="13">
        <v>6.0871719999999998</v>
      </c>
      <c r="E6006" s="2">
        <v>1</v>
      </c>
    </row>
    <row r="6007" spans="1:5" ht="12.95" customHeight="1" x14ac:dyDescent="0.2">
      <c r="A6007" s="7">
        <v>41431</v>
      </c>
      <c r="B6007" s="2">
        <v>7.5298179999999997</v>
      </c>
      <c r="C6007" s="13">
        <v>6.0788070000000003</v>
      </c>
      <c r="D6007" s="13">
        <v>6.0788070000000003</v>
      </c>
      <c r="E6007" s="2">
        <v>1</v>
      </c>
    </row>
    <row r="6008" spans="1:5" ht="12.95" customHeight="1" x14ac:dyDescent="0.2">
      <c r="A6008" s="7">
        <v>41432</v>
      </c>
      <c r="B6008" s="2">
        <v>7.519666</v>
      </c>
      <c r="C6008" s="13">
        <v>6.0917579999999996</v>
      </c>
      <c r="D6008" s="13">
        <v>6.0917579999999996</v>
      </c>
      <c r="E6008" s="2">
        <v>1</v>
      </c>
    </row>
    <row r="6009" spans="1:5" ht="12.95" customHeight="1" x14ac:dyDescent="0.2">
      <c r="A6009" s="7">
        <v>41433</v>
      </c>
      <c r="B6009" s="2">
        <v>7.5197459999999996</v>
      </c>
      <c r="C6009" s="13">
        <v>6.1175940000000004</v>
      </c>
      <c r="D6009" s="13">
        <v>6.1175940000000004</v>
      </c>
      <c r="E6009" s="2">
        <v>1</v>
      </c>
    </row>
    <row r="6010" spans="1:5" ht="12.95" customHeight="1" x14ac:dyDescent="0.2">
      <c r="A6010" s="7">
        <v>41434</v>
      </c>
      <c r="B6010" s="2">
        <v>7.5197459999999996</v>
      </c>
      <c r="C6010" s="13">
        <v>6.1175940000000004</v>
      </c>
      <c r="D6010" s="13">
        <v>6.1175940000000004</v>
      </c>
      <c r="E6010" s="2">
        <v>1</v>
      </c>
    </row>
    <row r="6011" spans="1:5" ht="12.95" customHeight="1" x14ac:dyDescent="0.2">
      <c r="A6011" s="7">
        <v>41435</v>
      </c>
      <c r="B6011" s="2">
        <v>7.5197459999999996</v>
      </c>
      <c r="C6011" s="13">
        <v>6.1175940000000004</v>
      </c>
      <c r="D6011" s="13">
        <v>6.1175940000000004</v>
      </c>
      <c r="E6011" s="2">
        <v>1</v>
      </c>
    </row>
    <row r="6012" spans="1:5" ht="12.95" customHeight="1" x14ac:dyDescent="0.2">
      <c r="A6012" s="7">
        <v>41436</v>
      </c>
      <c r="B6012" s="2">
        <v>7.5242829999999996</v>
      </c>
      <c r="C6012" s="13">
        <v>6.0777729999999996</v>
      </c>
      <c r="D6012" s="13">
        <v>6.0777729999999996</v>
      </c>
      <c r="E6012" s="2">
        <v>1</v>
      </c>
    </row>
    <row r="6013" spans="1:5" ht="12.95" customHeight="1" x14ac:dyDescent="0.2">
      <c r="A6013" s="7">
        <v>41437</v>
      </c>
      <c r="B6013" s="2">
        <v>7.5111140000000001</v>
      </c>
      <c r="C6013" s="13">
        <v>6.0976730000000003</v>
      </c>
      <c r="D6013" s="13">
        <v>6.0976730000000003</v>
      </c>
      <c r="E6013" s="2">
        <v>1</v>
      </c>
    </row>
    <row r="6014" spans="1:5" ht="12.95" customHeight="1" x14ac:dyDescent="0.2">
      <c r="A6014" s="7">
        <v>41438</v>
      </c>
      <c r="B6014" s="2">
        <v>7.5011190000000001</v>
      </c>
      <c r="C6014" s="13">
        <v>6.0930220000000004</v>
      </c>
      <c r="D6014" s="13">
        <v>6.0930220000000004</v>
      </c>
      <c r="E6014" s="2">
        <v>1</v>
      </c>
    </row>
    <row r="6015" spans="1:5" ht="12.95" customHeight="1" x14ac:dyDescent="0.2">
      <c r="A6015" s="7">
        <v>41439</v>
      </c>
      <c r="B6015" s="2">
        <v>7.4814189999999998</v>
      </c>
      <c r="C6015" s="13">
        <v>6.0943459999999998</v>
      </c>
      <c r="D6015" s="13">
        <v>6.0943459999999998</v>
      </c>
      <c r="E6015" s="2">
        <v>1</v>
      </c>
    </row>
    <row r="6016" spans="1:5" ht="12.95" customHeight="1" x14ac:dyDescent="0.2">
      <c r="A6016" s="7">
        <v>41440</v>
      </c>
      <c r="B6016" s="2">
        <v>7.4722309999999998</v>
      </c>
      <c r="C6016" s="13">
        <v>6.0670919999999997</v>
      </c>
      <c r="D6016" s="13">
        <v>6.0670919999999997</v>
      </c>
      <c r="E6016" s="2">
        <v>1</v>
      </c>
    </row>
    <row r="6017" spans="1:5" ht="12.95" customHeight="1" x14ac:dyDescent="0.2">
      <c r="A6017" s="7">
        <v>41441</v>
      </c>
      <c r="B6017" s="2">
        <v>7.4722309999999998</v>
      </c>
      <c r="C6017" s="13">
        <v>6.0670919999999997</v>
      </c>
      <c r="D6017" s="13">
        <v>6.0670919999999997</v>
      </c>
      <c r="E6017" s="2">
        <v>1</v>
      </c>
    </row>
    <row r="6018" spans="1:5" ht="12.95" customHeight="1" x14ac:dyDescent="0.2">
      <c r="A6018" s="7">
        <v>41442</v>
      </c>
      <c r="B6018" s="2">
        <v>7.4722309999999998</v>
      </c>
      <c r="C6018" s="13">
        <v>6.0670919999999997</v>
      </c>
      <c r="D6018" s="13">
        <v>6.0670919999999997</v>
      </c>
      <c r="E6018" s="2">
        <v>1</v>
      </c>
    </row>
    <row r="6019" spans="1:5" ht="12.95" customHeight="1" x14ac:dyDescent="0.2">
      <c r="A6019" s="7">
        <v>41443</v>
      </c>
      <c r="B6019" s="2">
        <v>7.4661819999999999</v>
      </c>
      <c r="C6019" s="13">
        <v>6.0626730000000002</v>
      </c>
      <c r="D6019" s="13">
        <v>6.0626730000000002</v>
      </c>
      <c r="E6019" s="2">
        <v>1</v>
      </c>
    </row>
    <row r="6020" spans="1:5" ht="12.95" customHeight="1" x14ac:dyDescent="0.2">
      <c r="A6020" s="7">
        <v>41444</v>
      </c>
      <c r="B6020" s="2">
        <v>7.4609930000000002</v>
      </c>
      <c r="C6020" s="13">
        <v>6.063383</v>
      </c>
      <c r="D6020" s="13">
        <v>6.063383</v>
      </c>
      <c r="E6020" s="2">
        <v>1</v>
      </c>
    </row>
    <row r="6021" spans="1:5" ht="12.95" customHeight="1" x14ac:dyDescent="0.2">
      <c r="A6021" s="7">
        <v>41445</v>
      </c>
      <c r="B6021" s="2">
        <v>7.4770070000000004</v>
      </c>
      <c r="C6021" s="13">
        <v>6.0655530000000004</v>
      </c>
      <c r="D6021" s="13">
        <v>6.0655530000000004</v>
      </c>
      <c r="E6021" s="2">
        <v>1</v>
      </c>
    </row>
    <row r="6022" spans="1:5" ht="12.95" customHeight="1" x14ac:dyDescent="0.2">
      <c r="A6022" s="7">
        <v>41446</v>
      </c>
      <c r="B6022" s="2">
        <v>7.475155</v>
      </c>
      <c r="C6022" s="13">
        <v>6.0610999999999997</v>
      </c>
      <c r="D6022" s="13">
        <v>6.0610999999999997</v>
      </c>
      <c r="E6022" s="2">
        <v>1</v>
      </c>
    </row>
    <row r="6023" spans="1:5" ht="12.95" customHeight="1" x14ac:dyDescent="0.2">
      <c r="A6023" s="7">
        <v>41447</v>
      </c>
      <c r="B6023" s="2">
        <v>7.4836210000000003</v>
      </c>
      <c r="C6023" s="13">
        <v>6.1006119999999999</v>
      </c>
      <c r="D6023" s="13">
        <v>6.1006119999999999</v>
      </c>
      <c r="E6023" s="2">
        <v>1</v>
      </c>
    </row>
    <row r="6024" spans="1:5" ht="12.95" customHeight="1" x14ac:dyDescent="0.2">
      <c r="A6024" s="7">
        <v>41448</v>
      </c>
      <c r="B6024" s="2">
        <v>7.4836210000000003</v>
      </c>
      <c r="C6024" s="13">
        <v>6.1006119999999999</v>
      </c>
      <c r="D6024" s="13">
        <v>6.1006119999999999</v>
      </c>
      <c r="E6024" s="2">
        <v>1</v>
      </c>
    </row>
    <row r="6025" spans="1:5" ht="12.95" customHeight="1" x14ac:dyDescent="0.2">
      <c r="A6025" s="7">
        <v>41449</v>
      </c>
      <c r="B6025" s="2">
        <v>7.4836210000000003</v>
      </c>
      <c r="C6025" s="13">
        <v>6.1006119999999999</v>
      </c>
      <c r="D6025" s="13">
        <v>6.1006119999999999</v>
      </c>
      <c r="E6025" s="2">
        <v>1</v>
      </c>
    </row>
    <row r="6026" spans="1:5" ht="12.95" customHeight="1" x14ac:dyDescent="0.2">
      <c r="A6026" s="7">
        <v>41450</v>
      </c>
      <c r="B6026" s="2">
        <v>7.4838180000000003</v>
      </c>
      <c r="C6026" s="13">
        <v>6.1102369999999997</v>
      </c>
      <c r="D6026" s="13">
        <v>6.1102369999999997</v>
      </c>
      <c r="E6026" s="2">
        <v>1</v>
      </c>
    </row>
    <row r="6027" spans="1:5" ht="12.95" customHeight="1" x14ac:dyDescent="0.2">
      <c r="A6027" s="7">
        <v>41451</v>
      </c>
      <c r="B6027" s="2">
        <v>7.4838180000000003</v>
      </c>
      <c r="C6027" s="13">
        <v>6.1102369999999997</v>
      </c>
      <c r="D6027" s="13">
        <v>6.1102369999999997</v>
      </c>
      <c r="E6027" s="2">
        <v>1</v>
      </c>
    </row>
    <row r="6028" spans="1:5" ht="12.95" customHeight="1" x14ac:dyDescent="0.2">
      <c r="A6028" s="7">
        <v>41452</v>
      </c>
      <c r="B6028" s="2">
        <v>7.480639</v>
      </c>
      <c r="C6028" s="13">
        <v>6.1036549999999998</v>
      </c>
      <c r="D6028" s="13">
        <v>6.1036549999999998</v>
      </c>
      <c r="E6028" s="2">
        <v>1</v>
      </c>
    </row>
    <row r="6029" spans="1:5" ht="12.95" customHeight="1" x14ac:dyDescent="0.2">
      <c r="A6029" s="7">
        <v>41453</v>
      </c>
      <c r="B6029" s="2">
        <v>7.4608049999999997</v>
      </c>
      <c r="C6029" s="13">
        <v>6.0622449999999999</v>
      </c>
      <c r="D6029" s="13">
        <v>6.0622449999999999</v>
      </c>
      <c r="E6029" s="2">
        <v>1</v>
      </c>
    </row>
    <row r="6030" spans="1:5" ht="12.95" customHeight="1" x14ac:dyDescent="0.2">
      <c r="A6030" s="7">
        <v>41454</v>
      </c>
      <c r="B6030" s="2">
        <v>7.4513439999999997</v>
      </c>
      <c r="C6030" s="13">
        <v>6.0354320000000001</v>
      </c>
      <c r="D6030" s="13">
        <v>6.0354320000000001</v>
      </c>
      <c r="E6030" s="2">
        <v>1</v>
      </c>
    </row>
    <row r="6031" spans="1:5" ht="12.95" customHeight="1" x14ac:dyDescent="0.2">
      <c r="A6031" s="7">
        <v>41455</v>
      </c>
      <c r="B6031" s="2">
        <v>7.4513439999999997</v>
      </c>
      <c r="C6031" s="13">
        <v>6.0354320000000001</v>
      </c>
      <c r="D6031" s="13">
        <v>6.0354320000000001</v>
      </c>
      <c r="E6031" s="2">
        <v>1</v>
      </c>
    </row>
    <row r="6032" spans="1:5" ht="12.95" customHeight="1" x14ac:dyDescent="0.2">
      <c r="A6032" s="7">
        <v>41456</v>
      </c>
      <c r="B6032" s="2">
        <v>7.4513439999999997</v>
      </c>
      <c r="C6032" s="13">
        <v>6.0354320000000001</v>
      </c>
      <c r="D6032" s="13">
        <v>6.0354320000000001</v>
      </c>
      <c r="E6032" s="2">
        <v>1</v>
      </c>
    </row>
    <row r="6033" spans="1:5" ht="12.95" customHeight="1" x14ac:dyDescent="0.2">
      <c r="A6033" s="7">
        <v>41457</v>
      </c>
      <c r="B6033" s="2">
        <v>7.4510610000000002</v>
      </c>
      <c r="C6033" s="13">
        <v>6.0405850000000001</v>
      </c>
      <c r="D6033" s="13">
        <v>6.0405850000000001</v>
      </c>
      <c r="E6033" s="2">
        <v>1</v>
      </c>
    </row>
    <row r="6034" spans="1:5" ht="12.95" customHeight="1" x14ac:dyDescent="0.2">
      <c r="A6034" s="7">
        <v>41458</v>
      </c>
      <c r="B6034" s="2">
        <v>7.4437920000000002</v>
      </c>
      <c r="C6034" s="13">
        <v>6.03078</v>
      </c>
      <c r="D6034" s="13">
        <v>6.03078</v>
      </c>
      <c r="E6034" s="2">
        <v>1</v>
      </c>
    </row>
    <row r="6035" spans="1:5" ht="12.95" customHeight="1" x14ac:dyDescent="0.2">
      <c r="A6035" s="7">
        <v>41459</v>
      </c>
      <c r="B6035" s="2">
        <v>7.4448179999999997</v>
      </c>
      <c r="C6035" s="13">
        <v>6.0526980000000004</v>
      </c>
      <c r="D6035" s="13">
        <v>6.0526980000000004</v>
      </c>
      <c r="E6035" s="2">
        <v>1</v>
      </c>
    </row>
    <row r="6036" spans="1:5" ht="12.95" customHeight="1" x14ac:dyDescent="0.2">
      <c r="A6036" s="7">
        <v>41460</v>
      </c>
      <c r="B6036" s="2">
        <v>7.4605649999999999</v>
      </c>
      <c r="C6036" s="13">
        <v>6.0522150000000003</v>
      </c>
      <c r="D6036" s="13">
        <v>6.0522150000000003</v>
      </c>
      <c r="E6036" s="2">
        <v>1</v>
      </c>
    </row>
    <row r="6037" spans="1:5" ht="12.95" customHeight="1" x14ac:dyDescent="0.2">
      <c r="A6037" s="7">
        <v>41461</v>
      </c>
      <c r="B6037" s="2">
        <v>7.4813039999999997</v>
      </c>
      <c r="C6037" s="13">
        <v>6.0562649999999998</v>
      </c>
      <c r="D6037" s="13">
        <v>6.0562649999999998</v>
      </c>
      <c r="E6037" s="2">
        <v>1</v>
      </c>
    </row>
    <row r="6038" spans="1:5" ht="12.95" customHeight="1" x14ac:dyDescent="0.2">
      <c r="A6038" s="7">
        <v>41462</v>
      </c>
      <c r="B6038" s="2">
        <v>7.4813039999999997</v>
      </c>
      <c r="C6038" s="13">
        <v>6.0562649999999998</v>
      </c>
      <c r="D6038" s="13">
        <v>6.0562649999999998</v>
      </c>
      <c r="E6038" s="2">
        <v>1</v>
      </c>
    </row>
    <row r="6039" spans="1:5" ht="12.95" customHeight="1" x14ac:dyDescent="0.2">
      <c r="A6039" s="7">
        <v>41463</v>
      </c>
      <c r="B6039" s="2">
        <v>7.4813039999999997</v>
      </c>
      <c r="C6039" s="13">
        <v>6.0562649999999998</v>
      </c>
      <c r="D6039" s="13">
        <v>6.0562649999999998</v>
      </c>
      <c r="E6039" s="2">
        <v>1</v>
      </c>
    </row>
    <row r="6040" spans="1:5" ht="12.95" customHeight="1" x14ac:dyDescent="0.2">
      <c r="A6040" s="7">
        <v>41464</v>
      </c>
      <c r="B6040" s="2">
        <v>7.4874229999999997</v>
      </c>
      <c r="C6040" s="13">
        <v>6.044581</v>
      </c>
      <c r="D6040" s="13">
        <v>6.044581</v>
      </c>
      <c r="E6040" s="2">
        <v>1</v>
      </c>
    </row>
    <row r="6041" spans="1:5" ht="12.95" customHeight="1" x14ac:dyDescent="0.2">
      <c r="A6041" s="7">
        <v>41465</v>
      </c>
      <c r="B6041" s="2">
        <v>7.4913059999999998</v>
      </c>
      <c r="C6041" s="13">
        <v>6.0175970000000003</v>
      </c>
      <c r="D6041" s="13">
        <v>6.0175970000000003</v>
      </c>
      <c r="E6041" s="2">
        <v>1</v>
      </c>
    </row>
    <row r="6042" spans="1:5" ht="12.95" customHeight="1" x14ac:dyDescent="0.2">
      <c r="A6042" s="7">
        <v>41466</v>
      </c>
      <c r="B6042" s="2">
        <v>7.5191660000000002</v>
      </c>
      <c r="C6042" s="13">
        <v>6.0540789999999998</v>
      </c>
      <c r="D6042" s="13">
        <v>6.0540789999999998</v>
      </c>
      <c r="E6042" s="2">
        <v>1</v>
      </c>
    </row>
    <row r="6043" spans="1:5" ht="12.95" customHeight="1" x14ac:dyDescent="0.2">
      <c r="A6043" s="7">
        <v>41467</v>
      </c>
      <c r="B6043" s="2">
        <v>7.5227690000000003</v>
      </c>
      <c r="C6043" s="13">
        <v>6.0696859999999999</v>
      </c>
      <c r="D6043" s="13">
        <v>6.0696859999999999</v>
      </c>
      <c r="E6043" s="2">
        <v>1</v>
      </c>
    </row>
    <row r="6044" spans="1:5" ht="12.95" customHeight="1" x14ac:dyDescent="0.2">
      <c r="A6044" s="7">
        <v>41468</v>
      </c>
      <c r="B6044" s="2">
        <v>7.5383899999999997</v>
      </c>
      <c r="C6044" s="13">
        <v>6.0827809999999998</v>
      </c>
      <c r="D6044" s="13">
        <v>6.0827809999999998</v>
      </c>
      <c r="E6044" s="2">
        <v>1</v>
      </c>
    </row>
    <row r="6045" spans="1:5" ht="12.95" customHeight="1" x14ac:dyDescent="0.2">
      <c r="A6045" s="7">
        <v>41469</v>
      </c>
      <c r="B6045" s="2">
        <v>7.5383899999999997</v>
      </c>
      <c r="C6045" s="13">
        <v>6.0827809999999998</v>
      </c>
      <c r="D6045" s="13">
        <v>6.0827809999999998</v>
      </c>
      <c r="E6045" s="2">
        <v>1</v>
      </c>
    </row>
    <row r="6046" spans="1:5" ht="12.95" customHeight="1" x14ac:dyDescent="0.2">
      <c r="A6046" s="7">
        <v>41470</v>
      </c>
      <c r="B6046" s="2">
        <v>7.5383899999999997</v>
      </c>
      <c r="C6046" s="13">
        <v>6.0827809999999998</v>
      </c>
      <c r="D6046" s="13">
        <v>6.0827809999999998</v>
      </c>
      <c r="E6046" s="2">
        <v>1</v>
      </c>
    </row>
    <row r="6047" spans="1:5" ht="12.95" customHeight="1" x14ac:dyDescent="0.2">
      <c r="A6047" s="7">
        <v>41471</v>
      </c>
      <c r="B6047" s="2">
        <v>7.5300950000000002</v>
      </c>
      <c r="C6047" s="13">
        <v>6.08345</v>
      </c>
      <c r="D6047" s="13">
        <v>6.08345</v>
      </c>
      <c r="E6047" s="2">
        <v>1</v>
      </c>
    </row>
    <row r="6048" spans="1:5" ht="12.95" customHeight="1" x14ac:dyDescent="0.2">
      <c r="A6048" s="7">
        <v>41472</v>
      </c>
      <c r="B6048" s="2">
        <v>7.517601</v>
      </c>
      <c r="C6048" s="13">
        <v>6.0709039999999996</v>
      </c>
      <c r="D6048" s="13">
        <v>6.0709039999999996</v>
      </c>
      <c r="E6048" s="2">
        <v>1</v>
      </c>
    </row>
    <row r="6049" spans="1:5" ht="12.95" customHeight="1" x14ac:dyDescent="0.2">
      <c r="A6049" s="7">
        <v>41473</v>
      </c>
      <c r="B6049" s="2">
        <v>7.5221260000000001</v>
      </c>
      <c r="C6049" s="13">
        <v>6.095726</v>
      </c>
      <c r="D6049" s="13">
        <v>6.095726</v>
      </c>
      <c r="E6049" s="2">
        <v>1</v>
      </c>
    </row>
    <row r="6050" spans="1:5" ht="12.95" customHeight="1" x14ac:dyDescent="0.2">
      <c r="A6050" s="7">
        <v>41474</v>
      </c>
      <c r="B6050" s="2">
        <v>7.5090300000000001</v>
      </c>
      <c r="C6050" s="13">
        <v>6.0723190000000002</v>
      </c>
      <c r="D6050" s="13">
        <v>6.0723190000000002</v>
      </c>
      <c r="E6050" s="2">
        <v>1</v>
      </c>
    </row>
    <row r="6051" spans="1:5" ht="12.95" customHeight="1" x14ac:dyDescent="0.2">
      <c r="A6051" s="7">
        <v>41475</v>
      </c>
      <c r="B6051" s="2">
        <v>7.5054639999999999</v>
      </c>
      <c r="C6051" s="13">
        <v>6.068454</v>
      </c>
      <c r="D6051" s="13">
        <v>6.068454</v>
      </c>
      <c r="E6051" s="2">
        <v>1</v>
      </c>
    </row>
    <row r="6052" spans="1:5" ht="12.95" customHeight="1" x14ac:dyDescent="0.2">
      <c r="A6052" s="7">
        <v>41476</v>
      </c>
      <c r="B6052" s="2">
        <v>7.5054639999999999</v>
      </c>
      <c r="C6052" s="13">
        <v>6.068454</v>
      </c>
      <c r="D6052" s="13">
        <v>6.068454</v>
      </c>
      <c r="E6052" s="2">
        <v>1</v>
      </c>
    </row>
    <row r="6053" spans="1:5" ht="12.95" customHeight="1" x14ac:dyDescent="0.2">
      <c r="A6053" s="7">
        <v>41477</v>
      </c>
      <c r="B6053" s="2">
        <v>7.5054639999999999</v>
      </c>
      <c r="C6053" s="13">
        <v>6.068454</v>
      </c>
      <c r="D6053" s="13">
        <v>6.068454</v>
      </c>
      <c r="E6053" s="2">
        <v>1</v>
      </c>
    </row>
    <row r="6054" spans="1:5" ht="12.95" customHeight="1" x14ac:dyDescent="0.2">
      <c r="A6054" s="7">
        <v>41478</v>
      </c>
      <c r="B6054" s="2">
        <v>7.5123009999999999</v>
      </c>
      <c r="C6054" s="13">
        <v>6.0749639999999996</v>
      </c>
      <c r="D6054" s="13">
        <v>6.0749639999999996</v>
      </c>
      <c r="E6054" s="2">
        <v>1</v>
      </c>
    </row>
    <row r="6055" spans="1:5" ht="12.95" customHeight="1" x14ac:dyDescent="0.2">
      <c r="A6055" s="7">
        <v>41479</v>
      </c>
      <c r="B6055" s="2">
        <v>7.5018570000000002</v>
      </c>
      <c r="C6055" s="13">
        <v>6.0630870000000003</v>
      </c>
      <c r="D6055" s="13">
        <v>6.0630870000000003</v>
      </c>
      <c r="E6055" s="2">
        <v>1</v>
      </c>
    </row>
    <row r="6056" spans="1:5" ht="12.95" customHeight="1" x14ac:dyDescent="0.2">
      <c r="A6056" s="7">
        <v>41480</v>
      </c>
      <c r="B6056" s="2">
        <v>7.5000869999999997</v>
      </c>
      <c r="C6056" s="13">
        <v>6.0567609999999998</v>
      </c>
      <c r="D6056" s="13">
        <v>6.0567609999999998</v>
      </c>
      <c r="E6056" s="2">
        <v>1</v>
      </c>
    </row>
    <row r="6057" spans="1:5" ht="12.95" customHeight="1" x14ac:dyDescent="0.2">
      <c r="A6057" s="7">
        <v>41481</v>
      </c>
      <c r="B6057" s="2">
        <v>7.4954400000000003</v>
      </c>
      <c r="C6057" s="13">
        <v>6.0598590000000003</v>
      </c>
      <c r="D6057" s="13">
        <v>6.0598590000000003</v>
      </c>
      <c r="E6057" s="2">
        <v>1</v>
      </c>
    </row>
    <row r="6058" spans="1:5" ht="12.95" customHeight="1" x14ac:dyDescent="0.2">
      <c r="A6058" s="7">
        <v>41482</v>
      </c>
      <c r="B6058" s="2">
        <v>7.4875499999999997</v>
      </c>
      <c r="C6058" s="13">
        <v>6.0681979999999998</v>
      </c>
      <c r="D6058" s="13">
        <v>6.0681979999999998</v>
      </c>
      <c r="E6058" s="2">
        <v>1</v>
      </c>
    </row>
    <row r="6059" spans="1:5" ht="12.95" customHeight="1" x14ac:dyDescent="0.2">
      <c r="A6059" s="7">
        <v>41483</v>
      </c>
      <c r="B6059" s="2">
        <v>7.4875499999999997</v>
      </c>
      <c r="C6059" s="13">
        <v>6.0681979999999998</v>
      </c>
      <c r="D6059" s="13">
        <v>6.0681979999999998</v>
      </c>
      <c r="E6059" s="2">
        <v>1</v>
      </c>
    </row>
    <row r="6060" spans="1:5" ht="12.95" customHeight="1" x14ac:dyDescent="0.2">
      <c r="A6060" s="7">
        <v>41484</v>
      </c>
      <c r="B6060" s="2">
        <v>7.4875499999999997</v>
      </c>
      <c r="C6060" s="13">
        <v>6.0681979999999998</v>
      </c>
      <c r="D6060" s="13">
        <v>6.0681979999999998</v>
      </c>
      <c r="E6060" s="2">
        <v>1</v>
      </c>
    </row>
    <row r="6061" spans="1:5" ht="12.95" customHeight="1" x14ac:dyDescent="0.2">
      <c r="A6061" s="7">
        <v>41485</v>
      </c>
      <c r="B6061" s="2">
        <v>7.5010180000000002</v>
      </c>
      <c r="C6061" s="13">
        <v>6.0840439999999996</v>
      </c>
      <c r="D6061" s="13">
        <v>6.0840439999999996</v>
      </c>
      <c r="E6061" s="2">
        <v>1</v>
      </c>
    </row>
    <row r="6062" spans="1:5" ht="12.95" customHeight="1" x14ac:dyDescent="0.2">
      <c r="A6062" s="7">
        <v>41486</v>
      </c>
      <c r="B6062" s="2">
        <v>7.4900710000000004</v>
      </c>
      <c r="C6062" s="13">
        <v>6.0717179999999997</v>
      </c>
      <c r="D6062" s="13">
        <v>6.0717179999999997</v>
      </c>
      <c r="E6062" s="2">
        <v>1</v>
      </c>
    </row>
    <row r="6063" spans="1:5" ht="12.95" customHeight="1" x14ac:dyDescent="0.2">
      <c r="A6063" s="7">
        <v>41487</v>
      </c>
      <c r="B6063" s="2">
        <v>7.4972519999999996</v>
      </c>
      <c r="C6063" s="13">
        <v>6.0913649999999997</v>
      </c>
      <c r="D6063" s="13">
        <v>6.0913649999999997</v>
      </c>
      <c r="E6063" s="2">
        <v>1</v>
      </c>
    </row>
    <row r="6064" spans="1:5" ht="12.95" customHeight="1" x14ac:dyDescent="0.2">
      <c r="A6064" s="7">
        <v>41488</v>
      </c>
      <c r="B6064" s="2">
        <v>7.5000470000000004</v>
      </c>
      <c r="C6064" s="13">
        <v>6.0867120000000003</v>
      </c>
      <c r="D6064" s="13">
        <v>6.0867120000000003</v>
      </c>
      <c r="E6064" s="2">
        <v>1</v>
      </c>
    </row>
    <row r="6065" spans="1:5" ht="12.95" customHeight="1" x14ac:dyDescent="0.2">
      <c r="A6065" s="7">
        <v>41489</v>
      </c>
      <c r="B6065" s="2">
        <v>7.506767</v>
      </c>
      <c r="C6065" s="13">
        <v>6.0621549999999997</v>
      </c>
      <c r="D6065" s="13">
        <v>6.0621549999999997</v>
      </c>
      <c r="E6065" s="2">
        <v>1</v>
      </c>
    </row>
    <row r="6066" spans="1:5" ht="12.95" customHeight="1" x14ac:dyDescent="0.2">
      <c r="A6066" s="7">
        <v>41490</v>
      </c>
      <c r="B6066" s="2">
        <v>7.506767</v>
      </c>
      <c r="C6066" s="13">
        <v>6.0621549999999997</v>
      </c>
      <c r="D6066" s="13">
        <v>6.0621549999999997</v>
      </c>
      <c r="E6066" s="2">
        <v>1</v>
      </c>
    </row>
    <row r="6067" spans="1:5" ht="12.95" customHeight="1" x14ac:dyDescent="0.2">
      <c r="A6067" s="7">
        <v>41491</v>
      </c>
      <c r="B6067" s="2">
        <v>7.506767</v>
      </c>
      <c r="C6067" s="13">
        <v>6.0621549999999997</v>
      </c>
      <c r="D6067" s="13">
        <v>6.0621549999999997</v>
      </c>
      <c r="E6067" s="2">
        <v>1</v>
      </c>
    </row>
    <row r="6068" spans="1:5" ht="12.95" customHeight="1" x14ac:dyDescent="0.2">
      <c r="A6068" s="7">
        <v>41492</v>
      </c>
      <c r="B6068" s="2">
        <v>7.506767</v>
      </c>
      <c r="C6068" s="13">
        <v>6.0621549999999997</v>
      </c>
      <c r="D6068" s="13">
        <v>6.0621549999999997</v>
      </c>
      <c r="E6068" s="2">
        <v>1</v>
      </c>
    </row>
    <row r="6069" spans="1:5" ht="12.95" customHeight="1" x14ac:dyDescent="0.2">
      <c r="A6069" s="7">
        <v>41493</v>
      </c>
      <c r="B6069" s="2">
        <v>7.5102609999999999</v>
      </c>
      <c r="C6069" s="13">
        <v>6.1039180000000002</v>
      </c>
      <c r="D6069" s="13">
        <v>6.1039180000000002</v>
      </c>
      <c r="E6069" s="2">
        <v>1</v>
      </c>
    </row>
    <row r="6070" spans="1:5" ht="12.95" customHeight="1" x14ac:dyDescent="0.2">
      <c r="A6070" s="7">
        <v>41494</v>
      </c>
      <c r="B6070" s="2">
        <v>7.5033630000000002</v>
      </c>
      <c r="C6070" s="13">
        <v>6.0933599999999997</v>
      </c>
      <c r="D6070" s="13">
        <v>6.0933599999999997</v>
      </c>
      <c r="E6070" s="2">
        <v>1</v>
      </c>
    </row>
    <row r="6071" spans="1:5" ht="12.95" customHeight="1" x14ac:dyDescent="0.2">
      <c r="A6071" s="7">
        <v>41495</v>
      </c>
      <c r="B6071" s="2">
        <v>7.4983630000000003</v>
      </c>
      <c r="C6071" s="13">
        <v>6.0982130000000003</v>
      </c>
      <c r="D6071" s="13">
        <v>6.0982130000000003</v>
      </c>
      <c r="E6071" s="2">
        <v>1</v>
      </c>
    </row>
    <row r="6072" spans="1:5" ht="12.95" customHeight="1" x14ac:dyDescent="0.2">
      <c r="A6072" s="7">
        <v>41496</v>
      </c>
      <c r="B6072" s="2">
        <v>7.4964620000000002</v>
      </c>
      <c r="C6072" s="13">
        <v>6.0877549999999996</v>
      </c>
      <c r="D6072" s="13">
        <v>6.0877549999999996</v>
      </c>
      <c r="E6072" s="2">
        <v>1</v>
      </c>
    </row>
    <row r="6073" spans="1:5" ht="12.95" customHeight="1" x14ac:dyDescent="0.2">
      <c r="A6073" s="7">
        <v>41497</v>
      </c>
      <c r="B6073" s="2">
        <v>7.4964620000000002</v>
      </c>
      <c r="C6073" s="13">
        <v>6.0877549999999996</v>
      </c>
      <c r="D6073" s="13">
        <v>6.0877549999999996</v>
      </c>
      <c r="E6073" s="2">
        <v>1</v>
      </c>
    </row>
    <row r="6074" spans="1:5" ht="12.95" customHeight="1" x14ac:dyDescent="0.2">
      <c r="A6074" s="7">
        <v>41498</v>
      </c>
      <c r="B6074" s="2">
        <v>7.4964620000000002</v>
      </c>
      <c r="C6074" s="13">
        <v>6.0877549999999996</v>
      </c>
      <c r="D6074" s="13">
        <v>6.0877549999999996</v>
      </c>
      <c r="E6074" s="2">
        <v>1</v>
      </c>
    </row>
    <row r="6075" spans="1:5" ht="12.95" customHeight="1" x14ac:dyDescent="0.2">
      <c r="A6075" s="7">
        <v>41499</v>
      </c>
      <c r="B6075" s="2">
        <v>7.5031109999999996</v>
      </c>
      <c r="C6075" s="13">
        <v>6.0891989999999998</v>
      </c>
      <c r="D6075" s="13">
        <v>6.0891989999999998</v>
      </c>
      <c r="E6075" s="2">
        <v>1</v>
      </c>
    </row>
    <row r="6076" spans="1:5" ht="12.95" customHeight="1" x14ac:dyDescent="0.2">
      <c r="A6076" s="7">
        <v>41500</v>
      </c>
      <c r="B6076" s="2">
        <v>7.5139360000000002</v>
      </c>
      <c r="C6076" s="13">
        <v>6.087116</v>
      </c>
      <c r="D6076" s="13">
        <v>6.087116</v>
      </c>
      <c r="E6076" s="2">
        <v>1</v>
      </c>
    </row>
    <row r="6077" spans="1:5" ht="12.95" customHeight="1" x14ac:dyDescent="0.2">
      <c r="A6077" s="7">
        <v>41501</v>
      </c>
      <c r="B6077" s="2">
        <v>7.5294860000000003</v>
      </c>
      <c r="C6077" s="13">
        <v>6.0662960000000004</v>
      </c>
      <c r="D6077" s="13">
        <v>6.0662960000000004</v>
      </c>
      <c r="E6077" s="2">
        <v>1</v>
      </c>
    </row>
    <row r="6078" spans="1:5" ht="12.95" customHeight="1" x14ac:dyDescent="0.2">
      <c r="A6078" s="7">
        <v>41502</v>
      </c>
      <c r="B6078" s="2">
        <v>7.5294860000000003</v>
      </c>
      <c r="C6078" s="13">
        <v>6.0662960000000004</v>
      </c>
      <c r="D6078" s="13">
        <v>6.0662960000000004</v>
      </c>
      <c r="E6078" s="2">
        <v>1</v>
      </c>
    </row>
    <row r="6079" spans="1:5" ht="12.95" customHeight="1" x14ac:dyDescent="0.2">
      <c r="A6079" s="7">
        <v>41503</v>
      </c>
      <c r="B6079" s="2">
        <v>7.5284880000000003</v>
      </c>
      <c r="C6079" s="13">
        <v>6.0895320000000002</v>
      </c>
      <c r="D6079" s="13">
        <v>6.0895320000000002</v>
      </c>
      <c r="E6079" s="2">
        <v>1</v>
      </c>
    </row>
    <row r="6080" spans="1:5" ht="12.95" customHeight="1" x14ac:dyDescent="0.2">
      <c r="A6080" s="7">
        <v>41504</v>
      </c>
      <c r="B6080" s="2">
        <v>7.5284880000000003</v>
      </c>
      <c r="C6080" s="13">
        <v>6.0895320000000002</v>
      </c>
      <c r="D6080" s="13">
        <v>6.0895320000000002</v>
      </c>
      <c r="E6080" s="2">
        <v>1</v>
      </c>
    </row>
    <row r="6081" spans="1:5" ht="12.95" customHeight="1" x14ac:dyDescent="0.2">
      <c r="A6081" s="7">
        <v>41505</v>
      </c>
      <c r="B6081" s="2">
        <v>7.5284880000000003</v>
      </c>
      <c r="C6081" s="13">
        <v>6.0895320000000002</v>
      </c>
      <c r="D6081" s="13">
        <v>6.0895320000000002</v>
      </c>
      <c r="E6081" s="2">
        <v>1</v>
      </c>
    </row>
    <row r="6082" spans="1:5" ht="12.95" customHeight="1" x14ac:dyDescent="0.2">
      <c r="A6082" s="7">
        <v>41506</v>
      </c>
      <c r="B6082" s="2">
        <v>7.5269820000000003</v>
      </c>
      <c r="C6082" s="13">
        <v>6.0927490000000004</v>
      </c>
      <c r="D6082" s="13">
        <v>6.0927490000000004</v>
      </c>
      <c r="E6082" s="2">
        <v>1</v>
      </c>
    </row>
    <row r="6083" spans="1:5" ht="12.95" customHeight="1" x14ac:dyDescent="0.2">
      <c r="A6083" s="7">
        <v>41507</v>
      </c>
      <c r="B6083" s="2">
        <v>7.5292450000000004</v>
      </c>
      <c r="C6083" s="13">
        <v>6.1109039999999997</v>
      </c>
      <c r="D6083" s="13">
        <v>6.1109039999999997</v>
      </c>
      <c r="E6083" s="2">
        <v>1</v>
      </c>
    </row>
    <row r="6084" spans="1:5" ht="12.95" customHeight="1" x14ac:dyDescent="0.2">
      <c r="A6084" s="7">
        <v>41508</v>
      </c>
      <c r="B6084" s="2">
        <v>7.5305229999999996</v>
      </c>
      <c r="C6084" s="13">
        <v>6.1183969999999999</v>
      </c>
      <c r="D6084" s="13">
        <v>6.1183969999999999</v>
      </c>
      <c r="E6084" s="2">
        <v>1</v>
      </c>
    </row>
    <row r="6085" spans="1:5" ht="12.95" customHeight="1" x14ac:dyDescent="0.2">
      <c r="A6085" s="7">
        <v>41509</v>
      </c>
      <c r="B6085" s="2">
        <v>7.5350250000000001</v>
      </c>
      <c r="C6085" s="13">
        <v>6.1056840000000001</v>
      </c>
      <c r="D6085" s="13">
        <v>6.1056840000000001</v>
      </c>
      <c r="E6085" s="2">
        <v>1</v>
      </c>
    </row>
    <row r="6086" spans="1:5" ht="12.95" customHeight="1" x14ac:dyDescent="0.2">
      <c r="A6086" s="7">
        <v>41510</v>
      </c>
      <c r="B6086" s="2">
        <v>7.5365409999999997</v>
      </c>
      <c r="C6086" s="13">
        <v>6.0999930000000004</v>
      </c>
      <c r="D6086" s="13">
        <v>6.0999930000000004</v>
      </c>
      <c r="E6086" s="2">
        <v>1</v>
      </c>
    </row>
    <row r="6087" spans="1:5" ht="12.95" customHeight="1" x14ac:dyDescent="0.2">
      <c r="A6087" s="7">
        <v>41511</v>
      </c>
      <c r="B6087" s="2">
        <v>7.5365409999999997</v>
      </c>
      <c r="C6087" s="13">
        <v>6.0999930000000004</v>
      </c>
      <c r="D6087" s="13">
        <v>6.0999930000000004</v>
      </c>
      <c r="E6087" s="2">
        <v>1</v>
      </c>
    </row>
    <row r="6088" spans="1:5" ht="12.95" customHeight="1" x14ac:dyDescent="0.2">
      <c r="A6088" s="7">
        <v>41512</v>
      </c>
      <c r="B6088" s="2">
        <v>7.5365409999999997</v>
      </c>
      <c r="C6088" s="13">
        <v>6.0999930000000004</v>
      </c>
      <c r="D6088" s="13">
        <v>6.0999930000000004</v>
      </c>
      <c r="E6088" s="2">
        <v>1</v>
      </c>
    </row>
    <row r="6089" spans="1:5" ht="12.95" customHeight="1" x14ac:dyDescent="0.2">
      <c r="A6089" s="7">
        <v>41513</v>
      </c>
      <c r="B6089" s="2">
        <v>7.5441539999999998</v>
      </c>
      <c r="C6089" s="13">
        <v>6.1096159999999999</v>
      </c>
      <c r="D6089" s="13">
        <v>6.1096159999999999</v>
      </c>
      <c r="E6089" s="2">
        <v>1</v>
      </c>
    </row>
    <row r="6090" spans="1:5" ht="12.95" customHeight="1" x14ac:dyDescent="0.2">
      <c r="A6090" s="7">
        <v>41514</v>
      </c>
      <c r="B6090" s="2">
        <v>7.5396479999999997</v>
      </c>
      <c r="C6090" s="13">
        <v>6.1307919999999996</v>
      </c>
      <c r="D6090" s="13">
        <v>6.1307919999999996</v>
      </c>
      <c r="E6090" s="2">
        <v>1</v>
      </c>
    </row>
    <row r="6091" spans="1:5" ht="12.95" customHeight="1" x14ac:dyDescent="0.2">
      <c r="A6091" s="7">
        <v>41515</v>
      </c>
      <c r="B6091" s="2">
        <v>7.5461850000000004</v>
      </c>
      <c r="C6091" s="13">
        <v>6.144101</v>
      </c>
      <c r="D6091" s="13">
        <v>6.144101</v>
      </c>
      <c r="E6091" s="2">
        <v>1</v>
      </c>
    </row>
    <row r="6092" spans="1:5" ht="12.95" customHeight="1" x14ac:dyDescent="0.2">
      <c r="A6092" s="7">
        <v>41516</v>
      </c>
      <c r="B6092" s="2">
        <v>7.5512300000000003</v>
      </c>
      <c r="C6092" s="13">
        <v>6.1342239999999997</v>
      </c>
      <c r="D6092" s="13">
        <v>6.1342239999999997</v>
      </c>
      <c r="E6092" s="2">
        <v>1</v>
      </c>
    </row>
    <row r="6093" spans="1:5" ht="12.95" customHeight="1" x14ac:dyDescent="0.2">
      <c r="A6093" s="7">
        <v>41517</v>
      </c>
      <c r="B6093" s="2">
        <v>7.5538910000000001</v>
      </c>
      <c r="C6093" s="13">
        <v>6.129912</v>
      </c>
      <c r="D6093" s="13">
        <v>6.129912</v>
      </c>
      <c r="E6093" s="2">
        <v>1</v>
      </c>
    </row>
    <row r="6094" spans="1:5" ht="12.95" customHeight="1" x14ac:dyDescent="0.2">
      <c r="A6094" s="7">
        <v>41518</v>
      </c>
      <c r="B6094" s="2">
        <v>7.5538910000000001</v>
      </c>
      <c r="C6094" s="13">
        <v>6.129912</v>
      </c>
      <c r="D6094" s="13">
        <v>6.129912</v>
      </c>
      <c r="E6094" s="2">
        <v>1</v>
      </c>
    </row>
    <row r="6095" spans="1:5" ht="12.95" customHeight="1" x14ac:dyDescent="0.2">
      <c r="A6095" s="7">
        <v>41519</v>
      </c>
      <c r="B6095" s="2">
        <v>7.5538910000000001</v>
      </c>
      <c r="C6095" s="13">
        <v>6.129912</v>
      </c>
      <c r="D6095" s="13">
        <v>6.129912</v>
      </c>
      <c r="E6095" s="2">
        <v>1</v>
      </c>
    </row>
    <row r="6096" spans="1:5" ht="12.95" customHeight="1" x14ac:dyDescent="0.2">
      <c r="A6096" s="7">
        <v>41520</v>
      </c>
      <c r="B6096" s="2">
        <v>7.5634170000000003</v>
      </c>
      <c r="C6096" s="13">
        <v>6.1406320000000001</v>
      </c>
      <c r="D6096" s="13">
        <v>6.1406320000000001</v>
      </c>
      <c r="E6096" s="2">
        <v>1</v>
      </c>
    </row>
    <row r="6097" spans="1:5" ht="12.95" customHeight="1" x14ac:dyDescent="0.2">
      <c r="A6097" s="7">
        <v>41521</v>
      </c>
      <c r="B6097" s="2">
        <v>7.5626139999999999</v>
      </c>
      <c r="C6097" s="13">
        <v>6.1384850000000002</v>
      </c>
      <c r="D6097" s="13">
        <v>6.1384850000000002</v>
      </c>
      <c r="E6097" s="2">
        <v>1</v>
      </c>
    </row>
    <row r="6098" spans="1:5" ht="12.95" customHeight="1" x14ac:dyDescent="0.2">
      <c r="A6098" s="7">
        <v>41522</v>
      </c>
      <c r="B6098" s="2">
        <v>7.5692430000000002</v>
      </c>
      <c r="C6098" s="13">
        <v>6.1363950000000003</v>
      </c>
      <c r="D6098" s="13">
        <v>6.1363950000000003</v>
      </c>
      <c r="E6098" s="2">
        <v>1</v>
      </c>
    </row>
    <row r="6099" spans="1:5" ht="12.95" customHeight="1" x14ac:dyDescent="0.2">
      <c r="A6099" s="7">
        <v>41523</v>
      </c>
      <c r="B6099" s="2">
        <v>7.5760730000000001</v>
      </c>
      <c r="C6099" s="13">
        <v>6.1186179999999997</v>
      </c>
      <c r="D6099" s="13">
        <v>6.1186179999999997</v>
      </c>
      <c r="E6099" s="2">
        <v>1</v>
      </c>
    </row>
    <row r="6100" spans="1:5" ht="12.95" customHeight="1" x14ac:dyDescent="0.2">
      <c r="A6100" s="7">
        <v>41524</v>
      </c>
      <c r="B6100" s="2">
        <v>7.573607</v>
      </c>
      <c r="C6100" s="13">
        <v>6.1141579999999998</v>
      </c>
      <c r="D6100" s="13">
        <v>6.1141579999999998</v>
      </c>
      <c r="E6100" s="2">
        <v>1</v>
      </c>
    </row>
    <row r="6101" spans="1:5" ht="12.95" customHeight="1" x14ac:dyDescent="0.2">
      <c r="A6101" s="7">
        <v>41525</v>
      </c>
      <c r="B6101" s="2">
        <v>7.573607</v>
      </c>
      <c r="C6101" s="13">
        <v>6.1141579999999998</v>
      </c>
      <c r="D6101" s="13">
        <v>6.1141579999999998</v>
      </c>
      <c r="E6101" s="2">
        <v>1</v>
      </c>
    </row>
    <row r="6102" spans="1:5" ht="12.95" customHeight="1" x14ac:dyDescent="0.2">
      <c r="A6102" s="7">
        <v>41526</v>
      </c>
      <c r="B6102" s="2">
        <v>7.573607</v>
      </c>
      <c r="C6102" s="13">
        <v>6.1141579999999998</v>
      </c>
      <c r="D6102" s="13">
        <v>6.1141579999999998</v>
      </c>
      <c r="E6102" s="2">
        <v>1</v>
      </c>
    </row>
    <row r="6103" spans="1:5" ht="12.95" customHeight="1" x14ac:dyDescent="0.2">
      <c r="A6103" s="7">
        <v>41527</v>
      </c>
      <c r="B6103" s="2">
        <v>7.5782410000000002</v>
      </c>
      <c r="C6103" s="13">
        <v>6.133248</v>
      </c>
      <c r="D6103" s="13">
        <v>6.133248</v>
      </c>
      <c r="E6103" s="2">
        <v>1</v>
      </c>
    </row>
    <row r="6104" spans="1:5" ht="12.95" customHeight="1" x14ac:dyDescent="0.2">
      <c r="A6104" s="7">
        <v>41528</v>
      </c>
      <c r="B6104" s="2">
        <v>7.5847639999999998</v>
      </c>
      <c r="C6104" s="13">
        <v>6.1320750000000004</v>
      </c>
      <c r="D6104" s="13">
        <v>6.1320750000000004</v>
      </c>
      <c r="E6104" s="2">
        <v>1</v>
      </c>
    </row>
    <row r="6105" spans="1:5" ht="12.95" customHeight="1" x14ac:dyDescent="0.2">
      <c r="A6105" s="7">
        <v>41529</v>
      </c>
      <c r="B6105" s="2">
        <v>7.5840680000000003</v>
      </c>
      <c r="C6105" s="13">
        <v>6.1216140000000001</v>
      </c>
      <c r="D6105" s="13">
        <v>6.1216140000000001</v>
      </c>
      <c r="E6105" s="2">
        <v>1</v>
      </c>
    </row>
    <row r="6106" spans="1:5" ht="12.95" customHeight="1" x14ac:dyDescent="0.2">
      <c r="A6106" s="7">
        <v>41530</v>
      </c>
      <c r="B6106" s="2">
        <v>7.5795539999999999</v>
      </c>
      <c r="C6106" s="13">
        <v>6.1263769999999997</v>
      </c>
      <c r="D6106" s="13">
        <v>6.1263769999999997</v>
      </c>
      <c r="E6106" s="2">
        <v>1</v>
      </c>
    </row>
    <row r="6107" spans="1:5" ht="12.95" customHeight="1" x14ac:dyDescent="0.2">
      <c r="A6107" s="7">
        <v>41531</v>
      </c>
      <c r="B6107" s="2">
        <v>7.581569</v>
      </c>
      <c r="C6107" s="13">
        <v>6.1250359999999997</v>
      </c>
      <c r="D6107" s="13">
        <v>6.1250359999999997</v>
      </c>
      <c r="E6107" s="2">
        <v>1</v>
      </c>
    </row>
    <row r="6108" spans="1:5" ht="12.95" customHeight="1" x14ac:dyDescent="0.2">
      <c r="A6108" s="7">
        <v>41532</v>
      </c>
      <c r="B6108" s="2">
        <v>7.581569</v>
      </c>
      <c r="C6108" s="13">
        <v>6.1250359999999997</v>
      </c>
      <c r="D6108" s="13">
        <v>6.1250359999999997</v>
      </c>
      <c r="E6108" s="2">
        <v>1</v>
      </c>
    </row>
    <row r="6109" spans="1:5" ht="12.95" customHeight="1" x14ac:dyDescent="0.2">
      <c r="A6109" s="7">
        <v>41533</v>
      </c>
      <c r="B6109" s="2">
        <v>7.581569</v>
      </c>
      <c r="C6109" s="13">
        <v>6.1250359999999997</v>
      </c>
      <c r="D6109" s="13">
        <v>6.1250359999999997</v>
      </c>
      <c r="E6109" s="2">
        <v>1</v>
      </c>
    </row>
    <row r="6110" spans="1:5" ht="12.95" customHeight="1" x14ac:dyDescent="0.2">
      <c r="A6110" s="7">
        <v>41534</v>
      </c>
      <c r="B6110" s="2">
        <v>7.5774970000000001</v>
      </c>
      <c r="C6110" s="13">
        <v>6.125705</v>
      </c>
      <c r="D6110" s="13">
        <v>6.125705</v>
      </c>
      <c r="E6110" s="2">
        <v>1</v>
      </c>
    </row>
    <row r="6111" spans="1:5" ht="12.95" customHeight="1" x14ac:dyDescent="0.2">
      <c r="A6111" s="7">
        <v>41535</v>
      </c>
      <c r="B6111" s="2">
        <v>7.5827499999999999</v>
      </c>
      <c r="C6111" s="13">
        <v>6.1294560000000002</v>
      </c>
      <c r="D6111" s="13">
        <v>6.1294560000000002</v>
      </c>
      <c r="E6111" s="2">
        <v>1</v>
      </c>
    </row>
    <row r="6112" spans="1:5" ht="12.95" customHeight="1" x14ac:dyDescent="0.2">
      <c r="A6112" s="7">
        <v>41536</v>
      </c>
      <c r="B6112" s="2">
        <v>7.60311</v>
      </c>
      <c r="C6112" s="13">
        <v>6.1503880000000004</v>
      </c>
      <c r="D6112" s="13">
        <v>6.1503880000000004</v>
      </c>
      <c r="E6112" s="2">
        <v>1</v>
      </c>
    </row>
    <row r="6113" spans="1:5" ht="12.95" customHeight="1" x14ac:dyDescent="0.2">
      <c r="A6113" s="7">
        <v>41537</v>
      </c>
      <c r="B6113" s="2">
        <v>7.6045410000000002</v>
      </c>
      <c r="C6113" s="13">
        <v>6.1660110000000001</v>
      </c>
      <c r="D6113" s="13">
        <v>6.1660110000000001</v>
      </c>
      <c r="E6113" s="2">
        <v>1</v>
      </c>
    </row>
    <row r="6114" spans="1:5" ht="12.95" customHeight="1" x14ac:dyDescent="0.2">
      <c r="A6114" s="7">
        <v>41538</v>
      </c>
      <c r="B6114" s="2">
        <v>7.6057069999999998</v>
      </c>
      <c r="C6114" s="13">
        <v>6.1749669999999997</v>
      </c>
      <c r="D6114" s="13">
        <v>6.1749669999999997</v>
      </c>
      <c r="E6114" s="2">
        <v>1</v>
      </c>
    </row>
    <row r="6115" spans="1:5" ht="12.95" customHeight="1" x14ac:dyDescent="0.2">
      <c r="A6115" s="7">
        <v>41539</v>
      </c>
      <c r="B6115" s="2">
        <v>7.6057069999999998</v>
      </c>
      <c r="C6115" s="13">
        <v>6.1749669999999997</v>
      </c>
      <c r="D6115" s="13">
        <v>6.1749669999999997</v>
      </c>
      <c r="E6115" s="2">
        <v>1</v>
      </c>
    </row>
    <row r="6116" spans="1:5" ht="12.95" customHeight="1" x14ac:dyDescent="0.2">
      <c r="A6116" s="7">
        <v>41540</v>
      </c>
      <c r="B6116" s="2">
        <v>7.6057069999999998</v>
      </c>
      <c r="C6116" s="13">
        <v>6.1749669999999997</v>
      </c>
      <c r="D6116" s="13">
        <v>6.1749669999999997</v>
      </c>
      <c r="E6116" s="2">
        <v>1</v>
      </c>
    </row>
    <row r="6117" spans="1:5" ht="12.95" customHeight="1" x14ac:dyDescent="0.2">
      <c r="A6117" s="7">
        <v>41541</v>
      </c>
      <c r="B6117" s="2">
        <v>7.6054779999999997</v>
      </c>
      <c r="C6117" s="13">
        <v>6.1702729999999999</v>
      </c>
      <c r="D6117" s="13">
        <v>6.1702729999999999</v>
      </c>
      <c r="E6117" s="2">
        <v>1</v>
      </c>
    </row>
    <row r="6118" spans="1:5" ht="12.95" customHeight="1" x14ac:dyDescent="0.2">
      <c r="A6118" s="7">
        <v>41542</v>
      </c>
      <c r="B6118" s="2">
        <v>7.6090419999999996</v>
      </c>
      <c r="C6118" s="13">
        <v>6.1897359999999999</v>
      </c>
      <c r="D6118" s="13">
        <v>6.1897359999999999</v>
      </c>
      <c r="E6118" s="2">
        <v>1</v>
      </c>
    </row>
    <row r="6119" spans="1:5" ht="12.95" customHeight="1" x14ac:dyDescent="0.2">
      <c r="A6119" s="7">
        <v>41543</v>
      </c>
      <c r="B6119" s="2">
        <v>7.6134240000000002</v>
      </c>
      <c r="C6119" s="13">
        <v>6.1877630000000003</v>
      </c>
      <c r="D6119" s="13">
        <v>6.1877630000000003</v>
      </c>
      <c r="E6119" s="2">
        <v>1</v>
      </c>
    </row>
    <row r="6120" spans="1:5" ht="12.95" customHeight="1" x14ac:dyDescent="0.2">
      <c r="A6120" s="7">
        <v>41544</v>
      </c>
      <c r="B6120" s="2">
        <v>7.6111060000000004</v>
      </c>
      <c r="C6120" s="13">
        <v>6.1919180000000003</v>
      </c>
      <c r="D6120" s="13">
        <v>6.1919180000000003</v>
      </c>
      <c r="E6120" s="2">
        <v>1</v>
      </c>
    </row>
    <row r="6121" spans="1:5" ht="12.95" customHeight="1" x14ac:dyDescent="0.2">
      <c r="A6121" s="7">
        <v>41545</v>
      </c>
      <c r="B6121" s="2">
        <v>7.6115930000000001</v>
      </c>
      <c r="C6121" s="13">
        <v>6.2105030000000001</v>
      </c>
      <c r="D6121" s="13">
        <v>6.2105030000000001</v>
      </c>
      <c r="E6121" s="2">
        <v>1</v>
      </c>
    </row>
    <row r="6122" spans="1:5" ht="12.95" customHeight="1" x14ac:dyDescent="0.2">
      <c r="A6122" s="7">
        <v>41546</v>
      </c>
      <c r="B6122" s="2">
        <v>7.6115930000000001</v>
      </c>
      <c r="C6122" s="13">
        <v>6.2105030000000001</v>
      </c>
      <c r="D6122" s="13">
        <v>6.2105030000000001</v>
      </c>
      <c r="E6122" s="2">
        <v>1</v>
      </c>
    </row>
    <row r="6123" spans="1:5" ht="12.95" customHeight="1" x14ac:dyDescent="0.2">
      <c r="A6123" s="7">
        <v>41547</v>
      </c>
      <c r="B6123" s="2">
        <v>7.6115930000000001</v>
      </c>
      <c r="C6123" s="13">
        <v>6.2105030000000001</v>
      </c>
      <c r="D6123" s="13">
        <v>6.2105030000000001</v>
      </c>
      <c r="E6123" s="2">
        <v>1</v>
      </c>
    </row>
    <row r="6124" spans="1:5" ht="12.95" customHeight="1" x14ac:dyDescent="0.2">
      <c r="A6124" s="7">
        <v>41548</v>
      </c>
      <c r="B6124" s="2">
        <v>7.6084949999999996</v>
      </c>
      <c r="C6124" s="13">
        <v>6.2283030000000004</v>
      </c>
      <c r="D6124" s="13">
        <v>6.2283030000000004</v>
      </c>
      <c r="E6124" s="2">
        <v>1</v>
      </c>
    </row>
    <row r="6125" spans="1:5" ht="12.95" customHeight="1" x14ac:dyDescent="0.2">
      <c r="A6125" s="7">
        <v>41549</v>
      </c>
      <c r="B6125" s="2">
        <v>7.6077260000000004</v>
      </c>
      <c r="C6125" s="13">
        <v>6.2119099999999996</v>
      </c>
      <c r="D6125" s="13">
        <v>6.2119099999999996</v>
      </c>
      <c r="E6125" s="2">
        <v>1</v>
      </c>
    </row>
    <row r="6126" spans="1:5" ht="12.95" customHeight="1" x14ac:dyDescent="0.2">
      <c r="A6126" s="7">
        <v>41550</v>
      </c>
      <c r="B6126" s="2">
        <v>7.6101169999999998</v>
      </c>
      <c r="C6126" s="13">
        <v>6.217924</v>
      </c>
      <c r="D6126" s="13">
        <v>6.217924</v>
      </c>
      <c r="E6126" s="2">
        <v>1</v>
      </c>
    </row>
    <row r="6127" spans="1:5" ht="12.95" customHeight="1" x14ac:dyDescent="0.2">
      <c r="A6127" s="7">
        <v>41551</v>
      </c>
      <c r="B6127" s="2">
        <v>7.6137699999999997</v>
      </c>
      <c r="C6127" s="13">
        <v>6.2087339999999998</v>
      </c>
      <c r="D6127" s="13">
        <v>6.2087339999999998</v>
      </c>
      <c r="E6127" s="2">
        <v>1</v>
      </c>
    </row>
    <row r="6128" spans="1:5" ht="12.95" customHeight="1" x14ac:dyDescent="0.2">
      <c r="A6128" s="7">
        <v>41552</v>
      </c>
      <c r="B6128" s="2">
        <v>7.6197189999999999</v>
      </c>
      <c r="C6128" s="13">
        <v>6.2151050000000003</v>
      </c>
      <c r="D6128" s="13">
        <v>6.2151050000000003</v>
      </c>
      <c r="E6128" s="2">
        <v>1</v>
      </c>
    </row>
    <row r="6129" spans="1:5" ht="12.95" customHeight="1" x14ac:dyDescent="0.2">
      <c r="A6129" s="7">
        <v>41553</v>
      </c>
      <c r="B6129" s="2">
        <v>7.6197189999999999</v>
      </c>
      <c r="C6129" s="13">
        <v>6.2151050000000003</v>
      </c>
      <c r="D6129" s="13">
        <v>6.2151050000000003</v>
      </c>
      <c r="E6129" s="2">
        <v>1</v>
      </c>
    </row>
    <row r="6130" spans="1:5" ht="12.95" customHeight="1" x14ac:dyDescent="0.2">
      <c r="A6130" s="7">
        <v>41554</v>
      </c>
      <c r="B6130" s="2">
        <v>7.6197189999999999</v>
      </c>
      <c r="C6130" s="13">
        <v>6.2151050000000003</v>
      </c>
      <c r="D6130" s="13">
        <v>6.2151050000000003</v>
      </c>
      <c r="E6130" s="2">
        <v>1</v>
      </c>
    </row>
    <row r="6131" spans="1:5" ht="12.95" customHeight="1" x14ac:dyDescent="0.2">
      <c r="A6131" s="7">
        <v>41555</v>
      </c>
      <c r="B6131" s="2">
        <v>7.6183339999999999</v>
      </c>
      <c r="C6131" s="13">
        <v>6.2149890000000001</v>
      </c>
      <c r="D6131" s="13">
        <v>6.2149890000000001</v>
      </c>
      <c r="E6131" s="2">
        <v>1</v>
      </c>
    </row>
    <row r="6132" spans="1:5" ht="12.95" customHeight="1" x14ac:dyDescent="0.2">
      <c r="A6132" s="7">
        <v>41556</v>
      </c>
      <c r="B6132" s="2">
        <v>7.6183339999999999</v>
      </c>
      <c r="C6132" s="13">
        <v>6.2149890000000001</v>
      </c>
      <c r="D6132" s="13">
        <v>6.2149890000000001</v>
      </c>
      <c r="E6132" s="2">
        <v>1</v>
      </c>
    </row>
    <row r="6133" spans="1:5" ht="12.95" customHeight="1" x14ac:dyDescent="0.2">
      <c r="A6133" s="7">
        <v>41557</v>
      </c>
      <c r="B6133" s="2">
        <v>7.6200809999999999</v>
      </c>
      <c r="C6133" s="13">
        <v>6.1921670000000004</v>
      </c>
      <c r="D6133" s="13">
        <v>6.1921670000000004</v>
      </c>
      <c r="E6133" s="2">
        <v>1</v>
      </c>
    </row>
    <row r="6134" spans="1:5" ht="12.95" customHeight="1" x14ac:dyDescent="0.2">
      <c r="A6134" s="7">
        <v>41558</v>
      </c>
      <c r="B6134" s="2">
        <v>7.6157339999999998</v>
      </c>
      <c r="C6134" s="13">
        <v>6.1836099999999998</v>
      </c>
      <c r="D6134" s="13">
        <v>6.1836099999999998</v>
      </c>
      <c r="E6134" s="2">
        <v>1</v>
      </c>
    </row>
    <row r="6135" spans="1:5" ht="12.95" customHeight="1" x14ac:dyDescent="0.2">
      <c r="A6135" s="7">
        <v>41559</v>
      </c>
      <c r="B6135" s="2">
        <v>7.6073630000000003</v>
      </c>
      <c r="C6135" s="13">
        <v>6.1753090000000004</v>
      </c>
      <c r="D6135" s="13">
        <v>6.1753090000000004</v>
      </c>
      <c r="E6135" s="2">
        <v>1</v>
      </c>
    </row>
    <row r="6136" spans="1:5" ht="12.95" customHeight="1" x14ac:dyDescent="0.2">
      <c r="A6136" s="7">
        <v>41560</v>
      </c>
      <c r="B6136" s="2">
        <v>7.6073630000000003</v>
      </c>
      <c r="C6136" s="13">
        <v>6.1753090000000004</v>
      </c>
      <c r="D6136" s="13">
        <v>6.1753090000000004</v>
      </c>
      <c r="E6136" s="2">
        <v>1</v>
      </c>
    </row>
    <row r="6137" spans="1:5" ht="12.95" customHeight="1" x14ac:dyDescent="0.2">
      <c r="A6137" s="7">
        <v>41561</v>
      </c>
      <c r="B6137" s="2">
        <v>7.6073630000000003</v>
      </c>
      <c r="C6137" s="13">
        <v>6.1753090000000004</v>
      </c>
      <c r="D6137" s="13">
        <v>6.1753090000000004</v>
      </c>
      <c r="E6137" s="2">
        <v>1</v>
      </c>
    </row>
    <row r="6138" spans="1:5" ht="12.95" customHeight="1" x14ac:dyDescent="0.2">
      <c r="A6138" s="7">
        <v>41562</v>
      </c>
      <c r="B6138" s="2">
        <v>7.6027610000000001</v>
      </c>
      <c r="C6138" s="13">
        <v>6.163068</v>
      </c>
      <c r="D6138" s="13">
        <v>6.163068</v>
      </c>
      <c r="E6138" s="2">
        <v>1</v>
      </c>
    </row>
    <row r="6139" spans="1:5" ht="12.95" customHeight="1" x14ac:dyDescent="0.2">
      <c r="A6139" s="7">
        <v>41563</v>
      </c>
      <c r="B6139" s="15">
        <v>7.6068090000000002</v>
      </c>
      <c r="C6139" s="16">
        <v>6.1528830000000001</v>
      </c>
      <c r="D6139" s="16">
        <v>6.1528830000000001</v>
      </c>
      <c r="E6139" s="2">
        <v>1</v>
      </c>
    </row>
    <row r="6140" spans="1:5" ht="12.95" customHeight="1" x14ac:dyDescent="0.2">
      <c r="A6140" s="7">
        <v>41564</v>
      </c>
      <c r="B6140" s="15">
        <v>7.6153170000000001</v>
      </c>
      <c r="C6140" s="16">
        <v>6.169746</v>
      </c>
      <c r="D6140" s="16">
        <v>6.169746</v>
      </c>
      <c r="E6140" s="2">
        <v>1</v>
      </c>
    </row>
    <row r="6141" spans="1:5" ht="12.95" customHeight="1" x14ac:dyDescent="0.2">
      <c r="A6141" s="7">
        <v>41565</v>
      </c>
      <c r="B6141" s="15">
        <v>7.6189270000000002</v>
      </c>
      <c r="C6141" s="16">
        <v>6.1801810000000001</v>
      </c>
      <c r="D6141" s="16">
        <v>6.1801810000000001</v>
      </c>
      <c r="E6141" s="2">
        <v>1</v>
      </c>
    </row>
    <row r="6142" spans="1:5" ht="12.95" customHeight="1" x14ac:dyDescent="0.2">
      <c r="A6142" s="7">
        <v>41566</v>
      </c>
      <c r="B6142" s="15">
        <v>7.6163280000000002</v>
      </c>
      <c r="C6142" s="16">
        <v>6.1685660000000002</v>
      </c>
      <c r="D6142" s="16">
        <v>6.1685660000000002</v>
      </c>
      <c r="E6142" s="2">
        <v>1</v>
      </c>
    </row>
    <row r="6143" spans="1:5" ht="12.95" customHeight="1" x14ac:dyDescent="0.2">
      <c r="A6143" s="7">
        <v>41567</v>
      </c>
      <c r="B6143" s="15">
        <v>7.6163280000000002</v>
      </c>
      <c r="C6143" s="16">
        <v>6.1685660000000002</v>
      </c>
      <c r="D6143" s="16">
        <v>6.1685660000000002</v>
      </c>
      <c r="E6143" s="2">
        <v>1</v>
      </c>
    </row>
    <row r="6144" spans="1:5" ht="12.95" customHeight="1" x14ac:dyDescent="0.2">
      <c r="A6144" s="7">
        <v>41568</v>
      </c>
      <c r="B6144" s="15">
        <v>7.6163280000000002</v>
      </c>
      <c r="C6144" s="16">
        <v>6.1685660000000002</v>
      </c>
      <c r="D6144" s="16">
        <v>6.1685660000000002</v>
      </c>
      <c r="E6144" s="2">
        <v>1</v>
      </c>
    </row>
    <row r="6145" spans="1:5" ht="12.95" customHeight="1" x14ac:dyDescent="0.2">
      <c r="A6145" s="7">
        <v>41569</v>
      </c>
      <c r="B6145" s="15">
        <v>7.6124700000000001</v>
      </c>
      <c r="C6145" s="16">
        <v>6.1619479999999998</v>
      </c>
      <c r="D6145" s="16">
        <v>6.1619479999999998</v>
      </c>
      <c r="E6145" s="2">
        <v>1</v>
      </c>
    </row>
    <row r="6146" spans="1:5" ht="12.95" customHeight="1" x14ac:dyDescent="0.2">
      <c r="A6146" s="7">
        <v>41570</v>
      </c>
      <c r="B6146" s="15">
        <v>7.6142700000000003</v>
      </c>
      <c r="C6146" s="16">
        <v>6.1654010000000001</v>
      </c>
      <c r="D6146" s="16">
        <v>6.1654010000000001</v>
      </c>
      <c r="E6146" s="2">
        <v>1</v>
      </c>
    </row>
    <row r="6147" spans="1:5" ht="12.95" customHeight="1" x14ac:dyDescent="0.2">
      <c r="A6147" s="7">
        <v>41571</v>
      </c>
      <c r="B6147" s="15">
        <v>7.6124039999999997</v>
      </c>
      <c r="C6147" s="16">
        <v>6.1819100000000002</v>
      </c>
      <c r="D6147" s="16">
        <v>6.1819100000000002</v>
      </c>
      <c r="E6147" s="2">
        <v>1</v>
      </c>
    </row>
    <row r="6148" spans="1:5" ht="12.95" customHeight="1" x14ac:dyDescent="0.2">
      <c r="A6148" s="7">
        <v>41572</v>
      </c>
      <c r="B6148" s="15">
        <v>7.6112140000000004</v>
      </c>
      <c r="C6148" s="16">
        <v>6.1889849999999997</v>
      </c>
      <c r="D6148" s="16">
        <v>6.1889849999999997</v>
      </c>
      <c r="E6148" s="2">
        <v>1</v>
      </c>
    </row>
    <row r="6149" spans="1:5" ht="12.95" customHeight="1" x14ac:dyDescent="0.2">
      <c r="A6149" s="7">
        <v>41573</v>
      </c>
      <c r="B6149" s="15">
        <v>7.6212569999999999</v>
      </c>
      <c r="C6149" s="16">
        <v>6.1790640000000003</v>
      </c>
      <c r="D6149" s="16">
        <v>6.1790640000000003</v>
      </c>
      <c r="E6149" s="2">
        <v>1</v>
      </c>
    </row>
    <row r="6150" spans="1:5" ht="12.95" customHeight="1" x14ac:dyDescent="0.2">
      <c r="A6150" s="7">
        <v>41574</v>
      </c>
      <c r="B6150" s="15">
        <v>7.6212569999999999</v>
      </c>
      <c r="C6150" s="16">
        <v>6.1790640000000003</v>
      </c>
      <c r="D6150" s="16">
        <v>6.1790640000000003</v>
      </c>
      <c r="E6150" s="2">
        <v>1</v>
      </c>
    </row>
    <row r="6151" spans="1:5" ht="12.95" customHeight="1" x14ac:dyDescent="0.2">
      <c r="A6151" s="7">
        <v>41575</v>
      </c>
      <c r="B6151" s="15">
        <v>7.6212569999999999</v>
      </c>
      <c r="C6151" s="16">
        <v>6.1790640000000003</v>
      </c>
      <c r="D6151" s="16">
        <v>6.1790640000000003</v>
      </c>
      <c r="E6151" s="2">
        <v>1</v>
      </c>
    </row>
    <row r="6152" spans="1:5" ht="12.95" customHeight="1" x14ac:dyDescent="0.2">
      <c r="A6152" s="7">
        <v>41576</v>
      </c>
      <c r="B6152" s="15">
        <v>7.6218399999999997</v>
      </c>
      <c r="C6152" s="16">
        <v>6.176031</v>
      </c>
      <c r="D6152" s="16">
        <v>6.176031</v>
      </c>
      <c r="E6152" s="2">
        <v>1</v>
      </c>
    </row>
    <row r="6153" spans="1:5" ht="12.95" customHeight="1" x14ac:dyDescent="0.2">
      <c r="A6153" s="7">
        <v>41577</v>
      </c>
      <c r="B6153" s="15">
        <v>7.62242</v>
      </c>
      <c r="C6153" s="16">
        <v>6.1715</v>
      </c>
      <c r="D6153" s="16">
        <v>6.1715</v>
      </c>
      <c r="E6153" s="2">
        <v>1</v>
      </c>
    </row>
    <row r="6154" spans="1:5" ht="12.95" customHeight="1" x14ac:dyDescent="0.2">
      <c r="A6154" s="7">
        <v>41578</v>
      </c>
      <c r="B6154" s="15">
        <v>7.6198589999999999</v>
      </c>
      <c r="C6154" s="16">
        <v>6.168927</v>
      </c>
      <c r="D6154" s="16">
        <v>6.168927</v>
      </c>
      <c r="E6154" s="2">
        <v>1</v>
      </c>
    </row>
    <row r="6155" spans="1:5" ht="12.95" customHeight="1" x14ac:dyDescent="0.2">
      <c r="A6155" s="7">
        <v>41579</v>
      </c>
      <c r="B6155" s="15">
        <v>7.614554</v>
      </c>
      <c r="C6155" s="16">
        <v>6.1741299999999999</v>
      </c>
      <c r="D6155" s="16">
        <v>6.1741299999999999</v>
      </c>
      <c r="E6155" s="2">
        <v>1</v>
      </c>
    </row>
    <row r="6156" spans="1:5" ht="12.95" customHeight="1" x14ac:dyDescent="0.2">
      <c r="A6156" s="7">
        <v>41580</v>
      </c>
      <c r="B6156" s="15">
        <v>7.614554</v>
      </c>
      <c r="C6156" s="16">
        <v>6.1741299999999999</v>
      </c>
      <c r="D6156" s="16">
        <v>6.1741299999999999</v>
      </c>
      <c r="E6156" s="2">
        <v>1</v>
      </c>
    </row>
    <row r="6157" spans="1:5" ht="12.95" customHeight="1" x14ac:dyDescent="0.2">
      <c r="A6157" s="7">
        <v>41581</v>
      </c>
      <c r="B6157" s="15">
        <v>7.614554</v>
      </c>
      <c r="C6157" s="16">
        <v>6.1741299999999999</v>
      </c>
      <c r="D6157" s="16">
        <v>6.1741299999999999</v>
      </c>
      <c r="E6157" s="2">
        <v>1</v>
      </c>
    </row>
    <row r="6158" spans="1:5" ht="12.95" customHeight="1" x14ac:dyDescent="0.2">
      <c r="A6158" s="7">
        <v>41582</v>
      </c>
      <c r="B6158" s="15">
        <v>7.614554</v>
      </c>
      <c r="C6158" s="16">
        <v>6.1741299999999999</v>
      </c>
      <c r="D6158" s="16">
        <v>6.1741299999999999</v>
      </c>
      <c r="E6158" s="2">
        <v>1</v>
      </c>
    </row>
    <row r="6159" spans="1:5" ht="12.95" customHeight="1" x14ac:dyDescent="0.2">
      <c r="A6159" s="7">
        <v>41583</v>
      </c>
      <c r="B6159" s="15">
        <v>7.6144189999999998</v>
      </c>
      <c r="C6159" s="16">
        <v>6.1820399999999998</v>
      </c>
      <c r="D6159" s="16">
        <v>6.1820399999999998</v>
      </c>
      <c r="E6159" s="2">
        <v>1</v>
      </c>
    </row>
    <row r="6160" spans="1:5" ht="12.95" customHeight="1" x14ac:dyDescent="0.2">
      <c r="A6160" s="7">
        <v>41584</v>
      </c>
      <c r="B6160" s="15">
        <v>7.613836</v>
      </c>
      <c r="C6160" s="16">
        <v>6.1906140000000001</v>
      </c>
      <c r="D6160" s="16">
        <v>6.1906140000000001</v>
      </c>
      <c r="E6160" s="2">
        <v>1</v>
      </c>
    </row>
    <row r="6161" spans="1:5" ht="12.95" customHeight="1" x14ac:dyDescent="0.2">
      <c r="A6161" s="7">
        <v>41585</v>
      </c>
      <c r="B6161" s="15">
        <v>7.6167809999999996</v>
      </c>
      <c r="C6161" s="16">
        <v>6.1824519999999996</v>
      </c>
      <c r="D6161" s="16">
        <v>6.1824519999999996</v>
      </c>
      <c r="E6161" s="2">
        <v>1</v>
      </c>
    </row>
    <row r="6162" spans="1:5" ht="12.95" customHeight="1" x14ac:dyDescent="0.2">
      <c r="A6162" s="7">
        <v>41586</v>
      </c>
      <c r="B6162" s="15">
        <v>7.6192799999999998</v>
      </c>
      <c r="C6162" s="16">
        <v>6.1784629999999998</v>
      </c>
      <c r="D6162" s="16">
        <v>6.1784629999999998</v>
      </c>
      <c r="E6162" s="2">
        <v>1</v>
      </c>
    </row>
    <row r="6163" spans="1:5" ht="12.95" customHeight="1" x14ac:dyDescent="0.2">
      <c r="A6163" s="7">
        <v>41587</v>
      </c>
      <c r="B6163" s="15">
        <v>7.62392</v>
      </c>
      <c r="C6163" s="16">
        <v>6.1973010000000004</v>
      </c>
      <c r="D6163" s="16">
        <v>6.1973010000000004</v>
      </c>
      <c r="E6163" s="2">
        <v>1</v>
      </c>
    </row>
    <row r="6164" spans="1:5" ht="12.95" customHeight="1" x14ac:dyDescent="0.2">
      <c r="A6164" s="7">
        <v>41588</v>
      </c>
      <c r="B6164" s="15">
        <v>7.62392</v>
      </c>
      <c r="C6164" s="16">
        <v>6.1973010000000004</v>
      </c>
      <c r="D6164" s="16">
        <v>6.1973010000000004</v>
      </c>
      <c r="E6164" s="2">
        <v>1</v>
      </c>
    </row>
    <row r="6165" spans="1:5" ht="12.95" customHeight="1" x14ac:dyDescent="0.2">
      <c r="A6165" s="7">
        <v>41589</v>
      </c>
      <c r="B6165" s="15">
        <v>7.62392</v>
      </c>
      <c r="C6165" s="16">
        <v>6.1973010000000004</v>
      </c>
      <c r="D6165" s="16">
        <v>6.1973010000000004</v>
      </c>
      <c r="E6165" s="2">
        <v>1</v>
      </c>
    </row>
    <row r="6166" spans="1:5" ht="12.95" customHeight="1" x14ac:dyDescent="0.2">
      <c r="A6166" s="7">
        <v>41590</v>
      </c>
      <c r="B6166" s="15">
        <v>7.6215820000000001</v>
      </c>
      <c r="C6166" s="16">
        <v>6.1853449999999999</v>
      </c>
      <c r="D6166" s="16">
        <v>6.1853449999999999</v>
      </c>
      <c r="E6166" s="2">
        <v>1</v>
      </c>
    </row>
    <row r="6167" spans="1:5" ht="12.95" customHeight="1" x14ac:dyDescent="0.2">
      <c r="A6167" s="7">
        <v>41591</v>
      </c>
      <c r="B6167" s="15">
        <v>7.6196060000000001</v>
      </c>
      <c r="C6167" s="16">
        <v>6.1822359999999996</v>
      </c>
      <c r="D6167" s="16">
        <v>6.1822359999999996</v>
      </c>
      <c r="E6167" s="2">
        <v>1</v>
      </c>
    </row>
    <row r="6168" spans="1:5" ht="12.95" customHeight="1" x14ac:dyDescent="0.2">
      <c r="A6168" s="7">
        <v>41592</v>
      </c>
      <c r="B6168" s="15">
        <v>7.617089</v>
      </c>
      <c r="C6168" s="16">
        <v>6.1837059999999999</v>
      </c>
      <c r="D6168" s="16">
        <v>6.1837059999999999</v>
      </c>
      <c r="E6168" s="2">
        <v>1</v>
      </c>
    </row>
    <row r="6169" spans="1:5" ht="12.95" customHeight="1" x14ac:dyDescent="0.2">
      <c r="A6169" s="7">
        <v>41593</v>
      </c>
      <c r="B6169" s="15">
        <v>7.6206950000000004</v>
      </c>
      <c r="C6169" s="16">
        <v>6.1816149999999999</v>
      </c>
      <c r="D6169" s="16">
        <v>6.1816149999999999</v>
      </c>
      <c r="E6169" s="2">
        <v>1</v>
      </c>
    </row>
    <row r="6170" spans="1:5" ht="12.95" customHeight="1" x14ac:dyDescent="0.2">
      <c r="A6170" s="7">
        <v>41594</v>
      </c>
      <c r="B6170" s="15">
        <v>7.6208729999999996</v>
      </c>
      <c r="C6170" s="16">
        <v>6.1717469999999999</v>
      </c>
      <c r="D6170" s="16">
        <v>6.1717469999999999</v>
      </c>
      <c r="E6170" s="2">
        <v>1</v>
      </c>
    </row>
    <row r="6171" spans="1:5" ht="12.95" customHeight="1" x14ac:dyDescent="0.2">
      <c r="A6171" s="7">
        <v>41595</v>
      </c>
      <c r="B6171" s="15">
        <v>7.6208729999999996</v>
      </c>
      <c r="C6171" s="16">
        <v>6.1717469999999999</v>
      </c>
      <c r="D6171" s="16">
        <v>6.1717469999999999</v>
      </c>
      <c r="E6171" s="2">
        <v>1</v>
      </c>
    </row>
    <row r="6172" spans="1:5" ht="12.95" customHeight="1" x14ac:dyDescent="0.2">
      <c r="A6172" s="7">
        <v>41596</v>
      </c>
      <c r="B6172" s="15">
        <v>7.6208729999999996</v>
      </c>
      <c r="C6172" s="16">
        <v>6.1717469999999999</v>
      </c>
      <c r="D6172" s="16">
        <v>6.1717469999999999</v>
      </c>
      <c r="E6172" s="2">
        <v>1</v>
      </c>
    </row>
    <row r="6173" spans="1:5" ht="12.95" customHeight="1" x14ac:dyDescent="0.2">
      <c r="A6173" s="7">
        <v>41597</v>
      </c>
      <c r="B6173" s="15">
        <v>7.6252050000000002</v>
      </c>
      <c r="C6173" s="16">
        <v>6.1847719999999997</v>
      </c>
      <c r="D6173" s="16">
        <v>6.1847719999999997</v>
      </c>
      <c r="E6173" s="2">
        <v>1</v>
      </c>
    </row>
    <row r="6174" spans="1:5" ht="12.95" customHeight="1" x14ac:dyDescent="0.2">
      <c r="A6174" s="7">
        <v>41598</v>
      </c>
      <c r="B6174" s="15">
        <v>7.6296889999999999</v>
      </c>
      <c r="C6174" s="16">
        <v>6.1864020000000002</v>
      </c>
      <c r="D6174" s="16">
        <v>6.1864020000000002</v>
      </c>
      <c r="E6174" s="2">
        <v>1</v>
      </c>
    </row>
    <row r="6175" spans="1:5" ht="12.95" customHeight="1" x14ac:dyDescent="0.2">
      <c r="A6175" s="7">
        <v>41599</v>
      </c>
      <c r="B6175" s="15">
        <v>7.6383340000000004</v>
      </c>
      <c r="C6175" s="16">
        <v>6.2019599999999997</v>
      </c>
      <c r="D6175" s="16">
        <v>6.2019599999999997</v>
      </c>
      <c r="E6175" s="2">
        <v>1</v>
      </c>
    </row>
    <row r="6176" spans="1:5" ht="12.95" customHeight="1" x14ac:dyDescent="0.2">
      <c r="A6176" s="7">
        <v>41600</v>
      </c>
      <c r="B6176" s="15">
        <v>7.6388910000000001</v>
      </c>
      <c r="C6176" s="16">
        <v>6.1998949999999997</v>
      </c>
      <c r="D6176" s="16">
        <v>6.1998949999999997</v>
      </c>
      <c r="E6176" s="2">
        <v>1</v>
      </c>
    </row>
    <row r="6177" spans="1:5" ht="12.95" customHeight="1" x14ac:dyDescent="0.2">
      <c r="A6177" s="7">
        <v>41601</v>
      </c>
      <c r="B6177" s="15">
        <v>7.6497999999999999</v>
      </c>
      <c r="C6177" s="16">
        <v>6.2163170000000001</v>
      </c>
      <c r="D6177" s="16">
        <v>6.2163170000000001</v>
      </c>
      <c r="E6177" s="2">
        <v>1</v>
      </c>
    </row>
    <row r="6178" spans="1:5" ht="12.95" customHeight="1" x14ac:dyDescent="0.2">
      <c r="A6178" s="7">
        <v>41602</v>
      </c>
      <c r="B6178" s="15">
        <v>7.6497999999999999</v>
      </c>
      <c r="C6178" s="16">
        <v>6.2163170000000001</v>
      </c>
      <c r="D6178" s="16">
        <v>6.2163170000000001</v>
      </c>
      <c r="E6178" s="2">
        <v>1</v>
      </c>
    </row>
    <row r="6179" spans="1:5" ht="12.95" customHeight="1" x14ac:dyDescent="0.2">
      <c r="A6179" s="7">
        <v>41603</v>
      </c>
      <c r="B6179" s="15">
        <v>7.6497999999999999</v>
      </c>
      <c r="C6179" s="16">
        <v>6.2163170000000001</v>
      </c>
      <c r="D6179" s="16">
        <v>6.2163170000000001</v>
      </c>
      <c r="E6179" s="2">
        <v>1</v>
      </c>
    </row>
    <row r="6180" spans="1:5" ht="12.95" customHeight="1" x14ac:dyDescent="0.2">
      <c r="A6180" s="7">
        <v>41604</v>
      </c>
      <c r="B6180" s="15">
        <v>7.6449280000000002</v>
      </c>
      <c r="C6180" s="16">
        <v>6.2148830000000004</v>
      </c>
      <c r="D6180" s="16">
        <v>6.2148830000000004</v>
      </c>
      <c r="E6180" s="2">
        <v>1</v>
      </c>
    </row>
    <row r="6181" spans="1:5" ht="12.95" customHeight="1" x14ac:dyDescent="0.2">
      <c r="A6181" s="7">
        <v>41605</v>
      </c>
      <c r="B6181" s="15">
        <v>7.6406739999999997</v>
      </c>
      <c r="C6181" s="16">
        <v>6.2033560000000003</v>
      </c>
      <c r="D6181" s="16">
        <v>6.2033560000000003</v>
      </c>
      <c r="E6181" s="2">
        <v>1</v>
      </c>
    </row>
    <row r="6182" spans="1:5" ht="12.95" customHeight="1" x14ac:dyDescent="0.2">
      <c r="A6182" s="7">
        <v>41606</v>
      </c>
      <c r="B6182" s="15">
        <v>7.6408430000000003</v>
      </c>
      <c r="C6182" s="16">
        <v>6.2100479999999996</v>
      </c>
      <c r="D6182" s="16">
        <v>6.2100479999999996</v>
      </c>
      <c r="E6182" s="2">
        <v>1</v>
      </c>
    </row>
    <row r="6183" spans="1:5" ht="12.95" customHeight="1" x14ac:dyDescent="0.2">
      <c r="A6183" s="7">
        <v>41607</v>
      </c>
      <c r="B6183" s="15">
        <v>7.642601</v>
      </c>
      <c r="C6183" s="16">
        <v>6.2079449999999996</v>
      </c>
      <c r="D6183" s="16">
        <v>6.2079449999999996</v>
      </c>
      <c r="E6183" s="2">
        <v>1</v>
      </c>
    </row>
    <row r="6184" spans="1:5" ht="12.95" customHeight="1" x14ac:dyDescent="0.2">
      <c r="A6184" s="7">
        <v>41608</v>
      </c>
      <c r="B6184" s="15">
        <v>7.6308150000000001</v>
      </c>
      <c r="C6184" s="16">
        <v>6.1983709999999999</v>
      </c>
      <c r="D6184" s="16">
        <v>6.1983709999999999</v>
      </c>
      <c r="E6184" s="2">
        <v>1</v>
      </c>
    </row>
    <row r="6185" spans="1:5" ht="12.95" customHeight="1" x14ac:dyDescent="0.2">
      <c r="A6185" s="7">
        <v>41609</v>
      </c>
      <c r="B6185" s="15">
        <v>7.6308150000000001</v>
      </c>
      <c r="C6185" s="16">
        <v>6.1983709999999999</v>
      </c>
      <c r="D6185" s="16">
        <v>6.1983709999999999</v>
      </c>
      <c r="E6185" s="2">
        <v>1</v>
      </c>
    </row>
    <row r="6186" spans="1:5" ht="12.95" customHeight="1" x14ac:dyDescent="0.2">
      <c r="A6186" s="7">
        <v>41610</v>
      </c>
      <c r="B6186" s="15">
        <v>7.6308150000000001</v>
      </c>
      <c r="C6186" s="16">
        <v>6.1983709999999999</v>
      </c>
      <c r="D6186" s="16">
        <v>6.1983709999999999</v>
      </c>
      <c r="E6186" s="2">
        <v>1</v>
      </c>
    </row>
    <row r="6187" spans="1:5" ht="12.95" customHeight="1" x14ac:dyDescent="0.2">
      <c r="A6187" s="7">
        <v>41611</v>
      </c>
      <c r="B6187" s="15">
        <v>7.6336310000000003</v>
      </c>
      <c r="C6187" s="16">
        <v>6.1981409999999997</v>
      </c>
      <c r="D6187" s="16">
        <v>6.1981409999999997</v>
      </c>
      <c r="E6187" s="2">
        <v>1</v>
      </c>
    </row>
    <row r="6188" spans="1:5" ht="12.95" customHeight="1" x14ac:dyDescent="0.2">
      <c r="A6188" s="7">
        <v>41612</v>
      </c>
      <c r="B6188" s="15">
        <v>7.6268929999999999</v>
      </c>
      <c r="C6188" s="16">
        <v>6.2052659999999999</v>
      </c>
      <c r="D6188" s="16">
        <v>6.2052659999999999</v>
      </c>
      <c r="E6188" s="2">
        <v>1</v>
      </c>
    </row>
    <row r="6189" spans="1:5" ht="12.95" customHeight="1" x14ac:dyDescent="0.2">
      <c r="A6189" s="7">
        <v>41613</v>
      </c>
      <c r="B6189" s="15">
        <v>7.6301439999999996</v>
      </c>
      <c r="C6189" s="16">
        <v>6.2129659999999998</v>
      </c>
      <c r="D6189" s="16">
        <v>6.2129659999999998</v>
      </c>
      <c r="E6189" s="2">
        <v>1</v>
      </c>
    </row>
    <row r="6190" spans="1:5" ht="12.95" customHeight="1" x14ac:dyDescent="0.2">
      <c r="A6190" s="7">
        <v>41614</v>
      </c>
      <c r="B6190" s="15">
        <v>7.6354319999999998</v>
      </c>
      <c r="C6190" s="16">
        <v>6.2269059999999996</v>
      </c>
      <c r="D6190" s="16">
        <v>6.2269059999999996</v>
      </c>
      <c r="E6190" s="2">
        <v>1</v>
      </c>
    </row>
    <row r="6191" spans="1:5" ht="12.95" customHeight="1" x14ac:dyDescent="0.2">
      <c r="A6191" s="7">
        <v>41615</v>
      </c>
      <c r="B6191" s="15">
        <v>7.6356640000000002</v>
      </c>
      <c r="C6191" s="16">
        <v>6.2347219999999997</v>
      </c>
      <c r="D6191" s="16">
        <v>6.2347219999999997</v>
      </c>
      <c r="E6191" s="2">
        <v>1</v>
      </c>
    </row>
    <row r="6192" spans="1:5" ht="12.95" customHeight="1" x14ac:dyDescent="0.2">
      <c r="A6192" s="7">
        <v>41616</v>
      </c>
      <c r="B6192" s="15">
        <v>7.6356640000000002</v>
      </c>
      <c r="C6192" s="16">
        <v>6.2347219999999997</v>
      </c>
      <c r="D6192" s="16">
        <v>6.2347219999999997</v>
      </c>
      <c r="E6192" s="2">
        <v>1</v>
      </c>
    </row>
    <row r="6193" spans="1:5" ht="12.95" customHeight="1" x14ac:dyDescent="0.2">
      <c r="A6193" s="7">
        <v>41617</v>
      </c>
      <c r="B6193" s="15">
        <v>7.6356640000000002</v>
      </c>
      <c r="C6193" s="16">
        <v>6.2347219999999997</v>
      </c>
      <c r="D6193" s="16">
        <v>6.2347219999999997</v>
      </c>
      <c r="E6193" s="2">
        <v>1</v>
      </c>
    </row>
    <row r="6194" spans="1:5" ht="12.95" customHeight="1" x14ac:dyDescent="0.2">
      <c r="A6194" s="7">
        <v>41618</v>
      </c>
      <c r="B6194" s="15">
        <v>7.6259269999999999</v>
      </c>
      <c r="C6194" s="16">
        <v>6.2323690000000003</v>
      </c>
      <c r="D6194" s="16">
        <v>6.2323690000000003</v>
      </c>
      <c r="E6194" s="2">
        <v>1</v>
      </c>
    </row>
    <row r="6195" spans="1:5" ht="12.95" customHeight="1" x14ac:dyDescent="0.2">
      <c r="A6195" s="7">
        <v>41619</v>
      </c>
      <c r="B6195" s="15">
        <v>7.6389880000000003</v>
      </c>
      <c r="C6195" s="16">
        <v>6.2466169999999996</v>
      </c>
      <c r="D6195" s="16">
        <v>6.2466169999999996</v>
      </c>
      <c r="E6195" s="2">
        <v>1</v>
      </c>
    </row>
    <row r="6196" spans="1:5" ht="12.95" customHeight="1" x14ac:dyDescent="0.2">
      <c r="A6196" s="7">
        <v>41620</v>
      </c>
      <c r="B6196" s="15">
        <v>7.6383700000000001</v>
      </c>
      <c r="C6196" s="16">
        <v>6.2537830000000003</v>
      </c>
      <c r="D6196" s="16">
        <v>6.2537830000000003</v>
      </c>
      <c r="E6196" s="2">
        <v>1</v>
      </c>
    </row>
    <row r="6197" spans="1:5" ht="12.95" customHeight="1" x14ac:dyDescent="0.2">
      <c r="A6197" s="7">
        <v>41621</v>
      </c>
      <c r="B6197" s="15">
        <v>7.6400519999999998</v>
      </c>
      <c r="C6197" s="16">
        <v>6.2531119999999998</v>
      </c>
      <c r="D6197" s="16">
        <v>6.2531119999999998</v>
      </c>
      <c r="E6197" s="2">
        <v>1</v>
      </c>
    </row>
    <row r="6198" spans="1:5" ht="12.95" customHeight="1" x14ac:dyDescent="0.2">
      <c r="A6198" s="7">
        <v>41622</v>
      </c>
      <c r="B6198" s="15">
        <v>7.6379190000000001</v>
      </c>
      <c r="C6198" s="16">
        <v>6.2477869999999998</v>
      </c>
      <c r="D6198" s="16">
        <v>6.2477869999999998</v>
      </c>
      <c r="E6198" s="2">
        <v>1</v>
      </c>
    </row>
    <row r="6199" spans="1:5" ht="12.95" customHeight="1" x14ac:dyDescent="0.2">
      <c r="A6199" s="7">
        <v>41623</v>
      </c>
      <c r="B6199" s="15">
        <v>7.6379190000000001</v>
      </c>
      <c r="C6199" s="16">
        <v>6.2477869999999998</v>
      </c>
      <c r="D6199" s="16">
        <v>6.2477869999999998</v>
      </c>
      <c r="E6199" s="2">
        <v>1</v>
      </c>
    </row>
    <row r="6200" spans="1:5" ht="12.95" customHeight="1" x14ac:dyDescent="0.2">
      <c r="A6200" s="7">
        <v>41624</v>
      </c>
      <c r="B6200" s="15">
        <v>7.6379190000000001</v>
      </c>
      <c r="C6200" s="16">
        <v>6.2477869999999998</v>
      </c>
      <c r="D6200" s="16">
        <v>6.2477869999999998</v>
      </c>
      <c r="E6200" s="2">
        <v>1</v>
      </c>
    </row>
    <row r="6201" spans="1:5" ht="12.95" customHeight="1" x14ac:dyDescent="0.2">
      <c r="A6201" s="7">
        <v>41625</v>
      </c>
      <c r="B6201" s="15">
        <v>7.6330359999999997</v>
      </c>
      <c r="C6201" s="16">
        <v>6.2540240000000002</v>
      </c>
      <c r="D6201" s="16">
        <v>6.2540240000000002</v>
      </c>
      <c r="E6201" s="2">
        <v>1</v>
      </c>
    </row>
    <row r="6202" spans="1:5" ht="12.95" customHeight="1" x14ac:dyDescent="0.2">
      <c r="A6202" s="7">
        <v>41626</v>
      </c>
      <c r="B6202" s="15">
        <v>7.6270660000000001</v>
      </c>
      <c r="C6202" s="16">
        <v>6.2455499999999997</v>
      </c>
      <c r="D6202" s="16">
        <v>6.2455499999999997</v>
      </c>
      <c r="E6202" s="2">
        <v>1</v>
      </c>
    </row>
    <row r="6203" spans="1:5" ht="12.95" customHeight="1" x14ac:dyDescent="0.2">
      <c r="A6203" s="7">
        <v>41627</v>
      </c>
      <c r="B6203" s="15">
        <v>7.6293030000000002</v>
      </c>
      <c r="C6203" s="16">
        <v>6.2438029999999998</v>
      </c>
      <c r="D6203" s="16">
        <v>6.2438029999999998</v>
      </c>
      <c r="E6203" s="2">
        <v>1</v>
      </c>
    </row>
    <row r="6204" spans="1:5" ht="12.95" customHeight="1" x14ac:dyDescent="0.2">
      <c r="A6204" s="7">
        <v>41628</v>
      </c>
      <c r="B6204" s="15">
        <v>7.6295089999999997</v>
      </c>
      <c r="C6204" s="16">
        <v>6.2332590000000003</v>
      </c>
      <c r="D6204" s="16">
        <v>6.2332590000000003</v>
      </c>
      <c r="E6204" s="2">
        <v>1</v>
      </c>
    </row>
    <row r="6205" spans="1:5" ht="12.95" customHeight="1" x14ac:dyDescent="0.2">
      <c r="A6205" s="7">
        <v>41629</v>
      </c>
      <c r="B6205" s="15">
        <v>7.631697</v>
      </c>
      <c r="C6205" s="16">
        <v>6.2238600000000002</v>
      </c>
      <c r="D6205" s="16">
        <v>6.2238600000000002</v>
      </c>
      <c r="E6205" s="2">
        <v>1</v>
      </c>
    </row>
    <row r="6206" spans="1:5" ht="12.95" customHeight="1" x14ac:dyDescent="0.2">
      <c r="A6206" s="7">
        <v>41630</v>
      </c>
      <c r="B6206" s="15">
        <v>7.631697</v>
      </c>
      <c r="C6206" s="16">
        <v>6.2238600000000002</v>
      </c>
      <c r="D6206" s="16">
        <v>6.2238600000000002</v>
      </c>
      <c r="E6206" s="2">
        <v>1</v>
      </c>
    </row>
    <row r="6207" spans="1:5" ht="12.95" customHeight="1" x14ac:dyDescent="0.2">
      <c r="A6207" s="7">
        <v>41631</v>
      </c>
      <c r="B6207" s="15">
        <v>7.631697</v>
      </c>
      <c r="C6207" s="16">
        <v>6.2238600000000002</v>
      </c>
      <c r="D6207" s="16">
        <v>6.2238600000000002</v>
      </c>
      <c r="E6207" s="2">
        <v>1</v>
      </c>
    </row>
    <row r="6208" spans="1:5" ht="12.95" customHeight="1" x14ac:dyDescent="0.2">
      <c r="A6208" s="7">
        <v>41632</v>
      </c>
      <c r="B6208" s="15">
        <v>7.6336279999999999</v>
      </c>
      <c r="C6208" s="16">
        <v>6.2279739999999997</v>
      </c>
      <c r="D6208" s="16">
        <v>6.2279739999999997</v>
      </c>
      <c r="E6208" s="2">
        <v>1</v>
      </c>
    </row>
    <row r="6209" spans="1:5" ht="12.95" customHeight="1" x14ac:dyDescent="0.2">
      <c r="A6209" s="7">
        <v>41633</v>
      </c>
      <c r="B6209" s="15">
        <v>7.6336279999999999</v>
      </c>
      <c r="C6209" s="16">
        <v>6.2279739999999997</v>
      </c>
      <c r="D6209" s="16">
        <v>6.2279739999999997</v>
      </c>
      <c r="E6209" s="2">
        <v>1</v>
      </c>
    </row>
    <row r="6210" spans="1:5" ht="12.95" customHeight="1" x14ac:dyDescent="0.2">
      <c r="A6210" s="7">
        <v>41634</v>
      </c>
      <c r="B6210" s="15">
        <v>7.6336279999999999</v>
      </c>
      <c r="C6210" s="16">
        <v>6.2279739999999997</v>
      </c>
      <c r="D6210" s="16">
        <v>6.2279739999999997</v>
      </c>
      <c r="E6210" s="2">
        <v>1</v>
      </c>
    </row>
    <row r="6211" spans="1:5" ht="12.95" customHeight="1" x14ac:dyDescent="0.2">
      <c r="A6211" s="7">
        <v>41635</v>
      </c>
      <c r="B6211" s="15">
        <v>7.6336279999999999</v>
      </c>
      <c r="C6211" s="16">
        <v>6.2279739999999997</v>
      </c>
      <c r="D6211" s="16">
        <v>6.2279739999999997</v>
      </c>
      <c r="E6211" s="2">
        <v>1</v>
      </c>
    </row>
    <row r="6212" spans="1:5" ht="12.95" customHeight="1" x14ac:dyDescent="0.2">
      <c r="A6212" s="7">
        <v>41636</v>
      </c>
      <c r="B6212" s="15">
        <v>7.6331579999999999</v>
      </c>
      <c r="C6212" s="16">
        <v>6.2336939999999998</v>
      </c>
      <c r="D6212" s="16">
        <v>6.2336939999999998</v>
      </c>
      <c r="E6212" s="2">
        <v>1</v>
      </c>
    </row>
    <row r="6213" spans="1:5" ht="12.95" customHeight="1" x14ac:dyDescent="0.2">
      <c r="A6213" s="7">
        <v>41637</v>
      </c>
      <c r="B6213" s="15">
        <v>7.6331579999999999</v>
      </c>
      <c r="C6213" s="16">
        <v>6.2336939999999998</v>
      </c>
      <c r="D6213" s="16">
        <v>6.2336939999999998</v>
      </c>
      <c r="E6213" s="2">
        <v>1</v>
      </c>
    </row>
    <row r="6214" spans="1:5" ht="12.95" customHeight="1" x14ac:dyDescent="0.2">
      <c r="A6214" s="7">
        <v>41638</v>
      </c>
      <c r="B6214" s="15">
        <v>7.6331579999999999</v>
      </c>
      <c r="C6214" s="16">
        <v>6.2336939999999998</v>
      </c>
      <c r="D6214" s="16">
        <v>6.2336939999999998</v>
      </c>
      <c r="E6214" s="2">
        <v>1</v>
      </c>
    </row>
    <row r="6215" spans="1:5" ht="12.95" customHeight="1" x14ac:dyDescent="0.2">
      <c r="A6215" s="7">
        <v>41639</v>
      </c>
      <c r="B6215" s="15">
        <v>7.6376429999999997</v>
      </c>
      <c r="C6215" s="16">
        <v>6.2317580000000001</v>
      </c>
      <c r="D6215" s="16">
        <v>6.2317580000000001</v>
      </c>
      <c r="E6215" s="2">
        <v>1</v>
      </c>
    </row>
    <row r="6216" spans="1:5" ht="12.95" customHeight="1" x14ac:dyDescent="0.2">
      <c r="A6216" s="7">
        <v>41640</v>
      </c>
      <c r="B6216" s="15">
        <v>7.6272599999999997</v>
      </c>
      <c r="C6216" s="16">
        <v>6.2182130000000004</v>
      </c>
      <c r="D6216" s="16">
        <v>6.2182130000000004</v>
      </c>
      <c r="E6216" s="2">
        <v>1</v>
      </c>
    </row>
    <row r="6217" spans="1:5" ht="12.95" customHeight="1" x14ac:dyDescent="0.2">
      <c r="A6217" s="7">
        <v>41641</v>
      </c>
      <c r="B6217" s="15">
        <v>7.6272599999999997</v>
      </c>
      <c r="C6217" s="16">
        <v>6.2182130000000004</v>
      </c>
      <c r="D6217" s="16">
        <v>6.2182130000000004</v>
      </c>
      <c r="E6217" s="2">
        <v>1</v>
      </c>
    </row>
    <row r="6218" spans="1:5" ht="12.95" customHeight="1" x14ac:dyDescent="0.2">
      <c r="A6218" s="7">
        <v>41642</v>
      </c>
      <c r="B6218" s="15">
        <v>7.6223359999999998</v>
      </c>
      <c r="C6218" s="16">
        <v>6.1950070000000004</v>
      </c>
      <c r="D6218" s="16">
        <v>6.1950070000000004</v>
      </c>
      <c r="E6218" s="2">
        <v>1</v>
      </c>
    </row>
    <row r="6219" spans="1:5" ht="12.95" customHeight="1" x14ac:dyDescent="0.2">
      <c r="A6219" s="7">
        <v>41643</v>
      </c>
      <c r="B6219" s="15">
        <v>7.6265049999999999</v>
      </c>
      <c r="C6219" s="16">
        <v>6.2039410000000004</v>
      </c>
      <c r="D6219" s="16">
        <v>6.2039410000000004</v>
      </c>
      <c r="E6219" s="2">
        <v>1</v>
      </c>
    </row>
    <row r="6220" spans="1:5" ht="12.95" customHeight="1" x14ac:dyDescent="0.2">
      <c r="A6220" s="7">
        <v>41644</v>
      </c>
      <c r="B6220" s="15">
        <v>7.6265049999999999</v>
      </c>
      <c r="C6220" s="16">
        <v>6.2039410000000004</v>
      </c>
      <c r="D6220" s="16">
        <v>6.2039410000000004</v>
      </c>
      <c r="E6220" s="2">
        <v>1</v>
      </c>
    </row>
    <row r="6221" spans="1:5" ht="12.95" customHeight="1" x14ac:dyDescent="0.2">
      <c r="A6221" s="7">
        <v>41645</v>
      </c>
      <c r="B6221" s="15">
        <v>7.6265049999999999</v>
      </c>
      <c r="C6221" s="16">
        <v>6.2039410000000004</v>
      </c>
      <c r="D6221" s="16">
        <v>6.2039410000000004</v>
      </c>
      <c r="E6221" s="2">
        <v>1</v>
      </c>
    </row>
    <row r="6222" spans="1:5" ht="12.95" customHeight="1" x14ac:dyDescent="0.2">
      <c r="A6222" s="7">
        <v>41646</v>
      </c>
      <c r="B6222" s="15">
        <v>7.6265049999999999</v>
      </c>
      <c r="C6222" s="16">
        <v>6.2039410000000004</v>
      </c>
      <c r="D6222" s="16">
        <v>6.2039410000000004</v>
      </c>
      <c r="E6222" s="2">
        <v>1</v>
      </c>
    </row>
    <row r="6223" spans="1:5" ht="12.95" customHeight="1" x14ac:dyDescent="0.2">
      <c r="A6223" s="7">
        <v>41647</v>
      </c>
      <c r="B6223" s="15">
        <v>7.6248820000000004</v>
      </c>
      <c r="C6223" s="16">
        <v>6.1660050000000002</v>
      </c>
      <c r="D6223" s="16">
        <v>6.1660050000000002</v>
      </c>
      <c r="E6223" s="2">
        <v>1</v>
      </c>
    </row>
    <row r="6224" spans="1:5" ht="12.95" customHeight="1" x14ac:dyDescent="0.2">
      <c r="A6224" s="7">
        <v>41648</v>
      </c>
      <c r="B6224" s="15">
        <v>7.6260519999999996</v>
      </c>
      <c r="C6224" s="16">
        <v>6.163462</v>
      </c>
      <c r="D6224" s="16">
        <v>6.163462</v>
      </c>
      <c r="E6224" s="2">
        <v>1</v>
      </c>
    </row>
    <row r="6225" spans="1:5" ht="12.95" customHeight="1" x14ac:dyDescent="0.2">
      <c r="A6225" s="7">
        <v>41649</v>
      </c>
      <c r="B6225" s="15">
        <v>7.6253299999999999</v>
      </c>
      <c r="C6225" s="16">
        <v>6.1653700000000002</v>
      </c>
      <c r="D6225" s="16">
        <v>6.1653700000000002</v>
      </c>
      <c r="E6225" s="2">
        <v>1</v>
      </c>
    </row>
    <row r="6226" spans="1:5" ht="12.95" customHeight="1" x14ac:dyDescent="0.2">
      <c r="A6226" s="7">
        <v>41650</v>
      </c>
      <c r="B6226" s="15">
        <v>7.6253849999999996</v>
      </c>
      <c r="C6226" s="16">
        <v>6.1784030000000003</v>
      </c>
      <c r="D6226" s="16">
        <v>6.1784030000000003</v>
      </c>
      <c r="E6226" s="2">
        <v>1</v>
      </c>
    </row>
    <row r="6227" spans="1:5" ht="12.95" customHeight="1" x14ac:dyDescent="0.2">
      <c r="A6227" s="7">
        <v>41651</v>
      </c>
      <c r="B6227" s="15">
        <v>7.6253849999999996</v>
      </c>
      <c r="C6227" s="16">
        <v>6.1784030000000003</v>
      </c>
      <c r="D6227" s="16">
        <v>6.1784030000000003</v>
      </c>
      <c r="E6227" s="2">
        <v>1</v>
      </c>
    </row>
    <row r="6228" spans="1:5" ht="12.95" customHeight="1" x14ac:dyDescent="0.2">
      <c r="A6228" s="7">
        <v>41652</v>
      </c>
      <c r="B6228" s="15">
        <v>7.6253849999999996</v>
      </c>
      <c r="C6228" s="16">
        <v>6.1784030000000003</v>
      </c>
      <c r="D6228" s="16">
        <v>6.1784030000000003</v>
      </c>
      <c r="E6228" s="2">
        <v>1</v>
      </c>
    </row>
    <row r="6229" spans="1:5" ht="12.95" customHeight="1" x14ac:dyDescent="0.2">
      <c r="A6229" s="7">
        <v>41653</v>
      </c>
      <c r="B6229" s="15">
        <v>7.6256269999999997</v>
      </c>
      <c r="C6229" s="16">
        <v>6.1806020000000004</v>
      </c>
      <c r="D6229" s="16">
        <v>6.1806020000000004</v>
      </c>
      <c r="E6229" s="2">
        <v>1</v>
      </c>
    </row>
    <row r="6230" spans="1:5" ht="12.95" customHeight="1" x14ac:dyDescent="0.2">
      <c r="A6230" s="7">
        <v>41654</v>
      </c>
      <c r="B6230" s="15">
        <v>7.6242650000000003</v>
      </c>
      <c r="C6230" s="16">
        <v>6.1810010000000002</v>
      </c>
      <c r="D6230" s="16">
        <v>6.1810010000000002</v>
      </c>
      <c r="E6230" s="2">
        <v>1</v>
      </c>
    </row>
    <row r="6231" spans="1:5" ht="12.95" customHeight="1" x14ac:dyDescent="0.2">
      <c r="A6231" s="7">
        <v>41655</v>
      </c>
      <c r="B6231" s="15">
        <v>7.6262829999999999</v>
      </c>
      <c r="C6231" s="16">
        <v>6.172129</v>
      </c>
      <c r="D6231" s="16">
        <v>6.172129</v>
      </c>
      <c r="E6231" s="2">
        <v>1</v>
      </c>
    </row>
    <row r="6232" spans="1:5" ht="12.95" customHeight="1" x14ac:dyDescent="0.2">
      <c r="A6232" s="7">
        <v>41656</v>
      </c>
      <c r="B6232" s="15">
        <v>7.6198899999999998</v>
      </c>
      <c r="C6232" s="16">
        <v>6.1654580000000001</v>
      </c>
      <c r="D6232" s="16">
        <v>6.1654580000000001</v>
      </c>
      <c r="E6232" s="2">
        <v>1</v>
      </c>
    </row>
    <row r="6233" spans="1:5" ht="12.95" customHeight="1" x14ac:dyDescent="0.2">
      <c r="A6233" s="7">
        <v>41657</v>
      </c>
      <c r="B6233" s="15">
        <v>7.6215780000000004</v>
      </c>
      <c r="C6233" s="16">
        <v>6.1813279999999997</v>
      </c>
      <c r="D6233" s="16">
        <v>6.1813279999999997</v>
      </c>
      <c r="E6233" s="2">
        <v>1</v>
      </c>
    </row>
    <row r="6234" spans="1:5" ht="12.95" customHeight="1" x14ac:dyDescent="0.2">
      <c r="A6234" s="7">
        <v>41658</v>
      </c>
      <c r="B6234" s="15">
        <v>7.6215780000000004</v>
      </c>
      <c r="C6234" s="16">
        <v>6.1813279999999997</v>
      </c>
      <c r="D6234" s="16">
        <v>6.1813279999999997</v>
      </c>
      <c r="E6234" s="2">
        <v>1</v>
      </c>
    </row>
    <row r="6235" spans="1:5" ht="12.95" customHeight="1" x14ac:dyDescent="0.2">
      <c r="A6235" s="7">
        <v>41659</v>
      </c>
      <c r="B6235" s="15">
        <v>7.6215780000000004</v>
      </c>
      <c r="C6235" s="16">
        <v>6.1813279999999997</v>
      </c>
      <c r="D6235" s="16">
        <v>6.1813279999999997</v>
      </c>
      <c r="E6235" s="2">
        <v>1</v>
      </c>
    </row>
    <row r="6236" spans="1:5" ht="12.95" customHeight="1" x14ac:dyDescent="0.2">
      <c r="A6236" s="7">
        <v>41660</v>
      </c>
      <c r="B6236" s="15">
        <v>7.6267810000000003</v>
      </c>
      <c r="C6236" s="16">
        <v>6.1840440000000001</v>
      </c>
      <c r="D6236" s="16">
        <v>6.1840440000000001</v>
      </c>
      <c r="E6236" s="2">
        <v>1</v>
      </c>
    </row>
    <row r="6237" spans="1:5" ht="12.95" customHeight="1" x14ac:dyDescent="0.2">
      <c r="A6237" s="7">
        <v>41661</v>
      </c>
      <c r="B6237" s="15">
        <v>7.6269749999999998</v>
      </c>
      <c r="C6237" s="16">
        <v>6.1666999999999996</v>
      </c>
      <c r="D6237" s="16">
        <v>6.1666999999999996</v>
      </c>
      <c r="E6237" s="2">
        <v>1</v>
      </c>
    </row>
    <row r="6238" spans="1:5" ht="12.95" customHeight="1" x14ac:dyDescent="0.2">
      <c r="A6238" s="7">
        <v>41662</v>
      </c>
      <c r="B6238" s="15">
        <v>7.6352500000000001</v>
      </c>
      <c r="C6238" s="16">
        <v>6.1853939999999996</v>
      </c>
      <c r="D6238" s="16">
        <v>6.1853939999999996</v>
      </c>
      <c r="E6238" s="2">
        <v>1</v>
      </c>
    </row>
    <row r="6239" spans="1:5" ht="12.95" customHeight="1" x14ac:dyDescent="0.2">
      <c r="A6239" s="7">
        <v>41663</v>
      </c>
      <c r="B6239" s="15">
        <v>7.6351360000000001</v>
      </c>
      <c r="C6239" s="16">
        <v>6.1983569999999997</v>
      </c>
      <c r="D6239" s="16">
        <v>6.1983569999999997</v>
      </c>
      <c r="E6239" s="2">
        <v>1</v>
      </c>
    </row>
    <row r="6240" spans="1:5" ht="12.95" customHeight="1" x14ac:dyDescent="0.2">
      <c r="A6240" s="7">
        <v>41664</v>
      </c>
      <c r="B6240" s="15">
        <v>7.6363640000000004</v>
      </c>
      <c r="C6240" s="16">
        <v>6.231732</v>
      </c>
      <c r="D6240" s="16">
        <v>6.231732</v>
      </c>
      <c r="E6240" s="2">
        <v>1</v>
      </c>
    </row>
    <row r="6241" spans="1:5" ht="12.95" customHeight="1" x14ac:dyDescent="0.2">
      <c r="A6241" s="7">
        <v>41665</v>
      </c>
      <c r="B6241" s="15">
        <v>7.6363640000000004</v>
      </c>
      <c r="C6241" s="16">
        <v>6.231732</v>
      </c>
      <c r="D6241" s="16">
        <v>6.231732</v>
      </c>
      <c r="E6241" s="2">
        <v>1</v>
      </c>
    </row>
    <row r="6242" spans="1:5" ht="12.95" customHeight="1" x14ac:dyDescent="0.2">
      <c r="A6242" s="7">
        <v>41666</v>
      </c>
      <c r="B6242" s="15">
        <v>7.6363640000000004</v>
      </c>
      <c r="C6242" s="16">
        <v>6.231732</v>
      </c>
      <c r="D6242" s="16">
        <v>6.231732</v>
      </c>
      <c r="E6242" s="2">
        <v>1</v>
      </c>
    </row>
    <row r="6243" spans="1:5" ht="12.95" customHeight="1" x14ac:dyDescent="0.2">
      <c r="A6243" s="7">
        <v>41667</v>
      </c>
      <c r="B6243" s="15">
        <v>7.6424510000000003</v>
      </c>
      <c r="C6243" s="16">
        <v>6.2316140000000004</v>
      </c>
      <c r="D6243" s="16">
        <v>6.2316140000000004</v>
      </c>
      <c r="E6243" s="2">
        <v>1</v>
      </c>
    </row>
    <row r="6244" spans="1:5" ht="12.95" customHeight="1" x14ac:dyDescent="0.2">
      <c r="A6244" s="7">
        <v>41668</v>
      </c>
      <c r="B6244" s="15">
        <v>7.642258</v>
      </c>
      <c r="C6244" s="16">
        <v>6.2273940000000003</v>
      </c>
      <c r="D6244" s="16">
        <v>6.2273940000000003</v>
      </c>
      <c r="E6244" s="2">
        <v>1</v>
      </c>
    </row>
    <row r="6245" spans="1:5" ht="12.95" customHeight="1" x14ac:dyDescent="0.2">
      <c r="A6245" s="7">
        <v>41669</v>
      </c>
      <c r="B6245" s="15">
        <v>7.640701</v>
      </c>
      <c r="C6245" s="16">
        <v>6.2306949999999999</v>
      </c>
      <c r="D6245" s="16">
        <v>6.2306949999999999</v>
      </c>
      <c r="E6245" s="2">
        <v>1</v>
      </c>
    </row>
    <row r="6246" spans="1:5" ht="12.95" customHeight="1" x14ac:dyDescent="0.2">
      <c r="A6246" s="7">
        <v>41670</v>
      </c>
      <c r="B6246" s="15">
        <v>7.6449160000000003</v>
      </c>
      <c r="C6246" s="16">
        <v>6.2524870000000004</v>
      </c>
      <c r="D6246" s="16">
        <v>6.2524870000000004</v>
      </c>
      <c r="E6246" s="2">
        <v>1</v>
      </c>
    </row>
    <row r="6247" spans="1:5" ht="12.95" customHeight="1" x14ac:dyDescent="0.2">
      <c r="A6247" s="7">
        <v>41671</v>
      </c>
      <c r="B6247" s="15">
        <v>7.6517759999999999</v>
      </c>
      <c r="C6247" s="16">
        <v>6.2560510000000003</v>
      </c>
      <c r="D6247" s="16">
        <v>6.2560510000000003</v>
      </c>
      <c r="E6247" s="2">
        <v>1</v>
      </c>
    </row>
    <row r="6248" spans="1:5" ht="12.95" customHeight="1" x14ac:dyDescent="0.2">
      <c r="A6248" s="7">
        <v>41672</v>
      </c>
      <c r="B6248" s="15">
        <v>7.6517759999999999</v>
      </c>
      <c r="C6248" s="16">
        <v>6.2560510000000003</v>
      </c>
      <c r="D6248" s="16">
        <v>6.2560510000000003</v>
      </c>
      <c r="E6248" s="2">
        <v>1</v>
      </c>
    </row>
    <row r="6249" spans="1:5" ht="12.95" customHeight="1" x14ac:dyDescent="0.2">
      <c r="A6249" s="7">
        <v>41673</v>
      </c>
      <c r="B6249" s="15">
        <v>7.6517759999999999</v>
      </c>
      <c r="C6249" s="16">
        <v>6.2560510000000003</v>
      </c>
      <c r="D6249" s="16">
        <v>6.2560510000000003</v>
      </c>
      <c r="E6249" s="2">
        <v>1</v>
      </c>
    </row>
    <row r="6250" spans="1:5" ht="12.95" customHeight="1" x14ac:dyDescent="0.2">
      <c r="A6250" s="7">
        <v>41674</v>
      </c>
      <c r="B6250" s="15">
        <v>7.6487220000000002</v>
      </c>
      <c r="C6250" s="16">
        <v>6.258159</v>
      </c>
      <c r="D6250" s="16">
        <v>6.258159</v>
      </c>
      <c r="E6250" s="2">
        <v>1</v>
      </c>
    </row>
    <row r="6251" spans="1:5" ht="12.95" customHeight="1" x14ac:dyDescent="0.2">
      <c r="A6251" s="7">
        <v>41675</v>
      </c>
      <c r="B6251" s="15">
        <v>7.6474460000000004</v>
      </c>
      <c r="C6251" s="16">
        <v>6.2591640000000002</v>
      </c>
      <c r="D6251" s="16">
        <v>6.2591640000000002</v>
      </c>
      <c r="E6251" s="2">
        <v>1</v>
      </c>
    </row>
    <row r="6252" spans="1:5" ht="12.95" customHeight="1" x14ac:dyDescent="0.2">
      <c r="A6252" s="7">
        <v>41676</v>
      </c>
      <c r="B6252" s="15">
        <v>7.6554349999999998</v>
      </c>
      <c r="C6252" s="16">
        <v>6.2600660000000001</v>
      </c>
      <c r="D6252" s="16">
        <v>6.2600660000000001</v>
      </c>
      <c r="E6252" s="2">
        <v>1</v>
      </c>
    </row>
    <row r="6253" spans="1:5" ht="12.95" customHeight="1" x14ac:dyDescent="0.2">
      <c r="A6253" s="7">
        <v>41677</v>
      </c>
      <c r="B6253" s="15">
        <v>7.6481149999999998</v>
      </c>
      <c r="C6253" s="16">
        <v>6.2576619999999998</v>
      </c>
      <c r="D6253" s="16">
        <v>6.2576619999999998</v>
      </c>
      <c r="E6253" s="2">
        <v>1</v>
      </c>
    </row>
    <row r="6254" spans="1:5" ht="12.95" customHeight="1" x14ac:dyDescent="0.2">
      <c r="A6254" s="7">
        <v>41678</v>
      </c>
      <c r="B6254" s="15">
        <v>7.6491530000000001</v>
      </c>
      <c r="C6254" s="16">
        <v>6.2533950000000003</v>
      </c>
      <c r="D6254" s="16">
        <v>6.2533950000000003</v>
      </c>
      <c r="E6254" s="2">
        <v>1</v>
      </c>
    </row>
    <row r="6255" spans="1:5" ht="12.95" customHeight="1" x14ac:dyDescent="0.2">
      <c r="A6255" s="7">
        <v>41679</v>
      </c>
      <c r="B6255" s="15">
        <v>7.6491530000000001</v>
      </c>
      <c r="C6255" s="16">
        <v>6.2533950000000003</v>
      </c>
      <c r="D6255" s="16">
        <v>6.2533950000000003</v>
      </c>
      <c r="E6255" s="2">
        <v>1</v>
      </c>
    </row>
    <row r="6256" spans="1:5" ht="12.95" customHeight="1" x14ac:dyDescent="0.2">
      <c r="A6256" s="7">
        <v>41680</v>
      </c>
      <c r="B6256" s="15">
        <v>7.6491530000000001</v>
      </c>
      <c r="C6256" s="16">
        <v>6.2533950000000003</v>
      </c>
      <c r="D6256" s="16">
        <v>6.2533950000000003</v>
      </c>
      <c r="E6256" s="2">
        <v>1</v>
      </c>
    </row>
    <row r="6257" spans="1:5" ht="12.95" customHeight="1" x14ac:dyDescent="0.2">
      <c r="A6257" s="7">
        <v>41681</v>
      </c>
      <c r="B6257" s="15">
        <v>7.649686</v>
      </c>
      <c r="C6257" s="16">
        <v>6.2574120000000004</v>
      </c>
      <c r="D6257" s="16">
        <v>6.2574120000000004</v>
      </c>
      <c r="E6257" s="2">
        <v>1</v>
      </c>
    </row>
    <row r="6258" spans="1:5" ht="12.95" customHeight="1" x14ac:dyDescent="0.2">
      <c r="A6258" s="7">
        <v>41682</v>
      </c>
      <c r="B6258" s="15">
        <v>7.6471929999999997</v>
      </c>
      <c r="C6258" s="16">
        <v>6.2456659999999999</v>
      </c>
      <c r="D6258" s="16">
        <v>6.2456659999999999</v>
      </c>
      <c r="E6258" s="2">
        <v>1</v>
      </c>
    </row>
    <row r="6259" spans="1:5" ht="12.95" customHeight="1" x14ac:dyDescent="0.2">
      <c r="A6259" s="7">
        <v>41683</v>
      </c>
      <c r="B6259" s="15">
        <v>7.6484249999999996</v>
      </c>
      <c r="C6259" s="16">
        <v>6.2471819999999996</v>
      </c>
      <c r="D6259" s="16">
        <v>6.2471819999999996</v>
      </c>
      <c r="E6259" s="2">
        <v>1</v>
      </c>
    </row>
    <row r="6260" spans="1:5" ht="12.95" customHeight="1" x14ac:dyDescent="0.2">
      <c r="A6260" s="7">
        <v>41684</v>
      </c>
      <c r="B6260" s="15">
        <v>7.6536960000000001</v>
      </c>
      <c r="C6260" s="16">
        <v>6.26633</v>
      </c>
      <c r="D6260" s="16">
        <v>6.26633</v>
      </c>
      <c r="E6260" s="2">
        <v>1</v>
      </c>
    </row>
    <row r="6261" spans="1:5" ht="12.95" customHeight="1" x14ac:dyDescent="0.2">
      <c r="A6261" s="7">
        <v>41685</v>
      </c>
      <c r="B6261" s="15">
        <v>7.6557750000000002</v>
      </c>
      <c r="C6261" s="16">
        <v>6.2629049999999999</v>
      </c>
      <c r="D6261" s="16">
        <v>6.2629049999999999</v>
      </c>
      <c r="E6261" s="2">
        <v>1</v>
      </c>
    </row>
    <row r="6262" spans="1:5" ht="12.95" customHeight="1" x14ac:dyDescent="0.2">
      <c r="A6262" s="7">
        <v>41686</v>
      </c>
      <c r="B6262" s="15">
        <v>7.6557750000000002</v>
      </c>
      <c r="C6262" s="16">
        <v>6.2629049999999999</v>
      </c>
      <c r="D6262" s="16">
        <v>6.2629049999999999</v>
      </c>
      <c r="E6262" s="2">
        <v>1</v>
      </c>
    </row>
    <row r="6263" spans="1:5" ht="12.95" customHeight="1" x14ac:dyDescent="0.2">
      <c r="A6263" s="7">
        <v>41687</v>
      </c>
      <c r="B6263" s="15">
        <v>7.6557750000000002</v>
      </c>
      <c r="C6263" s="16">
        <v>6.2629049999999999</v>
      </c>
      <c r="D6263" s="16">
        <v>6.2629049999999999</v>
      </c>
      <c r="E6263" s="2">
        <v>1</v>
      </c>
    </row>
    <row r="6264" spans="1:5" ht="12.95" customHeight="1" x14ac:dyDescent="0.2">
      <c r="A6264" s="7">
        <v>41688</v>
      </c>
      <c r="B6264" s="15">
        <v>7.6516770000000003</v>
      </c>
      <c r="C6264" s="16">
        <v>6.2616009999999998</v>
      </c>
      <c r="D6264" s="16">
        <v>6.2616009999999998</v>
      </c>
      <c r="E6264" s="2">
        <v>1</v>
      </c>
    </row>
    <row r="6265" spans="1:5" ht="12.95" customHeight="1" x14ac:dyDescent="0.2">
      <c r="A6265" s="7">
        <v>41689</v>
      </c>
      <c r="B6265" s="15">
        <v>7.6520580000000002</v>
      </c>
      <c r="C6265" s="16">
        <v>6.2619129999999998</v>
      </c>
      <c r="D6265" s="16">
        <v>6.2619129999999998</v>
      </c>
      <c r="E6265" s="2">
        <v>1</v>
      </c>
    </row>
    <row r="6266" spans="1:5" ht="12.95" customHeight="1" x14ac:dyDescent="0.2">
      <c r="A6266" s="7">
        <v>41690</v>
      </c>
      <c r="B6266" s="15">
        <v>7.6599810000000002</v>
      </c>
      <c r="C6266" s="16">
        <v>6.2719899999999997</v>
      </c>
      <c r="D6266" s="16">
        <v>6.2719899999999997</v>
      </c>
      <c r="E6266" s="2">
        <v>1</v>
      </c>
    </row>
    <row r="6267" spans="1:5" ht="12.95" customHeight="1" x14ac:dyDescent="0.2">
      <c r="A6267" s="7">
        <v>41691</v>
      </c>
      <c r="B6267" s="15">
        <v>7.6622339999999998</v>
      </c>
      <c r="C6267" s="16">
        <v>6.2784610000000001</v>
      </c>
      <c r="D6267" s="16">
        <v>6.2784610000000001</v>
      </c>
      <c r="E6267" s="2">
        <v>1</v>
      </c>
    </row>
    <row r="6268" spans="1:5" ht="12.95" customHeight="1" x14ac:dyDescent="0.2">
      <c r="A6268" s="7">
        <v>41692</v>
      </c>
      <c r="B6268" s="15">
        <v>7.6661029999999997</v>
      </c>
      <c r="C6268" s="16">
        <v>6.2831760000000001</v>
      </c>
      <c r="D6268" s="16">
        <v>6.2831760000000001</v>
      </c>
      <c r="E6268" s="2">
        <v>1</v>
      </c>
    </row>
    <row r="6269" spans="1:5" ht="12.95" customHeight="1" x14ac:dyDescent="0.2">
      <c r="A6269" s="7">
        <v>41693</v>
      </c>
      <c r="B6269" s="15">
        <v>7.6661029999999997</v>
      </c>
      <c r="C6269" s="16">
        <v>6.2831760000000001</v>
      </c>
      <c r="D6269" s="16">
        <v>6.2831760000000001</v>
      </c>
      <c r="E6269" s="2">
        <v>1</v>
      </c>
    </row>
    <row r="6270" spans="1:5" ht="12.95" customHeight="1" x14ac:dyDescent="0.2">
      <c r="A6270" s="7">
        <v>41694</v>
      </c>
      <c r="B6270" s="15">
        <v>7.6661029999999997</v>
      </c>
      <c r="C6270" s="16">
        <v>6.2831760000000001</v>
      </c>
      <c r="D6270" s="16">
        <v>6.2831760000000001</v>
      </c>
      <c r="E6270" s="2">
        <v>1</v>
      </c>
    </row>
    <row r="6271" spans="1:5" ht="12.95" customHeight="1" x14ac:dyDescent="0.2">
      <c r="A6271" s="7">
        <v>41695</v>
      </c>
      <c r="B6271" s="15">
        <v>7.6640309999999996</v>
      </c>
      <c r="C6271" s="16">
        <v>6.282508</v>
      </c>
      <c r="D6271" s="16">
        <v>6.282508</v>
      </c>
      <c r="E6271" s="2">
        <v>1</v>
      </c>
    </row>
    <row r="6272" spans="1:5" ht="12.95" customHeight="1" x14ac:dyDescent="0.2">
      <c r="A6272" s="7">
        <v>41696</v>
      </c>
      <c r="B6272" s="15">
        <v>7.6647270000000001</v>
      </c>
      <c r="C6272" s="16">
        <v>6.2856540000000001</v>
      </c>
      <c r="D6272" s="16">
        <v>6.2856540000000001</v>
      </c>
      <c r="E6272" s="2">
        <v>1</v>
      </c>
    </row>
    <row r="6273" spans="1:5" ht="12.95" customHeight="1" x14ac:dyDescent="0.2">
      <c r="A6273" s="7">
        <v>41697</v>
      </c>
      <c r="B6273" s="15">
        <v>7.6649450000000003</v>
      </c>
      <c r="C6273" s="16">
        <v>6.2827419999999998</v>
      </c>
      <c r="D6273" s="16">
        <v>6.2827419999999998</v>
      </c>
      <c r="E6273" s="2">
        <v>1</v>
      </c>
    </row>
    <row r="6274" spans="1:5" ht="12.95" customHeight="1" x14ac:dyDescent="0.2">
      <c r="A6274" s="7">
        <v>41698</v>
      </c>
      <c r="B6274" s="15">
        <v>7.6582679999999996</v>
      </c>
      <c r="C6274" s="16">
        <v>6.2963639999999996</v>
      </c>
      <c r="D6274" s="16">
        <v>6.2963639999999996</v>
      </c>
      <c r="E6274" s="2">
        <v>1</v>
      </c>
    </row>
    <row r="6275" spans="1:5" ht="12.95" customHeight="1" x14ac:dyDescent="0.2">
      <c r="A6275" s="7">
        <v>41699</v>
      </c>
      <c r="B6275" s="15">
        <v>7.6555689999999998</v>
      </c>
      <c r="C6275" s="16">
        <v>6.2956979999999998</v>
      </c>
      <c r="D6275" s="16">
        <v>6.2956979999999998</v>
      </c>
      <c r="E6275" s="2">
        <v>1</v>
      </c>
    </row>
    <row r="6276" spans="1:5" ht="12.95" customHeight="1" x14ac:dyDescent="0.2">
      <c r="A6276" s="7">
        <v>41700</v>
      </c>
      <c r="B6276" s="15">
        <v>7.6555689999999998</v>
      </c>
      <c r="C6276" s="16">
        <v>6.2956979999999998</v>
      </c>
      <c r="D6276" s="16">
        <v>6.2956979999999998</v>
      </c>
      <c r="E6276" s="2">
        <v>1</v>
      </c>
    </row>
    <row r="6277" spans="1:5" ht="12.95" customHeight="1" x14ac:dyDescent="0.2">
      <c r="A6277" s="7">
        <v>41701</v>
      </c>
      <c r="B6277" s="15">
        <v>7.6555689999999998</v>
      </c>
      <c r="C6277" s="16">
        <v>6.2956979999999998</v>
      </c>
      <c r="D6277" s="16">
        <v>6.2956979999999998</v>
      </c>
      <c r="E6277" s="2">
        <v>1</v>
      </c>
    </row>
    <row r="6278" spans="1:5" ht="12.95" customHeight="1" x14ac:dyDescent="0.2">
      <c r="A6278" s="7">
        <v>41702</v>
      </c>
      <c r="B6278" s="15">
        <v>7.6501929999999998</v>
      </c>
      <c r="C6278" s="16">
        <v>6.3136029999999996</v>
      </c>
      <c r="D6278" s="16">
        <v>6.3136029999999996</v>
      </c>
      <c r="E6278" s="2">
        <v>1</v>
      </c>
    </row>
    <row r="6279" spans="1:5" ht="12.95" customHeight="1" x14ac:dyDescent="0.2">
      <c r="A6279" s="7">
        <v>41703</v>
      </c>
      <c r="B6279" s="15">
        <v>7.6468480000000003</v>
      </c>
      <c r="C6279" s="16">
        <v>6.2849079999999997</v>
      </c>
      <c r="D6279" s="16">
        <v>6.2849079999999997</v>
      </c>
      <c r="E6279" s="2">
        <v>1</v>
      </c>
    </row>
    <row r="6280" spans="1:5" ht="12.95" customHeight="1" x14ac:dyDescent="0.2">
      <c r="A6280" s="7">
        <v>41704</v>
      </c>
      <c r="B6280" s="15">
        <v>7.6497039999999998</v>
      </c>
      <c r="C6280" s="16">
        <v>6.2779680000000004</v>
      </c>
      <c r="D6280" s="16">
        <v>6.2779680000000004</v>
      </c>
      <c r="E6280" s="2">
        <v>1</v>
      </c>
    </row>
    <row r="6281" spans="1:5" ht="12.95" customHeight="1" x14ac:dyDescent="0.2">
      <c r="A6281" s="7">
        <v>41705</v>
      </c>
      <c r="B6281" s="15">
        <v>7.652914</v>
      </c>
      <c r="C6281" s="16">
        <v>6.2790559999999997</v>
      </c>
      <c r="D6281" s="16">
        <v>6.2790559999999997</v>
      </c>
      <c r="E6281" s="2">
        <v>1</v>
      </c>
    </row>
    <row r="6282" spans="1:5" ht="12.95" customHeight="1" x14ac:dyDescent="0.2">
      <c r="A6282" s="7">
        <v>41706</v>
      </c>
      <c r="B6282" s="15">
        <v>7.6552020000000001</v>
      </c>
      <c r="C6282" s="16">
        <v>6.279903</v>
      </c>
      <c r="D6282" s="16">
        <v>6.279903</v>
      </c>
      <c r="E6282" s="2">
        <v>1</v>
      </c>
    </row>
    <row r="6283" spans="1:5" ht="12.95" customHeight="1" x14ac:dyDescent="0.2">
      <c r="A6283" s="7">
        <v>41707</v>
      </c>
      <c r="B6283" s="15">
        <v>7.6552020000000001</v>
      </c>
      <c r="C6283" s="16">
        <v>6.279903</v>
      </c>
      <c r="D6283" s="16">
        <v>6.279903</v>
      </c>
      <c r="E6283" s="2">
        <v>1</v>
      </c>
    </row>
    <row r="6284" spans="1:5" ht="12.95" customHeight="1" x14ac:dyDescent="0.2">
      <c r="A6284" s="7">
        <v>41708</v>
      </c>
      <c r="B6284" s="15">
        <v>7.6552020000000001</v>
      </c>
      <c r="C6284" s="16">
        <v>6.279903</v>
      </c>
      <c r="D6284" s="16">
        <v>6.279903</v>
      </c>
      <c r="E6284" s="2">
        <v>1</v>
      </c>
    </row>
    <row r="6285" spans="1:5" ht="12.95" customHeight="1" x14ac:dyDescent="0.2">
      <c r="A6285" s="7">
        <v>41709</v>
      </c>
      <c r="B6285" s="15">
        <v>7.6535070000000003</v>
      </c>
      <c r="C6285" s="16">
        <v>6.2821199999999999</v>
      </c>
      <c r="D6285" s="16">
        <v>6.2821199999999999</v>
      </c>
      <c r="E6285" s="2">
        <v>1</v>
      </c>
    </row>
    <row r="6286" spans="1:5" ht="12.95" customHeight="1" x14ac:dyDescent="0.2">
      <c r="A6286" s="7">
        <v>41710</v>
      </c>
      <c r="B6286" s="15">
        <v>7.6526690000000004</v>
      </c>
      <c r="C6286" s="16">
        <v>6.2829790000000001</v>
      </c>
      <c r="D6286" s="16">
        <v>6.2829790000000001</v>
      </c>
      <c r="E6286" s="2">
        <v>1</v>
      </c>
    </row>
    <row r="6287" spans="1:5" ht="12.95" customHeight="1" x14ac:dyDescent="0.2">
      <c r="A6287" s="7">
        <v>41711</v>
      </c>
      <c r="B6287" s="15">
        <v>7.6524210000000004</v>
      </c>
      <c r="C6287" s="16">
        <v>6.2951800000000002</v>
      </c>
      <c r="D6287" s="16">
        <v>6.2951800000000002</v>
      </c>
      <c r="E6287" s="2">
        <v>1</v>
      </c>
    </row>
    <row r="6288" spans="1:5" ht="12.95" customHeight="1" x14ac:dyDescent="0.2">
      <c r="A6288" s="7">
        <v>41712</v>
      </c>
      <c r="B6288" s="15">
        <v>7.654102</v>
      </c>
      <c r="C6288" s="16">
        <v>6.2996720000000002</v>
      </c>
      <c r="D6288" s="16">
        <v>6.2996720000000002</v>
      </c>
      <c r="E6288" s="2">
        <v>1</v>
      </c>
    </row>
    <row r="6289" spans="1:5" ht="12.95" customHeight="1" x14ac:dyDescent="0.2">
      <c r="A6289" s="7">
        <v>41713</v>
      </c>
      <c r="B6289" s="15">
        <v>7.6551840000000002</v>
      </c>
      <c r="C6289" s="16">
        <v>6.304195</v>
      </c>
      <c r="D6289" s="16">
        <v>6.304195</v>
      </c>
      <c r="E6289" s="2">
        <v>1</v>
      </c>
    </row>
    <row r="6290" spans="1:5" ht="12.95" customHeight="1" x14ac:dyDescent="0.2">
      <c r="A6290" s="7">
        <v>41714</v>
      </c>
      <c r="B6290" s="15">
        <v>7.6551840000000002</v>
      </c>
      <c r="C6290" s="16">
        <v>6.304195</v>
      </c>
      <c r="D6290" s="16">
        <v>6.304195</v>
      </c>
      <c r="E6290" s="2">
        <v>1</v>
      </c>
    </row>
    <row r="6291" spans="1:5" ht="12.95" customHeight="1" x14ac:dyDescent="0.2">
      <c r="A6291" s="7">
        <v>41715</v>
      </c>
      <c r="B6291" s="15">
        <v>7.6551840000000002</v>
      </c>
      <c r="C6291" s="16">
        <v>6.304195</v>
      </c>
      <c r="D6291" s="16">
        <v>6.304195</v>
      </c>
      <c r="E6291" s="2">
        <v>1</v>
      </c>
    </row>
    <row r="6292" spans="1:5" ht="12.95" customHeight="1" x14ac:dyDescent="0.2">
      <c r="A6292" s="7">
        <v>41716</v>
      </c>
      <c r="B6292" s="15">
        <v>7.6528530000000003</v>
      </c>
      <c r="C6292" s="16">
        <v>6.2960529999999997</v>
      </c>
      <c r="D6292" s="16">
        <v>6.2960529999999997</v>
      </c>
      <c r="E6292" s="2">
        <v>1</v>
      </c>
    </row>
    <row r="6293" spans="1:5" ht="12.95" customHeight="1" x14ac:dyDescent="0.2">
      <c r="A6293" s="7">
        <v>41717</v>
      </c>
      <c r="B6293" s="15">
        <v>7.651624</v>
      </c>
      <c r="C6293" s="16">
        <v>6.2934890000000001</v>
      </c>
      <c r="D6293" s="16">
        <v>6.2934890000000001</v>
      </c>
      <c r="E6293" s="2">
        <v>1</v>
      </c>
    </row>
    <row r="6294" spans="1:5" ht="12.95" customHeight="1" x14ac:dyDescent="0.2">
      <c r="A6294" s="7">
        <v>41718</v>
      </c>
      <c r="B6294" s="15">
        <v>7.6537059999999997</v>
      </c>
      <c r="C6294" s="16">
        <v>6.2869279999999996</v>
      </c>
      <c r="D6294" s="16">
        <v>6.2869279999999996</v>
      </c>
      <c r="E6294" s="2">
        <v>1</v>
      </c>
    </row>
    <row r="6295" spans="1:5" ht="12.95" customHeight="1" x14ac:dyDescent="0.2">
      <c r="A6295" s="7">
        <v>41719</v>
      </c>
      <c r="B6295" s="15">
        <v>7.657635</v>
      </c>
      <c r="C6295" s="16">
        <v>6.2798379999999998</v>
      </c>
      <c r="D6295" s="16">
        <v>6.2798379999999998</v>
      </c>
      <c r="E6295" s="2">
        <v>1</v>
      </c>
    </row>
    <row r="6296" spans="1:5" ht="12.95" customHeight="1" x14ac:dyDescent="0.2">
      <c r="A6296" s="7">
        <v>41720</v>
      </c>
      <c r="B6296" s="15">
        <v>7.6556660000000001</v>
      </c>
      <c r="C6296" s="16">
        <v>6.2869890000000002</v>
      </c>
      <c r="D6296" s="16">
        <v>6.2869890000000002</v>
      </c>
      <c r="E6296" s="2">
        <v>1</v>
      </c>
    </row>
    <row r="6297" spans="1:5" ht="12.95" customHeight="1" x14ac:dyDescent="0.2">
      <c r="A6297" s="7">
        <v>41721</v>
      </c>
      <c r="B6297" s="15">
        <v>7.6556660000000001</v>
      </c>
      <c r="C6297" s="16">
        <v>6.2869890000000002</v>
      </c>
      <c r="D6297" s="16">
        <v>6.2869890000000002</v>
      </c>
      <c r="E6297" s="2">
        <v>1</v>
      </c>
    </row>
    <row r="6298" spans="1:5" ht="12.95" customHeight="1" x14ac:dyDescent="0.2">
      <c r="A6298" s="7">
        <v>41722</v>
      </c>
      <c r="B6298" s="15">
        <v>7.6556660000000001</v>
      </c>
      <c r="C6298" s="16">
        <v>6.2869890000000002</v>
      </c>
      <c r="D6298" s="16">
        <v>6.2869890000000002</v>
      </c>
      <c r="E6298" s="2">
        <v>1</v>
      </c>
    </row>
    <row r="6299" spans="1:5" ht="12.95" customHeight="1" x14ac:dyDescent="0.2">
      <c r="A6299" s="7">
        <v>41723</v>
      </c>
      <c r="B6299" s="15">
        <v>7.6576469999999999</v>
      </c>
      <c r="C6299" s="16">
        <v>6.2772740000000002</v>
      </c>
      <c r="D6299" s="16">
        <v>6.2772740000000002</v>
      </c>
      <c r="E6299" s="2">
        <v>1</v>
      </c>
    </row>
    <row r="6300" spans="1:5" ht="12.95" customHeight="1" x14ac:dyDescent="0.2">
      <c r="A6300" s="7">
        <v>41724</v>
      </c>
      <c r="B6300" s="15">
        <v>7.6591089999999999</v>
      </c>
      <c r="C6300" s="16">
        <v>6.2815620000000001</v>
      </c>
      <c r="D6300" s="16">
        <v>6.2815620000000001</v>
      </c>
      <c r="E6300" s="2">
        <v>1</v>
      </c>
    </row>
    <row r="6301" spans="1:5" ht="12.95" customHeight="1" x14ac:dyDescent="0.2">
      <c r="A6301" s="7">
        <v>41725</v>
      </c>
      <c r="B6301" s="15">
        <v>7.6582879999999998</v>
      </c>
      <c r="C6301" s="16">
        <v>6.2659859999999998</v>
      </c>
      <c r="D6301" s="16">
        <v>6.2659859999999998</v>
      </c>
      <c r="E6301" s="2">
        <v>1</v>
      </c>
    </row>
    <row r="6302" spans="1:5" ht="12.95" customHeight="1" x14ac:dyDescent="0.2">
      <c r="A6302" s="7">
        <v>41726</v>
      </c>
      <c r="B6302" s="15">
        <v>7.6600070000000002</v>
      </c>
      <c r="C6302" s="16">
        <v>6.2822990000000001</v>
      </c>
      <c r="D6302" s="16">
        <v>6.2822990000000001</v>
      </c>
      <c r="E6302" s="2">
        <v>1</v>
      </c>
    </row>
    <row r="6303" spans="1:5" ht="12.95" customHeight="1" x14ac:dyDescent="0.2">
      <c r="A6303" s="7">
        <v>41727</v>
      </c>
      <c r="B6303" s="15">
        <v>7.6583940000000004</v>
      </c>
      <c r="C6303" s="16">
        <v>6.282006</v>
      </c>
      <c r="D6303" s="16">
        <v>6.282006</v>
      </c>
      <c r="E6303" s="2">
        <v>1</v>
      </c>
    </row>
    <row r="6304" spans="1:5" ht="12.95" customHeight="1" x14ac:dyDescent="0.2">
      <c r="A6304" s="7">
        <v>41728</v>
      </c>
      <c r="B6304" s="15">
        <v>7.6583940000000004</v>
      </c>
      <c r="C6304" s="16">
        <v>6.282006</v>
      </c>
      <c r="D6304" s="16">
        <v>6.282006</v>
      </c>
      <c r="E6304" s="2">
        <v>1</v>
      </c>
    </row>
    <row r="6305" spans="1:5" ht="12.95" customHeight="1" x14ac:dyDescent="0.2">
      <c r="A6305" s="7">
        <v>41729</v>
      </c>
      <c r="B6305" s="15">
        <v>7.6583940000000004</v>
      </c>
      <c r="C6305" s="16">
        <v>6.282006</v>
      </c>
      <c r="D6305" s="16">
        <v>6.282006</v>
      </c>
      <c r="E6305" s="2">
        <v>1</v>
      </c>
    </row>
    <row r="6306" spans="1:5" ht="12.95" customHeight="1" x14ac:dyDescent="0.2">
      <c r="A6306" s="7">
        <v>41730</v>
      </c>
      <c r="B6306" s="15">
        <v>7.6534060000000004</v>
      </c>
      <c r="C6306" s="16">
        <v>6.2753410000000001</v>
      </c>
      <c r="D6306" s="16">
        <v>6.2753410000000001</v>
      </c>
      <c r="E6306" s="2">
        <v>1</v>
      </c>
    </row>
    <row r="6307" spans="1:5" ht="12.95" customHeight="1" x14ac:dyDescent="0.2">
      <c r="A6307" s="7">
        <v>41731</v>
      </c>
      <c r="B6307" s="15">
        <v>7.6478010000000003</v>
      </c>
      <c r="C6307" s="16">
        <v>6.2800140000000004</v>
      </c>
      <c r="D6307" s="16">
        <v>6.2800140000000004</v>
      </c>
      <c r="E6307" s="2">
        <v>1</v>
      </c>
    </row>
    <row r="6308" spans="1:5" ht="12.95" customHeight="1" x14ac:dyDescent="0.2">
      <c r="A6308" s="7">
        <v>41732</v>
      </c>
      <c r="B6308" s="15">
        <v>7.647322</v>
      </c>
      <c r="C6308" s="16">
        <v>6.2713809999999999</v>
      </c>
      <c r="D6308" s="16">
        <v>6.2713809999999999</v>
      </c>
      <c r="E6308" s="2">
        <v>1</v>
      </c>
    </row>
    <row r="6309" spans="1:5" ht="12.95" customHeight="1" x14ac:dyDescent="0.2">
      <c r="A6309" s="7">
        <v>41733</v>
      </c>
      <c r="B6309" s="15">
        <v>7.6476730000000002</v>
      </c>
      <c r="C6309" s="16">
        <v>6.2629380000000001</v>
      </c>
      <c r="D6309" s="16">
        <v>6.2629380000000001</v>
      </c>
      <c r="E6309" s="2">
        <v>1</v>
      </c>
    </row>
    <row r="6310" spans="1:5" ht="12.95" customHeight="1" x14ac:dyDescent="0.2">
      <c r="A6310" s="7">
        <v>41734</v>
      </c>
      <c r="B6310" s="15">
        <v>7.6436520000000003</v>
      </c>
      <c r="C6310" s="16">
        <v>6.2473660000000004</v>
      </c>
      <c r="D6310" s="16">
        <v>6.2473660000000004</v>
      </c>
      <c r="E6310" s="2">
        <v>1</v>
      </c>
    </row>
    <row r="6311" spans="1:5" ht="12.95" customHeight="1" x14ac:dyDescent="0.2">
      <c r="A6311" s="7">
        <v>41735</v>
      </c>
      <c r="B6311" s="15">
        <v>7.6436520000000003</v>
      </c>
      <c r="C6311" s="16">
        <v>6.2473660000000004</v>
      </c>
      <c r="D6311" s="16">
        <v>6.2473660000000004</v>
      </c>
      <c r="E6311" s="2">
        <v>1</v>
      </c>
    </row>
    <row r="6312" spans="1:5" ht="12.95" customHeight="1" x14ac:dyDescent="0.2">
      <c r="A6312" s="7">
        <v>41736</v>
      </c>
      <c r="B6312" s="15">
        <v>7.6436520000000003</v>
      </c>
      <c r="C6312" s="16">
        <v>6.2473660000000004</v>
      </c>
      <c r="D6312" s="16">
        <v>6.2473660000000004</v>
      </c>
      <c r="E6312" s="2">
        <v>1</v>
      </c>
    </row>
    <row r="6313" spans="1:5" ht="12.95" customHeight="1" x14ac:dyDescent="0.2">
      <c r="A6313" s="7">
        <v>41737</v>
      </c>
      <c r="B6313" s="15">
        <v>7.6393680000000002</v>
      </c>
      <c r="C6313" s="16">
        <v>6.2530640000000002</v>
      </c>
      <c r="D6313" s="16">
        <v>6.2530640000000002</v>
      </c>
      <c r="E6313" s="2">
        <v>1</v>
      </c>
    </row>
    <row r="6314" spans="1:5" ht="12.95" customHeight="1" x14ac:dyDescent="0.2">
      <c r="A6314" s="7">
        <v>41738</v>
      </c>
      <c r="B6314" s="15">
        <v>7.6312150000000001</v>
      </c>
      <c r="C6314" s="16">
        <v>6.2556070000000004</v>
      </c>
      <c r="D6314" s="16">
        <v>6.2556070000000004</v>
      </c>
      <c r="E6314" s="2">
        <v>1</v>
      </c>
    </row>
    <row r="6315" spans="1:5" ht="12.95" customHeight="1" x14ac:dyDescent="0.2">
      <c r="A6315" s="7">
        <v>41739</v>
      </c>
      <c r="B6315" s="15">
        <v>7.6333549999999999</v>
      </c>
      <c r="C6315" s="16">
        <v>6.2599270000000002</v>
      </c>
      <c r="D6315" s="16">
        <v>6.2599270000000002</v>
      </c>
      <c r="E6315" s="2">
        <v>1</v>
      </c>
    </row>
    <row r="6316" spans="1:5" ht="12.95" customHeight="1" x14ac:dyDescent="0.2">
      <c r="A6316" s="7">
        <v>41740</v>
      </c>
      <c r="B6316" s="15">
        <v>7.6313740000000001</v>
      </c>
      <c r="C6316" s="16">
        <v>6.2711600000000001</v>
      </c>
      <c r="D6316" s="16">
        <v>6.2711600000000001</v>
      </c>
      <c r="E6316" s="2">
        <v>1</v>
      </c>
    </row>
    <row r="6317" spans="1:5" ht="12.95" customHeight="1" x14ac:dyDescent="0.2">
      <c r="A6317" s="7">
        <v>41741</v>
      </c>
      <c r="B6317" s="15">
        <v>7.6294209999999998</v>
      </c>
      <c r="C6317" s="16">
        <v>6.2716159999999999</v>
      </c>
      <c r="D6317" s="16">
        <v>6.2716159999999999</v>
      </c>
      <c r="E6317" s="2">
        <v>1</v>
      </c>
    </row>
    <row r="6318" spans="1:5" ht="12.95" customHeight="1" x14ac:dyDescent="0.2">
      <c r="A6318" s="7">
        <v>41742</v>
      </c>
      <c r="B6318" s="15">
        <v>7.6294209999999998</v>
      </c>
      <c r="C6318" s="16">
        <v>6.2716159999999999</v>
      </c>
      <c r="D6318" s="16">
        <v>6.2716159999999999</v>
      </c>
      <c r="E6318" s="2">
        <v>1</v>
      </c>
    </row>
    <row r="6319" spans="1:5" ht="12.95" customHeight="1" x14ac:dyDescent="0.2">
      <c r="A6319" s="7">
        <v>41743</v>
      </c>
      <c r="B6319" s="15">
        <v>7.6294209999999998</v>
      </c>
      <c r="C6319" s="16">
        <v>6.2716159999999999</v>
      </c>
      <c r="D6319" s="16">
        <v>6.2716159999999999</v>
      </c>
      <c r="E6319" s="2">
        <v>1</v>
      </c>
    </row>
    <row r="6320" spans="1:5" ht="12.95" customHeight="1" x14ac:dyDescent="0.2">
      <c r="A6320" s="7">
        <v>41744</v>
      </c>
      <c r="B6320" s="15">
        <v>7.6190280000000001</v>
      </c>
      <c r="C6320" s="16">
        <v>6.2682250000000002</v>
      </c>
      <c r="D6320" s="16">
        <v>6.2682250000000002</v>
      </c>
      <c r="E6320" s="2">
        <v>1</v>
      </c>
    </row>
    <row r="6321" spans="1:5" ht="12.95" customHeight="1" x14ac:dyDescent="0.2">
      <c r="A6321" s="7">
        <v>41745</v>
      </c>
      <c r="B6321" s="15">
        <v>7.6139010000000003</v>
      </c>
      <c r="C6321" s="16">
        <v>6.2614320000000001</v>
      </c>
      <c r="D6321" s="16">
        <v>6.2614320000000001</v>
      </c>
      <c r="E6321" s="2">
        <v>1</v>
      </c>
    </row>
    <row r="6322" spans="1:5" ht="12.95" customHeight="1" x14ac:dyDescent="0.2">
      <c r="A6322" s="7">
        <v>41746</v>
      </c>
      <c r="B6322" s="15">
        <v>7.6183610000000002</v>
      </c>
      <c r="C6322" s="16">
        <v>6.261495</v>
      </c>
      <c r="D6322" s="16">
        <v>6.261495</v>
      </c>
      <c r="E6322" s="2">
        <v>1</v>
      </c>
    </row>
    <row r="6323" spans="1:5" ht="12.95" customHeight="1" x14ac:dyDescent="0.2">
      <c r="A6323" s="7">
        <v>41747</v>
      </c>
      <c r="B6323" s="15">
        <v>7.6173729999999997</v>
      </c>
      <c r="C6323" s="16">
        <v>6.2586250000000003</v>
      </c>
      <c r="D6323" s="16">
        <v>6.2586250000000003</v>
      </c>
      <c r="E6323" s="2">
        <v>1</v>
      </c>
    </row>
    <row r="6324" spans="1:5" ht="12.95" customHeight="1" x14ac:dyDescent="0.2">
      <c r="A6324" s="7">
        <v>41748</v>
      </c>
      <c r="B6324" s="15">
        <v>7.6193739999999996</v>
      </c>
      <c r="C6324" s="16">
        <v>6.248462</v>
      </c>
      <c r="D6324" s="16">
        <v>6.248462</v>
      </c>
      <c r="E6324" s="2">
        <v>1</v>
      </c>
    </row>
    <row r="6325" spans="1:5" ht="12.95" customHeight="1" x14ac:dyDescent="0.2">
      <c r="A6325" s="7">
        <v>41749</v>
      </c>
      <c r="B6325" s="15">
        <v>7.6193739999999996</v>
      </c>
      <c r="C6325" s="16">
        <v>6.248462</v>
      </c>
      <c r="D6325" s="16">
        <v>6.248462</v>
      </c>
      <c r="E6325" s="2">
        <v>1</v>
      </c>
    </row>
    <row r="6326" spans="1:5" ht="12.95" customHeight="1" x14ac:dyDescent="0.2">
      <c r="A6326" s="7">
        <v>41750</v>
      </c>
      <c r="B6326" s="15">
        <v>7.6193739999999996</v>
      </c>
      <c r="C6326" s="16">
        <v>6.248462</v>
      </c>
      <c r="D6326" s="16">
        <v>6.248462</v>
      </c>
      <c r="E6326" s="2">
        <v>1</v>
      </c>
    </row>
    <row r="6327" spans="1:5" ht="12.95" customHeight="1" x14ac:dyDescent="0.2">
      <c r="A6327" s="7">
        <v>41751</v>
      </c>
      <c r="B6327" s="15">
        <v>7.6193739999999996</v>
      </c>
      <c r="C6327" s="16">
        <v>6.248462</v>
      </c>
      <c r="D6327" s="16">
        <v>6.248462</v>
      </c>
      <c r="E6327" s="2">
        <v>1</v>
      </c>
    </row>
    <row r="6328" spans="1:5" ht="12.95" customHeight="1" x14ac:dyDescent="0.2">
      <c r="A6328" s="7">
        <v>41752</v>
      </c>
      <c r="B6328" s="15">
        <v>7.6184159999999999</v>
      </c>
      <c r="C6328" s="16">
        <v>6.2405109999999997</v>
      </c>
      <c r="D6328" s="16">
        <v>6.2405109999999997</v>
      </c>
      <c r="E6328" s="2">
        <v>1</v>
      </c>
    </row>
    <row r="6329" spans="1:5" ht="12.95" customHeight="1" x14ac:dyDescent="0.2">
      <c r="A6329" s="7">
        <v>41753</v>
      </c>
      <c r="B6329" s="15">
        <v>7.6120469999999996</v>
      </c>
      <c r="C6329" s="16">
        <v>6.2383600000000001</v>
      </c>
      <c r="D6329" s="16">
        <v>6.2383600000000001</v>
      </c>
      <c r="E6329" s="2">
        <v>1</v>
      </c>
    </row>
    <row r="6330" spans="1:5" ht="12.95" customHeight="1" x14ac:dyDescent="0.2">
      <c r="A6330" s="7">
        <v>41754</v>
      </c>
      <c r="B6330" s="15">
        <v>7.6171749999999996</v>
      </c>
      <c r="C6330" s="16">
        <v>6.243074</v>
      </c>
      <c r="D6330" s="16">
        <v>6.243074</v>
      </c>
      <c r="E6330" s="2">
        <v>1</v>
      </c>
    </row>
    <row r="6331" spans="1:5" ht="12.95" customHeight="1" x14ac:dyDescent="0.2">
      <c r="A6331" s="7">
        <v>41755</v>
      </c>
      <c r="B6331" s="15">
        <v>7.6175730000000001</v>
      </c>
      <c r="C6331" s="16">
        <v>6.2485220000000004</v>
      </c>
      <c r="D6331" s="16">
        <v>6.2485220000000004</v>
      </c>
      <c r="E6331" s="2">
        <v>1</v>
      </c>
    </row>
    <row r="6332" spans="1:5" ht="12.95" customHeight="1" x14ac:dyDescent="0.2">
      <c r="A6332" s="7">
        <v>41756</v>
      </c>
      <c r="B6332" s="15">
        <v>7.6175730000000001</v>
      </c>
      <c r="C6332" s="16">
        <v>6.2485220000000004</v>
      </c>
      <c r="D6332" s="16">
        <v>6.2485220000000004</v>
      </c>
      <c r="E6332" s="2">
        <v>1</v>
      </c>
    </row>
    <row r="6333" spans="1:5" ht="12.95" customHeight="1" x14ac:dyDescent="0.2">
      <c r="A6333" s="7">
        <v>41757</v>
      </c>
      <c r="B6333" s="15">
        <v>7.6175730000000001</v>
      </c>
      <c r="C6333" s="16">
        <v>6.2485220000000004</v>
      </c>
      <c r="D6333" s="16">
        <v>6.2485220000000004</v>
      </c>
      <c r="E6333" s="2">
        <v>1</v>
      </c>
    </row>
    <row r="6334" spans="1:5" ht="12.95" customHeight="1" x14ac:dyDescent="0.2">
      <c r="A6334" s="7">
        <v>41758</v>
      </c>
      <c r="B6334" s="15">
        <v>7.6146079999999996</v>
      </c>
      <c r="C6334" s="16">
        <v>6.2537839999999996</v>
      </c>
      <c r="D6334" s="16">
        <v>6.2537839999999996</v>
      </c>
      <c r="E6334" s="2">
        <v>1</v>
      </c>
    </row>
    <row r="6335" spans="1:5" ht="12.95" customHeight="1" x14ac:dyDescent="0.2">
      <c r="A6335" s="7">
        <v>41759</v>
      </c>
      <c r="B6335" s="15">
        <v>7.6041920000000003</v>
      </c>
      <c r="C6335" s="16">
        <v>6.2334550000000002</v>
      </c>
      <c r="D6335" s="16">
        <v>6.2334550000000002</v>
      </c>
      <c r="E6335" s="2">
        <v>1</v>
      </c>
    </row>
    <row r="6336" spans="1:5" ht="12.95" customHeight="1" x14ac:dyDescent="0.2">
      <c r="A6336" s="7">
        <v>41760</v>
      </c>
      <c r="B6336" s="15">
        <v>7.6051409999999997</v>
      </c>
      <c r="C6336" s="16">
        <v>6.2357670000000001</v>
      </c>
      <c r="D6336" s="16">
        <v>6.2357670000000001</v>
      </c>
      <c r="E6336" s="2">
        <v>1</v>
      </c>
    </row>
    <row r="6337" spans="1:5" ht="12.95" customHeight="1" x14ac:dyDescent="0.2">
      <c r="A6337" s="7">
        <v>41761</v>
      </c>
      <c r="B6337" s="15">
        <v>7.6051409999999997</v>
      </c>
      <c r="C6337" s="16">
        <v>6.2357670000000001</v>
      </c>
      <c r="D6337" s="16">
        <v>6.2357670000000001</v>
      </c>
      <c r="E6337" s="2">
        <v>1</v>
      </c>
    </row>
    <row r="6338" spans="1:5" ht="12.95" customHeight="1" x14ac:dyDescent="0.2">
      <c r="A6338" s="7">
        <v>41762</v>
      </c>
      <c r="B6338" s="15">
        <v>7.6034730000000001</v>
      </c>
      <c r="C6338" s="16">
        <v>6.2369560000000002</v>
      </c>
      <c r="D6338" s="16">
        <v>6.2369560000000002</v>
      </c>
      <c r="E6338" s="2">
        <v>1</v>
      </c>
    </row>
    <row r="6339" spans="1:5" ht="12.95" customHeight="1" x14ac:dyDescent="0.2">
      <c r="A6339" s="7">
        <v>41763</v>
      </c>
      <c r="B6339" s="15">
        <v>7.6034730000000001</v>
      </c>
      <c r="C6339" s="16">
        <v>6.2369560000000002</v>
      </c>
      <c r="D6339" s="16">
        <v>6.2369560000000002</v>
      </c>
      <c r="E6339" s="2">
        <v>1</v>
      </c>
    </row>
    <row r="6340" spans="1:5" ht="12.95" customHeight="1" x14ac:dyDescent="0.2">
      <c r="A6340" s="7">
        <v>41764</v>
      </c>
      <c r="B6340" s="15">
        <v>7.6034730000000001</v>
      </c>
      <c r="C6340" s="16">
        <v>6.2369560000000002</v>
      </c>
      <c r="D6340" s="16">
        <v>6.2369560000000002</v>
      </c>
      <c r="E6340" s="2">
        <v>1</v>
      </c>
    </row>
    <row r="6341" spans="1:5" ht="12.95" customHeight="1" x14ac:dyDescent="0.2">
      <c r="A6341" s="7">
        <v>41765</v>
      </c>
      <c r="B6341" s="15">
        <v>7.5965220000000002</v>
      </c>
      <c r="C6341" s="16">
        <v>6.2394429999999996</v>
      </c>
      <c r="D6341" s="16">
        <v>6.2394429999999996</v>
      </c>
      <c r="E6341" s="2">
        <v>1</v>
      </c>
    </row>
    <row r="6342" spans="1:5" ht="12.95" customHeight="1" x14ac:dyDescent="0.2">
      <c r="A6342" s="7">
        <v>41766</v>
      </c>
      <c r="B6342" s="15">
        <v>7.59701</v>
      </c>
      <c r="C6342" s="16">
        <v>6.2403560000000002</v>
      </c>
      <c r="D6342" s="16">
        <v>6.2403560000000002</v>
      </c>
      <c r="E6342" s="2">
        <v>1</v>
      </c>
    </row>
    <row r="6343" spans="1:5" ht="12.95" customHeight="1" x14ac:dyDescent="0.2">
      <c r="A6343" s="7">
        <v>41767</v>
      </c>
      <c r="B6343" s="15">
        <v>7.5864039999999999</v>
      </c>
      <c r="C6343" s="16">
        <v>6.2290859999999997</v>
      </c>
      <c r="D6343" s="16">
        <v>6.2290859999999997</v>
      </c>
      <c r="E6343" s="2">
        <v>1</v>
      </c>
    </row>
    <row r="6344" spans="1:5" ht="12.95" customHeight="1" x14ac:dyDescent="0.2">
      <c r="A6344" s="7">
        <v>41768</v>
      </c>
      <c r="B6344" s="15">
        <v>7.5850479999999996</v>
      </c>
      <c r="C6344" s="16">
        <v>6.2249059999999998</v>
      </c>
      <c r="D6344" s="16">
        <v>6.2249059999999998</v>
      </c>
      <c r="E6344" s="2">
        <v>1</v>
      </c>
    </row>
    <row r="6345" spans="1:5" ht="12.95" customHeight="1" x14ac:dyDescent="0.2">
      <c r="A6345" s="7">
        <v>41769</v>
      </c>
      <c r="B6345" s="15">
        <v>7.5849380000000002</v>
      </c>
      <c r="C6345" s="16">
        <v>6.2232839999999996</v>
      </c>
      <c r="D6345" s="16">
        <v>6.2232839999999996</v>
      </c>
      <c r="E6345" s="2">
        <v>1</v>
      </c>
    </row>
    <row r="6346" spans="1:5" ht="12.95" customHeight="1" x14ac:dyDescent="0.2">
      <c r="A6346" s="7">
        <v>41770</v>
      </c>
      <c r="B6346" s="15">
        <v>7.5849380000000002</v>
      </c>
      <c r="C6346" s="16">
        <v>6.2232839999999996</v>
      </c>
      <c r="D6346" s="16">
        <v>6.2232839999999996</v>
      </c>
      <c r="E6346" s="2">
        <v>1</v>
      </c>
    </row>
    <row r="6347" spans="1:5" ht="12.95" customHeight="1" x14ac:dyDescent="0.2">
      <c r="A6347" s="7">
        <v>41771</v>
      </c>
      <c r="B6347" s="15">
        <v>7.5849380000000002</v>
      </c>
      <c r="C6347" s="16">
        <v>6.2232839999999996</v>
      </c>
      <c r="D6347" s="16">
        <v>6.2232839999999996</v>
      </c>
      <c r="E6347" s="2">
        <v>1</v>
      </c>
    </row>
    <row r="6348" spans="1:5" ht="12.95" customHeight="1" x14ac:dyDescent="0.2">
      <c r="A6348" s="7">
        <v>41772</v>
      </c>
      <c r="B6348" s="15">
        <v>7.5835179999999998</v>
      </c>
      <c r="C6348" s="16">
        <v>6.212434</v>
      </c>
      <c r="D6348" s="16">
        <v>6.212434</v>
      </c>
      <c r="E6348" s="2">
        <v>1</v>
      </c>
    </row>
    <row r="6349" spans="1:5" ht="12.95" customHeight="1" x14ac:dyDescent="0.2">
      <c r="A6349" s="7">
        <v>41773</v>
      </c>
      <c r="B6349" s="15">
        <v>7.5752139999999999</v>
      </c>
      <c r="C6349" s="16">
        <v>6.2081739999999996</v>
      </c>
      <c r="D6349" s="16">
        <v>6.2081739999999996</v>
      </c>
      <c r="E6349" s="2">
        <v>1</v>
      </c>
    </row>
    <row r="6350" spans="1:5" ht="12.95" customHeight="1" x14ac:dyDescent="0.2">
      <c r="A6350" s="7">
        <v>41774</v>
      </c>
      <c r="B6350" s="15">
        <v>7.5830700000000002</v>
      </c>
      <c r="C6350" s="16">
        <v>6.2166499999999996</v>
      </c>
      <c r="D6350" s="16">
        <v>6.2166499999999996</v>
      </c>
      <c r="E6350" s="2">
        <v>1</v>
      </c>
    </row>
    <row r="6351" spans="1:5" ht="12.95" customHeight="1" x14ac:dyDescent="0.2">
      <c r="A6351" s="7">
        <v>41775</v>
      </c>
      <c r="B6351" s="15">
        <v>7.5809420000000003</v>
      </c>
      <c r="C6351" s="16">
        <v>6.2011799999999999</v>
      </c>
      <c r="D6351" s="16">
        <v>6.2011799999999999</v>
      </c>
      <c r="E6351" s="2">
        <v>1</v>
      </c>
    </row>
    <row r="6352" spans="1:5" ht="12.95" customHeight="1" x14ac:dyDescent="0.2">
      <c r="A6352" s="7">
        <v>41776</v>
      </c>
      <c r="B6352" s="15">
        <v>7.5827049999999998</v>
      </c>
      <c r="C6352" s="16">
        <v>6.210242</v>
      </c>
      <c r="D6352" s="16">
        <v>6.210242</v>
      </c>
      <c r="E6352" s="2">
        <v>1</v>
      </c>
    </row>
    <row r="6353" spans="1:5" ht="12.95" customHeight="1" x14ac:dyDescent="0.2">
      <c r="A6353" s="7">
        <v>41777</v>
      </c>
      <c r="B6353" s="15">
        <v>7.5827049999999998</v>
      </c>
      <c r="C6353" s="16">
        <v>6.210242</v>
      </c>
      <c r="D6353" s="16">
        <v>6.210242</v>
      </c>
      <c r="E6353" s="2">
        <v>1</v>
      </c>
    </row>
    <row r="6354" spans="1:5" ht="12.95" customHeight="1" x14ac:dyDescent="0.2">
      <c r="A6354" s="7">
        <v>41778</v>
      </c>
      <c r="B6354" s="15">
        <v>7.5827049999999998</v>
      </c>
      <c r="C6354" s="16">
        <v>6.210242</v>
      </c>
      <c r="D6354" s="16">
        <v>6.210242</v>
      </c>
      <c r="E6354" s="2">
        <v>1</v>
      </c>
    </row>
    <row r="6355" spans="1:5" ht="12.95" customHeight="1" x14ac:dyDescent="0.2">
      <c r="A6355" s="7">
        <v>41779</v>
      </c>
      <c r="B6355" s="15">
        <v>7.5909259999999996</v>
      </c>
      <c r="C6355" s="16">
        <v>6.209854</v>
      </c>
      <c r="D6355" s="16">
        <v>6.209854</v>
      </c>
      <c r="E6355" s="2">
        <v>1</v>
      </c>
    </row>
    <row r="6356" spans="1:5" ht="12.95" customHeight="1" x14ac:dyDescent="0.2">
      <c r="A6356" s="7">
        <v>41780</v>
      </c>
      <c r="B6356" s="15">
        <v>7.5986520000000004</v>
      </c>
      <c r="C6356" s="16">
        <v>6.2177009999999999</v>
      </c>
      <c r="D6356" s="16">
        <v>6.2177009999999999</v>
      </c>
      <c r="E6356" s="2">
        <v>1</v>
      </c>
    </row>
    <row r="6357" spans="1:5" ht="12.95" customHeight="1" x14ac:dyDescent="0.2">
      <c r="A6357" s="7">
        <v>41781</v>
      </c>
      <c r="B6357" s="15">
        <v>7.6125040000000004</v>
      </c>
      <c r="C6357" s="16">
        <v>6.2315849999999999</v>
      </c>
      <c r="D6357" s="16">
        <v>6.2315849999999999</v>
      </c>
      <c r="E6357" s="2">
        <v>1</v>
      </c>
    </row>
    <row r="6358" spans="1:5" ht="12.95" customHeight="1" x14ac:dyDescent="0.2">
      <c r="A6358" s="7">
        <v>41782</v>
      </c>
      <c r="B6358" s="15">
        <v>7.615405</v>
      </c>
      <c r="C6358" s="16">
        <v>6.2349800000000002</v>
      </c>
      <c r="D6358" s="16">
        <v>6.2349800000000002</v>
      </c>
      <c r="E6358" s="2">
        <v>1</v>
      </c>
    </row>
    <row r="6359" spans="1:5" ht="12.95" customHeight="1" x14ac:dyDescent="0.2">
      <c r="A6359" s="7">
        <v>41783</v>
      </c>
      <c r="B6359" s="15">
        <v>7.6089390000000003</v>
      </c>
      <c r="C6359" s="16">
        <v>6.231217</v>
      </c>
      <c r="D6359" s="16">
        <v>6.231217</v>
      </c>
      <c r="E6359" s="2">
        <v>1</v>
      </c>
    </row>
    <row r="6360" spans="1:5" ht="12.95" customHeight="1" x14ac:dyDescent="0.2">
      <c r="A6360" s="7">
        <v>41784</v>
      </c>
      <c r="B6360" s="15">
        <v>7.6089390000000003</v>
      </c>
      <c r="C6360" s="16">
        <v>6.231217</v>
      </c>
      <c r="D6360" s="16">
        <v>6.231217</v>
      </c>
      <c r="E6360" s="2">
        <v>1</v>
      </c>
    </row>
    <row r="6361" spans="1:5" ht="12.95" customHeight="1" x14ac:dyDescent="0.2">
      <c r="A6361" s="7">
        <v>41785</v>
      </c>
      <c r="B6361" s="15">
        <v>7.6089390000000003</v>
      </c>
      <c r="C6361" s="16">
        <v>6.231217</v>
      </c>
      <c r="D6361" s="16">
        <v>6.231217</v>
      </c>
      <c r="E6361" s="2">
        <v>1</v>
      </c>
    </row>
    <row r="6362" spans="1:5" ht="12.95" customHeight="1" x14ac:dyDescent="0.2">
      <c r="A6362" s="7">
        <v>41786</v>
      </c>
      <c r="B6362" s="15">
        <v>7.5989069999999996</v>
      </c>
      <c r="C6362" s="16">
        <v>6.2240209999999996</v>
      </c>
      <c r="D6362" s="16">
        <v>6.2240209999999996</v>
      </c>
      <c r="E6362" s="2">
        <v>1</v>
      </c>
    </row>
    <row r="6363" spans="1:5" ht="12.95" customHeight="1" x14ac:dyDescent="0.2">
      <c r="A6363" s="7">
        <v>41787</v>
      </c>
      <c r="B6363" s="15">
        <v>7.5907239999999998</v>
      </c>
      <c r="C6363" s="16">
        <v>6.211722</v>
      </c>
      <c r="D6363" s="16">
        <v>6.211722</v>
      </c>
      <c r="E6363" s="2">
        <v>1</v>
      </c>
    </row>
    <row r="6364" spans="1:5" ht="12.95" customHeight="1" x14ac:dyDescent="0.2">
      <c r="A6364" s="7">
        <v>41788</v>
      </c>
      <c r="B6364" s="15">
        <v>7.590738</v>
      </c>
      <c r="C6364" s="16">
        <v>6.2066540000000003</v>
      </c>
      <c r="D6364" s="16">
        <v>6.2066540000000003</v>
      </c>
      <c r="E6364" s="2">
        <v>1</v>
      </c>
    </row>
    <row r="6365" spans="1:5" ht="12.95" customHeight="1" x14ac:dyDescent="0.2">
      <c r="A6365" s="7">
        <v>41789</v>
      </c>
      <c r="B6365" s="15">
        <v>7.596177</v>
      </c>
      <c r="C6365" s="16">
        <v>6.2217849999999997</v>
      </c>
      <c r="D6365" s="16">
        <v>6.2217849999999997</v>
      </c>
      <c r="E6365" s="2">
        <v>1</v>
      </c>
    </row>
    <row r="6366" spans="1:5" ht="12.95" customHeight="1" x14ac:dyDescent="0.2">
      <c r="A6366" s="7">
        <v>41790</v>
      </c>
      <c r="B6366" s="15">
        <v>7.5889350000000002</v>
      </c>
      <c r="C6366" s="16">
        <v>6.2178899999999997</v>
      </c>
      <c r="D6366" s="16">
        <v>6.2178899999999997</v>
      </c>
      <c r="E6366" s="2">
        <v>1</v>
      </c>
    </row>
    <row r="6367" spans="1:5" ht="12.95" customHeight="1" x14ac:dyDescent="0.2">
      <c r="A6367" s="7">
        <v>41791</v>
      </c>
      <c r="B6367" s="15">
        <v>7.5889350000000002</v>
      </c>
      <c r="C6367" s="16">
        <v>6.2178899999999997</v>
      </c>
      <c r="D6367" s="16">
        <v>6.2178899999999997</v>
      </c>
      <c r="E6367" s="2">
        <v>1</v>
      </c>
    </row>
    <row r="6368" spans="1:5" ht="12.95" customHeight="1" x14ac:dyDescent="0.2">
      <c r="A6368" s="7">
        <v>41792</v>
      </c>
      <c r="B6368" s="15">
        <v>7.5889350000000002</v>
      </c>
      <c r="C6368" s="16">
        <v>6.2178899999999997</v>
      </c>
      <c r="D6368" s="16">
        <v>6.2178899999999997</v>
      </c>
      <c r="E6368" s="2">
        <v>1</v>
      </c>
    </row>
    <row r="6369" spans="1:5" ht="12.95" customHeight="1" x14ac:dyDescent="0.2">
      <c r="A6369" s="7">
        <v>41793</v>
      </c>
      <c r="B6369" s="15">
        <v>7.5849279999999997</v>
      </c>
      <c r="C6369" s="16">
        <v>6.2095190000000002</v>
      </c>
      <c r="D6369" s="16">
        <v>6.2095190000000002</v>
      </c>
      <c r="E6369" s="2">
        <v>1</v>
      </c>
    </row>
    <row r="6370" spans="1:5" ht="12.95" customHeight="1" x14ac:dyDescent="0.2">
      <c r="A6370" s="7">
        <v>41794</v>
      </c>
      <c r="B6370" s="15">
        <v>7.5741290000000001</v>
      </c>
      <c r="C6370" s="16">
        <v>6.1976339999999999</v>
      </c>
      <c r="D6370" s="16">
        <v>6.1976339999999999</v>
      </c>
      <c r="E6370" s="2">
        <v>1</v>
      </c>
    </row>
    <row r="6371" spans="1:5" ht="12.95" customHeight="1" x14ac:dyDescent="0.2">
      <c r="A6371" s="7">
        <v>41795</v>
      </c>
      <c r="B6371" s="15">
        <v>7.5679270000000001</v>
      </c>
      <c r="C6371" s="16">
        <v>6.20017</v>
      </c>
      <c r="D6371" s="16">
        <v>6.20017</v>
      </c>
      <c r="E6371" s="2">
        <v>1</v>
      </c>
    </row>
    <row r="6372" spans="1:5" ht="12.95" customHeight="1" x14ac:dyDescent="0.2">
      <c r="A6372" s="7">
        <v>41796</v>
      </c>
      <c r="B6372" s="15">
        <v>7.5635570000000003</v>
      </c>
      <c r="C6372" s="16">
        <v>6.2031960000000002</v>
      </c>
      <c r="D6372" s="16">
        <v>6.2031960000000002</v>
      </c>
      <c r="E6372" s="2">
        <v>1</v>
      </c>
    </row>
    <row r="6373" spans="1:5" ht="12.95" customHeight="1" x14ac:dyDescent="0.2">
      <c r="A6373" s="7">
        <v>41797</v>
      </c>
      <c r="B6373" s="15">
        <v>7.5677519999999996</v>
      </c>
      <c r="C6373" s="16">
        <v>6.216323</v>
      </c>
      <c r="D6373" s="16">
        <v>6.216323</v>
      </c>
      <c r="E6373" s="2">
        <v>1</v>
      </c>
    </row>
    <row r="6374" spans="1:5" ht="12.95" customHeight="1" x14ac:dyDescent="0.2">
      <c r="A6374" s="7">
        <v>41798</v>
      </c>
      <c r="B6374" s="15">
        <v>7.5677519999999996</v>
      </c>
      <c r="C6374" s="16">
        <v>6.216323</v>
      </c>
      <c r="D6374" s="16">
        <v>6.216323</v>
      </c>
      <c r="E6374" s="2">
        <v>1</v>
      </c>
    </row>
    <row r="6375" spans="1:5" ht="12.95" customHeight="1" x14ac:dyDescent="0.2">
      <c r="A6375" s="7">
        <v>41799</v>
      </c>
      <c r="B6375" s="15">
        <v>7.5677519999999996</v>
      </c>
      <c r="C6375" s="16">
        <v>6.216323</v>
      </c>
      <c r="D6375" s="16">
        <v>6.216323</v>
      </c>
      <c r="E6375" s="2">
        <v>1</v>
      </c>
    </row>
    <row r="6376" spans="1:5" ht="12.95" customHeight="1" x14ac:dyDescent="0.2">
      <c r="A6376" s="7">
        <v>41800</v>
      </c>
      <c r="B6376" s="15">
        <v>7.578589</v>
      </c>
      <c r="C6376" s="16">
        <v>6.2160339999999996</v>
      </c>
      <c r="D6376" s="16">
        <v>6.2160339999999996</v>
      </c>
      <c r="E6376" s="2">
        <v>1</v>
      </c>
    </row>
    <row r="6377" spans="1:5" ht="12.95" customHeight="1" x14ac:dyDescent="0.2">
      <c r="A6377" s="7">
        <v>41801</v>
      </c>
      <c r="B6377" s="15">
        <v>7.5704310000000001</v>
      </c>
      <c r="C6377" s="16">
        <v>6.2098519999999997</v>
      </c>
      <c r="D6377" s="16">
        <v>6.2098519999999997</v>
      </c>
      <c r="E6377" s="2">
        <v>1</v>
      </c>
    </row>
    <row r="6378" spans="1:5" ht="12.95" customHeight="1" x14ac:dyDescent="0.2">
      <c r="A6378" s="7">
        <v>41802</v>
      </c>
      <c r="B6378" s="15">
        <v>7.5751210000000002</v>
      </c>
      <c r="C6378" s="16">
        <v>6.2177800000000003</v>
      </c>
      <c r="D6378" s="16">
        <v>6.2177800000000003</v>
      </c>
      <c r="E6378" s="2">
        <v>1</v>
      </c>
    </row>
    <row r="6379" spans="1:5" ht="12.95" customHeight="1" x14ac:dyDescent="0.2">
      <c r="A6379" s="7">
        <v>41803</v>
      </c>
      <c r="B6379" s="15">
        <v>7.574274</v>
      </c>
      <c r="C6379" s="16">
        <v>6.2211699999999999</v>
      </c>
      <c r="D6379" s="16">
        <v>6.2211699999999999</v>
      </c>
      <c r="E6379" s="2">
        <v>1</v>
      </c>
    </row>
    <row r="6380" spans="1:5" ht="12.95" customHeight="1" x14ac:dyDescent="0.2">
      <c r="A6380" s="7">
        <v>41804</v>
      </c>
      <c r="B6380" s="15">
        <v>7.5779589999999999</v>
      </c>
      <c r="C6380" s="16">
        <v>6.2277769999999997</v>
      </c>
      <c r="D6380" s="16">
        <v>6.2277769999999997</v>
      </c>
      <c r="E6380" s="2">
        <v>1</v>
      </c>
    </row>
    <row r="6381" spans="1:5" ht="12.95" customHeight="1" x14ac:dyDescent="0.2">
      <c r="A6381" s="7">
        <v>41805</v>
      </c>
      <c r="B6381" s="15">
        <v>7.5779589999999999</v>
      </c>
      <c r="C6381" s="16">
        <v>6.2277769999999997</v>
      </c>
      <c r="D6381" s="16">
        <v>6.2277769999999997</v>
      </c>
      <c r="E6381" s="2">
        <v>1</v>
      </c>
    </row>
    <row r="6382" spans="1:5" ht="12.95" customHeight="1" x14ac:dyDescent="0.2">
      <c r="A6382" s="7">
        <v>41806</v>
      </c>
      <c r="B6382" s="15">
        <v>7.5779589999999999</v>
      </c>
      <c r="C6382" s="16">
        <v>6.2277769999999997</v>
      </c>
      <c r="D6382" s="16">
        <v>6.2277769999999997</v>
      </c>
      <c r="E6382" s="2">
        <v>1</v>
      </c>
    </row>
    <row r="6383" spans="1:5" ht="12.95" customHeight="1" x14ac:dyDescent="0.2">
      <c r="A6383" s="7">
        <v>41807</v>
      </c>
      <c r="B6383" s="15">
        <v>7.576943</v>
      </c>
      <c r="C6383" s="16">
        <v>6.2228510000000004</v>
      </c>
      <c r="D6383" s="16">
        <v>6.2228510000000004</v>
      </c>
      <c r="E6383" s="2">
        <v>1</v>
      </c>
    </row>
    <row r="6384" spans="1:5" ht="12.95" customHeight="1" x14ac:dyDescent="0.2">
      <c r="A6384" s="7">
        <v>41808</v>
      </c>
      <c r="B6384" s="15">
        <v>7.5697419999999997</v>
      </c>
      <c r="C6384" s="16">
        <v>6.2113250000000004</v>
      </c>
      <c r="D6384" s="16">
        <v>6.2113250000000004</v>
      </c>
      <c r="E6384" s="2">
        <v>1</v>
      </c>
    </row>
    <row r="6385" spans="1:5" ht="12.95" customHeight="1" x14ac:dyDescent="0.2">
      <c r="A6385" s="7">
        <v>41809</v>
      </c>
      <c r="B6385" s="15">
        <v>7.5741379999999996</v>
      </c>
      <c r="C6385" s="16">
        <v>6.2154420000000004</v>
      </c>
      <c r="D6385" s="16">
        <v>6.2154420000000004</v>
      </c>
      <c r="E6385" s="2">
        <v>1</v>
      </c>
    </row>
    <row r="6386" spans="1:5" ht="12.95" customHeight="1" x14ac:dyDescent="0.2">
      <c r="A6386" s="7">
        <v>41810</v>
      </c>
      <c r="B6386" s="15">
        <v>7.5741379999999996</v>
      </c>
      <c r="C6386" s="16">
        <v>6.2154420000000004</v>
      </c>
      <c r="D6386" s="16">
        <v>6.2154420000000004</v>
      </c>
      <c r="E6386" s="2">
        <v>1</v>
      </c>
    </row>
    <row r="6387" spans="1:5" ht="12.95" customHeight="1" x14ac:dyDescent="0.2">
      <c r="A6387" s="7">
        <v>41811</v>
      </c>
      <c r="B6387" s="15">
        <v>7.5737069999999997</v>
      </c>
      <c r="C6387" s="16">
        <v>6.2247940000000002</v>
      </c>
      <c r="D6387" s="16">
        <v>6.2247940000000002</v>
      </c>
      <c r="E6387" s="2">
        <v>1</v>
      </c>
    </row>
    <row r="6388" spans="1:5" ht="12.95" customHeight="1" x14ac:dyDescent="0.2">
      <c r="A6388" s="7">
        <v>41812</v>
      </c>
      <c r="B6388" s="15">
        <v>7.5737069999999997</v>
      </c>
      <c r="C6388" s="16">
        <v>6.2247940000000002</v>
      </c>
      <c r="D6388" s="16">
        <v>6.2247940000000002</v>
      </c>
      <c r="E6388" s="2">
        <v>1</v>
      </c>
    </row>
    <row r="6389" spans="1:5" ht="12.95" customHeight="1" x14ac:dyDescent="0.2">
      <c r="A6389" s="7">
        <v>41813</v>
      </c>
      <c r="B6389" s="15">
        <v>7.5737069999999997</v>
      </c>
      <c r="C6389" s="16">
        <v>6.2247940000000002</v>
      </c>
      <c r="D6389" s="16">
        <v>6.2247940000000002</v>
      </c>
      <c r="E6389" s="2">
        <v>1</v>
      </c>
    </row>
    <row r="6390" spans="1:5" ht="12.95" customHeight="1" x14ac:dyDescent="0.2">
      <c r="A6390" s="7">
        <v>41814</v>
      </c>
      <c r="B6390" s="15">
        <v>7.5686239999999998</v>
      </c>
      <c r="C6390" s="16">
        <v>6.2195939999999998</v>
      </c>
      <c r="D6390" s="16">
        <v>6.2195939999999998</v>
      </c>
      <c r="E6390" s="2">
        <v>1</v>
      </c>
    </row>
    <row r="6391" spans="1:5" ht="12.95" customHeight="1" x14ac:dyDescent="0.2">
      <c r="A6391" s="7">
        <v>41815</v>
      </c>
      <c r="B6391" s="15">
        <v>7.5677709999999996</v>
      </c>
      <c r="C6391" s="16">
        <v>6.2240080000000004</v>
      </c>
      <c r="D6391" s="16">
        <v>6.2240080000000004</v>
      </c>
      <c r="E6391" s="2">
        <v>1</v>
      </c>
    </row>
    <row r="6392" spans="1:5" ht="12.95" customHeight="1" x14ac:dyDescent="0.2">
      <c r="A6392" s="7">
        <v>41816</v>
      </c>
      <c r="B6392" s="15">
        <v>7.5677709999999996</v>
      </c>
      <c r="C6392" s="16">
        <v>6.2240080000000004</v>
      </c>
      <c r="D6392" s="16">
        <v>6.2240080000000004</v>
      </c>
      <c r="E6392" s="2">
        <v>1</v>
      </c>
    </row>
    <row r="6393" spans="1:5" ht="12.95" customHeight="1" x14ac:dyDescent="0.2">
      <c r="A6393" s="7">
        <v>41817</v>
      </c>
      <c r="B6393" s="15">
        <v>7.5716330000000003</v>
      </c>
      <c r="C6393" s="16">
        <v>6.224113</v>
      </c>
      <c r="D6393" s="16">
        <v>6.224113</v>
      </c>
      <c r="E6393" s="2">
        <v>1</v>
      </c>
    </row>
    <row r="6394" spans="1:5" ht="12.95" customHeight="1" x14ac:dyDescent="0.2">
      <c r="A6394" s="7">
        <v>41818</v>
      </c>
      <c r="B6394" s="15">
        <v>7.5713710000000001</v>
      </c>
      <c r="C6394" s="16">
        <v>6.2249210000000001</v>
      </c>
      <c r="D6394" s="16">
        <v>6.2249210000000001</v>
      </c>
      <c r="E6394" s="2">
        <v>1</v>
      </c>
    </row>
    <row r="6395" spans="1:5" ht="12.95" customHeight="1" x14ac:dyDescent="0.2">
      <c r="A6395" s="7">
        <v>41819</v>
      </c>
      <c r="B6395" s="15">
        <v>7.5713710000000001</v>
      </c>
      <c r="C6395" s="16">
        <v>6.2249210000000001</v>
      </c>
      <c r="D6395" s="16">
        <v>6.2249210000000001</v>
      </c>
      <c r="E6395" s="2">
        <v>1</v>
      </c>
    </row>
    <row r="6396" spans="1:5" ht="12.95" customHeight="1" x14ac:dyDescent="0.2">
      <c r="A6396" s="7">
        <v>41820</v>
      </c>
      <c r="B6396" s="15">
        <v>7.5713710000000001</v>
      </c>
      <c r="C6396" s="16">
        <v>6.2249210000000001</v>
      </c>
      <c r="D6396" s="16">
        <v>6.2249210000000001</v>
      </c>
      <c r="E6396" s="2">
        <v>1</v>
      </c>
    </row>
    <row r="6397" spans="1:5" ht="12.95" customHeight="1" x14ac:dyDescent="0.2">
      <c r="A6397" s="7">
        <v>41821</v>
      </c>
      <c r="B6397" s="15">
        <v>7.5661370000000003</v>
      </c>
      <c r="C6397" s="16">
        <v>6.2257360000000004</v>
      </c>
      <c r="D6397" s="16">
        <v>6.2257360000000004</v>
      </c>
      <c r="E6397" s="2">
        <v>1</v>
      </c>
    </row>
    <row r="6398" spans="1:5" ht="12.95" customHeight="1" x14ac:dyDescent="0.2">
      <c r="A6398" s="7">
        <v>41822</v>
      </c>
      <c r="B6398" s="15">
        <v>7.5706850000000001</v>
      </c>
      <c r="C6398" s="16">
        <v>6.2366630000000001</v>
      </c>
      <c r="D6398" s="16">
        <v>6.2366630000000001</v>
      </c>
      <c r="E6398" s="2">
        <v>1</v>
      </c>
    </row>
    <row r="6399" spans="1:5" ht="12.95" customHeight="1" x14ac:dyDescent="0.2">
      <c r="A6399" s="7">
        <v>41823</v>
      </c>
      <c r="B6399" s="15">
        <v>7.5745259999999996</v>
      </c>
      <c r="C6399" s="16">
        <v>6.2393130000000001</v>
      </c>
      <c r="D6399" s="16">
        <v>6.2393130000000001</v>
      </c>
      <c r="E6399" s="2">
        <v>1</v>
      </c>
    </row>
    <row r="6400" spans="1:5" ht="12.95" customHeight="1" x14ac:dyDescent="0.2">
      <c r="A6400" s="7">
        <v>41824</v>
      </c>
      <c r="B6400" s="15">
        <v>7.57803</v>
      </c>
      <c r="C6400" s="16">
        <v>6.2401429999999998</v>
      </c>
      <c r="D6400" s="16">
        <v>6.2401429999999998</v>
      </c>
      <c r="E6400" s="2">
        <v>1</v>
      </c>
    </row>
    <row r="6401" spans="1:5" ht="12.95" customHeight="1" x14ac:dyDescent="0.2">
      <c r="A6401" s="7">
        <v>41825</v>
      </c>
      <c r="B6401" s="15">
        <v>7.579974</v>
      </c>
      <c r="C6401" s="16">
        <v>6.2340439999999999</v>
      </c>
      <c r="D6401" s="16">
        <v>6.2340439999999999</v>
      </c>
      <c r="E6401" s="2">
        <v>1</v>
      </c>
    </row>
    <row r="6402" spans="1:5" ht="12.95" customHeight="1" x14ac:dyDescent="0.2">
      <c r="A6402" s="7">
        <v>41826</v>
      </c>
      <c r="B6402" s="15">
        <v>7.579974</v>
      </c>
      <c r="C6402" s="16">
        <v>6.2340439999999999</v>
      </c>
      <c r="D6402" s="16">
        <v>6.2340439999999999</v>
      </c>
      <c r="E6402" s="2">
        <v>1</v>
      </c>
    </row>
    <row r="6403" spans="1:5" ht="12.95" customHeight="1" x14ac:dyDescent="0.2">
      <c r="A6403" s="7">
        <v>41827</v>
      </c>
      <c r="B6403" s="15">
        <v>7.579974</v>
      </c>
      <c r="C6403" s="16">
        <v>6.2340439999999999</v>
      </c>
      <c r="D6403" s="16">
        <v>6.2340439999999999</v>
      </c>
      <c r="E6403" s="2">
        <v>1</v>
      </c>
    </row>
    <row r="6404" spans="1:5" ht="12.95" customHeight="1" x14ac:dyDescent="0.2">
      <c r="A6404" s="7">
        <v>41828</v>
      </c>
      <c r="B6404" s="15">
        <v>7.5808689999999999</v>
      </c>
      <c r="C6404" s="16">
        <v>6.2363189999999999</v>
      </c>
      <c r="D6404" s="16">
        <v>6.2363189999999999</v>
      </c>
      <c r="E6404" s="2">
        <v>1</v>
      </c>
    </row>
    <row r="6405" spans="1:5" ht="12.95" customHeight="1" x14ac:dyDescent="0.2">
      <c r="A6405" s="7">
        <v>41829</v>
      </c>
      <c r="B6405" s="15">
        <v>7.578557</v>
      </c>
      <c r="C6405" s="16">
        <v>6.2369820000000002</v>
      </c>
      <c r="D6405" s="16">
        <v>6.2369820000000002</v>
      </c>
      <c r="E6405" s="2">
        <v>1</v>
      </c>
    </row>
    <row r="6406" spans="1:5" ht="12.95" customHeight="1" x14ac:dyDescent="0.2">
      <c r="A6406" s="7">
        <v>41830</v>
      </c>
      <c r="B6406" s="15">
        <v>7.5901820000000004</v>
      </c>
      <c r="C6406" s="16">
        <v>6.2455210000000001</v>
      </c>
      <c r="D6406" s="16">
        <v>6.2455210000000001</v>
      </c>
      <c r="E6406" s="2">
        <v>1</v>
      </c>
    </row>
    <row r="6407" spans="1:5" ht="12.95" customHeight="1" x14ac:dyDescent="0.2">
      <c r="A6407" s="7">
        <v>41831</v>
      </c>
      <c r="B6407" s="15">
        <v>7.5957429999999997</v>
      </c>
      <c r="C6407" s="16">
        <v>6.2542140000000002</v>
      </c>
      <c r="D6407" s="16">
        <v>6.2542140000000002</v>
      </c>
      <c r="E6407" s="2">
        <v>1</v>
      </c>
    </row>
    <row r="6408" spans="1:5" ht="12.95" customHeight="1" x14ac:dyDescent="0.2">
      <c r="A6408" s="7">
        <v>41832</v>
      </c>
      <c r="B6408" s="15">
        <v>7.6020960000000004</v>
      </c>
      <c r="C6408" s="16">
        <v>6.2609919999999999</v>
      </c>
      <c r="D6408" s="16">
        <v>6.2609919999999999</v>
      </c>
      <c r="E6408" s="2">
        <v>1</v>
      </c>
    </row>
    <row r="6409" spans="1:5" ht="12.95" customHeight="1" x14ac:dyDescent="0.2">
      <c r="A6409" s="7">
        <v>41833</v>
      </c>
      <c r="B6409" s="15">
        <v>7.6020960000000004</v>
      </c>
      <c r="C6409" s="16">
        <v>6.2609919999999999</v>
      </c>
      <c r="D6409" s="16">
        <v>6.2609919999999999</v>
      </c>
      <c r="E6409" s="2">
        <v>1</v>
      </c>
    </row>
    <row r="6410" spans="1:5" ht="12.95" customHeight="1" x14ac:dyDescent="0.2">
      <c r="A6410" s="7">
        <v>41834</v>
      </c>
      <c r="B6410" s="15">
        <v>7.6020960000000004</v>
      </c>
      <c r="C6410" s="16">
        <v>6.2609919999999999</v>
      </c>
      <c r="D6410" s="16">
        <v>6.2609919999999999</v>
      </c>
      <c r="E6410" s="2">
        <v>1</v>
      </c>
    </row>
    <row r="6411" spans="1:5" ht="12.95" customHeight="1" x14ac:dyDescent="0.2">
      <c r="A6411" s="7">
        <v>41835</v>
      </c>
      <c r="B6411" s="15">
        <v>7.6033569999999999</v>
      </c>
      <c r="C6411" s="16">
        <v>6.2646100000000002</v>
      </c>
      <c r="D6411" s="16">
        <v>6.2646100000000002</v>
      </c>
      <c r="E6411" s="2">
        <v>1</v>
      </c>
    </row>
    <row r="6412" spans="1:5" ht="12.95" customHeight="1" x14ac:dyDescent="0.2">
      <c r="A6412" s="7">
        <v>41836</v>
      </c>
      <c r="B6412" s="15">
        <v>7.604946</v>
      </c>
      <c r="C6412" s="16">
        <v>6.2638550000000004</v>
      </c>
      <c r="D6412" s="16">
        <v>6.2638550000000004</v>
      </c>
      <c r="E6412" s="2">
        <v>1</v>
      </c>
    </row>
    <row r="6413" spans="1:5" ht="12.95" customHeight="1" x14ac:dyDescent="0.2">
      <c r="A6413" s="7">
        <v>41837</v>
      </c>
      <c r="B6413" s="15">
        <v>7.6063799999999997</v>
      </c>
      <c r="C6413" s="16">
        <v>6.2588499999999998</v>
      </c>
      <c r="D6413" s="16">
        <v>6.2588499999999998</v>
      </c>
      <c r="E6413" s="2">
        <v>1</v>
      </c>
    </row>
    <row r="6414" spans="1:5" ht="12.95" customHeight="1" x14ac:dyDescent="0.2">
      <c r="A6414" s="7">
        <v>41838</v>
      </c>
      <c r="B6414" s="15">
        <v>7.6168800000000001</v>
      </c>
      <c r="C6414" s="16">
        <v>6.271102</v>
      </c>
      <c r="D6414" s="16">
        <v>6.271102</v>
      </c>
      <c r="E6414" s="2">
        <v>1</v>
      </c>
    </row>
    <row r="6415" spans="1:5" ht="12.95" customHeight="1" x14ac:dyDescent="0.2">
      <c r="A6415" s="7">
        <v>41839</v>
      </c>
      <c r="B6415" s="15">
        <v>7.612616</v>
      </c>
      <c r="C6415" s="16">
        <v>6.2696560000000003</v>
      </c>
      <c r="D6415" s="16">
        <v>6.2696560000000003</v>
      </c>
      <c r="E6415" s="2">
        <v>1</v>
      </c>
    </row>
    <row r="6416" spans="1:5" ht="12.95" customHeight="1" x14ac:dyDescent="0.2">
      <c r="A6416" s="7">
        <v>41840</v>
      </c>
      <c r="B6416" s="15">
        <v>7.612616</v>
      </c>
      <c r="C6416" s="16">
        <v>6.2696560000000003</v>
      </c>
      <c r="D6416" s="16">
        <v>6.2696560000000003</v>
      </c>
      <c r="E6416" s="2">
        <v>1</v>
      </c>
    </row>
    <row r="6417" spans="1:5" ht="12.95" customHeight="1" x14ac:dyDescent="0.2">
      <c r="A6417" s="7">
        <v>41841</v>
      </c>
      <c r="B6417" s="15">
        <v>7.612616</v>
      </c>
      <c r="C6417" s="16">
        <v>6.2696560000000003</v>
      </c>
      <c r="D6417" s="16">
        <v>6.2696560000000003</v>
      </c>
      <c r="E6417" s="2">
        <v>1</v>
      </c>
    </row>
    <row r="6418" spans="1:5" ht="12.95" customHeight="1" x14ac:dyDescent="0.2">
      <c r="A6418" s="7">
        <v>41842</v>
      </c>
      <c r="B6418" s="15">
        <v>7.6115789999999999</v>
      </c>
      <c r="C6418" s="16">
        <v>6.266737</v>
      </c>
      <c r="D6418" s="16">
        <v>6.266737</v>
      </c>
      <c r="E6418" s="2">
        <v>1</v>
      </c>
    </row>
    <row r="6419" spans="1:5" ht="12.95" customHeight="1" x14ac:dyDescent="0.2">
      <c r="A6419" s="7">
        <v>41843</v>
      </c>
      <c r="B6419" s="15">
        <v>7.6077149999999998</v>
      </c>
      <c r="C6419" s="16">
        <v>6.2620089999999999</v>
      </c>
      <c r="D6419" s="16">
        <v>6.2620089999999999</v>
      </c>
      <c r="E6419" s="2">
        <v>1</v>
      </c>
    </row>
    <row r="6420" spans="1:5" ht="12.95" customHeight="1" x14ac:dyDescent="0.2">
      <c r="A6420" s="7">
        <v>41844</v>
      </c>
      <c r="B6420" s="15">
        <v>7.6069930000000001</v>
      </c>
      <c r="C6420" s="16">
        <v>6.2603840000000002</v>
      </c>
      <c r="D6420" s="16">
        <v>6.2603840000000002</v>
      </c>
      <c r="E6420" s="2">
        <v>1</v>
      </c>
    </row>
    <row r="6421" spans="1:5" ht="12.95" customHeight="1" x14ac:dyDescent="0.2">
      <c r="A6421" s="7">
        <v>41845</v>
      </c>
      <c r="B6421" s="15">
        <v>7.6122940000000003</v>
      </c>
      <c r="C6421" s="16">
        <v>6.265263</v>
      </c>
      <c r="D6421" s="16">
        <v>6.265263</v>
      </c>
      <c r="E6421" s="2">
        <v>1</v>
      </c>
    </row>
    <row r="6422" spans="1:5" ht="12.95" customHeight="1" x14ac:dyDescent="0.2">
      <c r="A6422" s="7">
        <v>41846</v>
      </c>
      <c r="B6422" s="15">
        <v>7.6172490000000002</v>
      </c>
      <c r="C6422" s="16">
        <v>6.2677930000000002</v>
      </c>
      <c r="D6422" s="16">
        <v>6.2677930000000002</v>
      </c>
      <c r="E6422" s="2">
        <v>1</v>
      </c>
    </row>
    <row r="6423" spans="1:5" ht="12.95" customHeight="1" x14ac:dyDescent="0.2">
      <c r="A6423" s="7">
        <v>41847</v>
      </c>
      <c r="B6423" s="15">
        <v>7.6172490000000002</v>
      </c>
      <c r="C6423" s="16">
        <v>6.2677930000000002</v>
      </c>
      <c r="D6423" s="16">
        <v>6.2677930000000002</v>
      </c>
      <c r="E6423" s="2">
        <v>1</v>
      </c>
    </row>
    <row r="6424" spans="1:5" ht="12.95" customHeight="1" x14ac:dyDescent="0.2">
      <c r="A6424" s="7">
        <v>41848</v>
      </c>
      <c r="B6424" s="15">
        <v>7.6172490000000002</v>
      </c>
      <c r="C6424" s="16">
        <v>6.2677930000000002</v>
      </c>
      <c r="D6424" s="16">
        <v>6.2677930000000002</v>
      </c>
      <c r="E6424" s="2">
        <v>1</v>
      </c>
    </row>
    <row r="6425" spans="1:5" ht="12.95" customHeight="1" x14ac:dyDescent="0.2">
      <c r="A6425" s="7">
        <v>41849</v>
      </c>
      <c r="B6425" s="15">
        <v>7.6213639999999998</v>
      </c>
      <c r="C6425" s="16">
        <v>6.273244</v>
      </c>
      <c r="D6425" s="16">
        <v>6.273244</v>
      </c>
      <c r="E6425" s="2">
        <v>1</v>
      </c>
    </row>
    <row r="6426" spans="1:5" ht="12.95" customHeight="1" x14ac:dyDescent="0.2">
      <c r="A6426" s="7">
        <v>41850</v>
      </c>
      <c r="B6426" s="15">
        <v>7.6209210000000001</v>
      </c>
      <c r="C6426" s="16">
        <v>6.2728789999999996</v>
      </c>
      <c r="D6426" s="16">
        <v>6.2728789999999996</v>
      </c>
      <c r="E6426" s="2">
        <v>1</v>
      </c>
    </row>
    <row r="6427" spans="1:5" ht="12.95" customHeight="1" x14ac:dyDescent="0.2">
      <c r="A6427" s="7">
        <v>41851</v>
      </c>
      <c r="B6427" s="15">
        <v>7.6365040000000004</v>
      </c>
      <c r="C6427" s="16">
        <v>6.2800200000000004</v>
      </c>
      <c r="D6427" s="16">
        <v>6.2800200000000004</v>
      </c>
      <c r="E6427" s="2">
        <v>1</v>
      </c>
    </row>
    <row r="6428" spans="1:5" ht="12.95" customHeight="1" x14ac:dyDescent="0.2">
      <c r="A6428" s="7">
        <v>41852</v>
      </c>
      <c r="B6428" s="15">
        <v>7.6360809999999999</v>
      </c>
      <c r="C6428" s="16">
        <v>6.2755429999999999</v>
      </c>
      <c r="D6428" s="16">
        <v>6.2755429999999999</v>
      </c>
      <c r="E6428" s="2">
        <v>1</v>
      </c>
    </row>
    <row r="6429" spans="1:5" ht="12.95" customHeight="1" x14ac:dyDescent="0.2">
      <c r="A6429" s="7">
        <v>41853</v>
      </c>
      <c r="B6429" s="15">
        <v>7.6305440000000004</v>
      </c>
      <c r="C6429" s="16">
        <v>6.2756350000000003</v>
      </c>
      <c r="D6429" s="16">
        <v>6.2756350000000003</v>
      </c>
      <c r="E6429" s="2">
        <v>1</v>
      </c>
    </row>
    <row r="6430" spans="1:5" ht="12.95" customHeight="1" x14ac:dyDescent="0.2">
      <c r="A6430" s="7">
        <v>41854</v>
      </c>
      <c r="B6430" s="15">
        <v>7.6305440000000004</v>
      </c>
      <c r="C6430" s="16">
        <v>6.2756350000000003</v>
      </c>
      <c r="D6430" s="16">
        <v>6.2756350000000003</v>
      </c>
      <c r="E6430" s="2">
        <v>1</v>
      </c>
    </row>
    <row r="6431" spans="1:5" ht="12.95" customHeight="1" x14ac:dyDescent="0.2">
      <c r="A6431" s="7">
        <v>41855</v>
      </c>
      <c r="B6431" s="15">
        <v>7.6305440000000004</v>
      </c>
      <c r="C6431" s="16">
        <v>6.2756350000000003</v>
      </c>
      <c r="D6431" s="16">
        <v>6.2756350000000003</v>
      </c>
      <c r="E6431" s="2">
        <v>1</v>
      </c>
    </row>
    <row r="6432" spans="1:5" ht="12.95" customHeight="1" x14ac:dyDescent="0.2">
      <c r="A6432" s="7">
        <v>41856</v>
      </c>
      <c r="B6432" s="15">
        <v>7.6305069999999997</v>
      </c>
      <c r="C6432" s="16">
        <v>6.2725090000000003</v>
      </c>
      <c r="D6432" s="16">
        <v>6.2725090000000003</v>
      </c>
      <c r="E6432" s="2">
        <v>1</v>
      </c>
    </row>
    <row r="6433" spans="1:5" ht="12.95" customHeight="1" x14ac:dyDescent="0.2">
      <c r="A6433" s="7">
        <v>41857</v>
      </c>
      <c r="B6433" s="15">
        <v>7.6305069999999997</v>
      </c>
      <c r="C6433" s="16">
        <v>6.2725090000000003</v>
      </c>
      <c r="D6433" s="16">
        <v>6.2725090000000003</v>
      </c>
      <c r="E6433" s="2">
        <v>1</v>
      </c>
    </row>
    <row r="6434" spans="1:5" ht="12.95" customHeight="1" x14ac:dyDescent="0.2">
      <c r="A6434" s="7">
        <v>41858</v>
      </c>
      <c r="B6434" s="15">
        <v>7.6352310000000001</v>
      </c>
      <c r="C6434" s="16">
        <v>6.2815560000000001</v>
      </c>
      <c r="D6434" s="16">
        <v>6.2815560000000001</v>
      </c>
      <c r="E6434" s="2">
        <v>1</v>
      </c>
    </row>
    <row r="6435" spans="1:5" ht="12.95" customHeight="1" x14ac:dyDescent="0.2">
      <c r="A6435" s="7">
        <v>41859</v>
      </c>
      <c r="B6435" s="15">
        <v>7.6335689999999996</v>
      </c>
      <c r="C6435" s="16">
        <v>6.281739</v>
      </c>
      <c r="D6435" s="16">
        <v>6.281739</v>
      </c>
      <c r="E6435" s="2">
        <v>1</v>
      </c>
    </row>
    <row r="6436" spans="1:5" ht="12.95" customHeight="1" x14ac:dyDescent="0.2">
      <c r="A6436" s="7">
        <v>41860</v>
      </c>
      <c r="B6436" s="15">
        <v>7.642309</v>
      </c>
      <c r="C6436" s="16">
        <v>6.2998180000000001</v>
      </c>
      <c r="D6436" s="16">
        <v>6.2998180000000001</v>
      </c>
      <c r="E6436" s="2">
        <v>1</v>
      </c>
    </row>
    <row r="6437" spans="1:5" ht="12.95" customHeight="1" x14ac:dyDescent="0.2">
      <c r="A6437" s="7">
        <v>41861</v>
      </c>
      <c r="B6437" s="15">
        <v>7.642309</v>
      </c>
      <c r="C6437" s="16">
        <v>6.2998180000000001</v>
      </c>
      <c r="D6437" s="16">
        <v>6.2998180000000001</v>
      </c>
      <c r="E6437" s="2">
        <v>1</v>
      </c>
    </row>
    <row r="6438" spans="1:5" ht="12.95" customHeight="1" x14ac:dyDescent="0.2">
      <c r="A6438" s="7">
        <v>41862</v>
      </c>
      <c r="B6438" s="15">
        <v>7.642309</v>
      </c>
      <c r="C6438" s="16">
        <v>6.2998180000000001</v>
      </c>
      <c r="D6438" s="16">
        <v>6.2998180000000001</v>
      </c>
      <c r="E6438" s="2">
        <v>1</v>
      </c>
    </row>
    <row r="6439" spans="1:5" ht="12.95" customHeight="1" x14ac:dyDescent="0.2">
      <c r="A6439" s="7">
        <v>41863</v>
      </c>
      <c r="B6439" s="15">
        <v>7.6401870000000001</v>
      </c>
      <c r="C6439" s="16">
        <v>6.2985879999999996</v>
      </c>
      <c r="D6439" s="16">
        <v>6.2985879999999996</v>
      </c>
      <c r="E6439" s="2">
        <v>1</v>
      </c>
    </row>
    <row r="6440" spans="1:5" ht="12.95" customHeight="1" x14ac:dyDescent="0.2">
      <c r="A6440" s="7">
        <v>41864</v>
      </c>
      <c r="B6440" s="15">
        <v>7.6379979999999996</v>
      </c>
      <c r="C6440" s="16">
        <v>6.2915960000000002</v>
      </c>
      <c r="D6440" s="16">
        <v>6.2915960000000002</v>
      </c>
      <c r="E6440" s="2">
        <v>1</v>
      </c>
    </row>
    <row r="6441" spans="1:5" ht="12.95" customHeight="1" x14ac:dyDescent="0.2">
      <c r="A6441" s="7">
        <v>41865</v>
      </c>
      <c r="B6441" s="15">
        <v>7.6340599999999998</v>
      </c>
      <c r="C6441" s="16">
        <v>6.2909439999999996</v>
      </c>
      <c r="D6441" s="16">
        <v>6.2909439999999996</v>
      </c>
      <c r="E6441" s="2">
        <v>1</v>
      </c>
    </row>
    <row r="6442" spans="1:5" ht="12.95" customHeight="1" x14ac:dyDescent="0.2">
      <c r="A6442" s="7">
        <v>41866</v>
      </c>
      <c r="B6442" s="15">
        <v>7.6270600000000002</v>
      </c>
      <c r="C6442" s="16">
        <v>6.2939920000000003</v>
      </c>
      <c r="D6442" s="16">
        <v>6.2939920000000003</v>
      </c>
      <c r="E6442" s="2">
        <v>1</v>
      </c>
    </row>
    <row r="6443" spans="1:5" ht="12.95" customHeight="1" x14ac:dyDescent="0.2">
      <c r="A6443" s="7">
        <v>41867</v>
      </c>
      <c r="B6443" s="15">
        <v>7.6270600000000002</v>
      </c>
      <c r="C6443" s="16">
        <v>6.2939920000000003</v>
      </c>
      <c r="D6443" s="16">
        <v>6.2939920000000003</v>
      </c>
      <c r="E6443" s="2">
        <v>1</v>
      </c>
    </row>
    <row r="6444" spans="1:5" ht="12.95" customHeight="1" x14ac:dyDescent="0.2">
      <c r="A6444" s="7">
        <v>41868</v>
      </c>
      <c r="B6444" s="15">
        <v>7.6270600000000002</v>
      </c>
      <c r="C6444" s="16">
        <v>6.2939920000000003</v>
      </c>
      <c r="D6444" s="16">
        <v>6.2939920000000003</v>
      </c>
      <c r="E6444" s="2">
        <v>1</v>
      </c>
    </row>
    <row r="6445" spans="1:5" ht="12.95" customHeight="1" x14ac:dyDescent="0.2">
      <c r="A6445" s="7">
        <v>41869</v>
      </c>
      <c r="B6445" s="15">
        <v>7.6270600000000002</v>
      </c>
      <c r="C6445" s="16">
        <v>6.2939920000000003</v>
      </c>
      <c r="D6445" s="16">
        <v>6.2939920000000003</v>
      </c>
      <c r="E6445" s="2">
        <v>1</v>
      </c>
    </row>
    <row r="6446" spans="1:5" ht="12.95" customHeight="1" x14ac:dyDescent="0.2">
      <c r="A6446" s="7">
        <v>41870</v>
      </c>
      <c r="B6446" s="15">
        <v>7.6184099999999999</v>
      </c>
      <c r="C6446" s="16">
        <v>6.2930859999999997</v>
      </c>
      <c r="D6446" s="16">
        <v>6.2930859999999997</v>
      </c>
      <c r="E6446" s="2">
        <v>1</v>
      </c>
    </row>
    <row r="6447" spans="1:5" ht="12.95" customHeight="1" x14ac:dyDescent="0.2">
      <c r="A6447" s="7">
        <v>41871</v>
      </c>
      <c r="B6447" s="15">
        <v>7.6109790000000004</v>
      </c>
      <c r="C6447" s="16">
        <v>6.286429</v>
      </c>
      <c r="D6447" s="16">
        <v>6.286429</v>
      </c>
      <c r="E6447" s="2">
        <v>1</v>
      </c>
    </row>
    <row r="6448" spans="1:5" ht="12.95" customHeight="1" x14ac:dyDescent="0.2">
      <c r="A6448" s="7">
        <v>41872</v>
      </c>
      <c r="B6448" s="15">
        <v>7.607164</v>
      </c>
      <c r="C6448" s="16">
        <v>6.2848350000000002</v>
      </c>
      <c r="D6448" s="16">
        <v>6.2848350000000002</v>
      </c>
      <c r="E6448" s="2">
        <v>1</v>
      </c>
    </row>
    <row r="6449" spans="1:5" ht="12.95" customHeight="1" x14ac:dyDescent="0.2">
      <c r="A6449" s="7">
        <v>41873</v>
      </c>
      <c r="B6449" s="15">
        <v>7.6062409999999998</v>
      </c>
      <c r="C6449" s="16">
        <v>6.2814769999999998</v>
      </c>
      <c r="D6449" s="16">
        <v>6.2814769999999998</v>
      </c>
      <c r="E6449" s="2">
        <v>1</v>
      </c>
    </row>
    <row r="6450" spans="1:5" ht="12.95" customHeight="1" x14ac:dyDescent="0.2">
      <c r="A6450" s="7">
        <v>41874</v>
      </c>
      <c r="B6450" s="15">
        <v>7.6192700000000002</v>
      </c>
      <c r="C6450" s="16">
        <v>6.2995200000000002</v>
      </c>
      <c r="D6450" s="16">
        <v>6.2995200000000002</v>
      </c>
      <c r="E6450" s="2">
        <v>1</v>
      </c>
    </row>
    <row r="6451" spans="1:5" ht="12.95" customHeight="1" x14ac:dyDescent="0.2">
      <c r="A6451" s="7">
        <v>41875</v>
      </c>
      <c r="B6451" s="15">
        <v>7.6192700000000002</v>
      </c>
      <c r="C6451" s="16">
        <v>6.2995200000000002</v>
      </c>
      <c r="D6451" s="16">
        <v>6.2995200000000002</v>
      </c>
      <c r="E6451" s="2">
        <v>1</v>
      </c>
    </row>
    <row r="6452" spans="1:5" ht="12.95" customHeight="1" x14ac:dyDescent="0.2">
      <c r="A6452" s="7">
        <v>41876</v>
      </c>
      <c r="B6452" s="15">
        <v>7.6192700000000002</v>
      </c>
      <c r="C6452" s="16">
        <v>6.2995200000000002</v>
      </c>
      <c r="D6452" s="16">
        <v>6.2995200000000002</v>
      </c>
      <c r="E6452" s="2">
        <v>1</v>
      </c>
    </row>
    <row r="6453" spans="1:5" ht="12.95" customHeight="1" x14ac:dyDescent="0.2">
      <c r="A6453" s="7">
        <v>41877</v>
      </c>
      <c r="B6453" s="15">
        <v>7.6172979999999999</v>
      </c>
      <c r="C6453" s="16">
        <v>6.3004949999999997</v>
      </c>
      <c r="D6453" s="16">
        <v>6.3004949999999997</v>
      </c>
      <c r="E6453" s="2">
        <v>1</v>
      </c>
    </row>
    <row r="6454" spans="1:5" ht="12.95" customHeight="1" x14ac:dyDescent="0.2">
      <c r="A6454" s="7">
        <v>41878</v>
      </c>
      <c r="B6454" s="15">
        <v>7.6173929999999999</v>
      </c>
      <c r="C6454" s="16">
        <v>6.3073550000000003</v>
      </c>
      <c r="D6454" s="16">
        <v>6.3073550000000003</v>
      </c>
      <c r="E6454" s="2">
        <v>1</v>
      </c>
    </row>
    <row r="6455" spans="1:5" ht="12.95" customHeight="1" x14ac:dyDescent="0.2">
      <c r="A6455" s="7">
        <v>41879</v>
      </c>
      <c r="B6455" s="15">
        <v>7.6267050000000003</v>
      </c>
      <c r="C6455" s="16">
        <v>6.3166349999999998</v>
      </c>
      <c r="D6455" s="16">
        <v>6.3166349999999998</v>
      </c>
      <c r="E6455" s="2">
        <v>1</v>
      </c>
    </row>
    <row r="6456" spans="1:5" ht="12.95" customHeight="1" x14ac:dyDescent="0.2">
      <c r="A6456" s="7">
        <v>41880</v>
      </c>
      <c r="B6456" s="15">
        <v>7.6229969999999998</v>
      </c>
      <c r="C6456" s="16">
        <v>6.3219409999999998</v>
      </c>
      <c r="D6456" s="16">
        <v>6.3219409999999998</v>
      </c>
      <c r="E6456" s="2">
        <v>1</v>
      </c>
    </row>
    <row r="6457" spans="1:5" ht="12.95" customHeight="1" x14ac:dyDescent="0.2">
      <c r="A6457" s="7">
        <v>41881</v>
      </c>
      <c r="B6457" s="15">
        <v>7.6271329999999997</v>
      </c>
      <c r="C6457" s="16">
        <v>6.3264209999999999</v>
      </c>
      <c r="D6457" s="16">
        <v>6.3264209999999999</v>
      </c>
      <c r="E6457" s="2">
        <v>1</v>
      </c>
    </row>
    <row r="6458" spans="1:5" ht="12.95" customHeight="1" x14ac:dyDescent="0.2">
      <c r="A6458" s="7">
        <v>41882</v>
      </c>
      <c r="B6458" s="15">
        <v>7.6271329999999997</v>
      </c>
      <c r="C6458" s="16">
        <v>6.3264209999999999</v>
      </c>
      <c r="D6458" s="16">
        <v>6.3264209999999999</v>
      </c>
      <c r="E6458" s="2">
        <v>1</v>
      </c>
    </row>
    <row r="6459" spans="1:5" ht="12.95" customHeight="1" x14ac:dyDescent="0.2">
      <c r="A6459" s="7">
        <v>41883</v>
      </c>
      <c r="B6459" s="15">
        <v>7.6271329999999997</v>
      </c>
      <c r="C6459" s="16">
        <v>6.3264209999999999</v>
      </c>
      <c r="D6459" s="16">
        <v>6.3264209999999999</v>
      </c>
      <c r="E6459" s="2">
        <v>1</v>
      </c>
    </row>
    <row r="6460" spans="1:5" ht="12.95" customHeight="1" x14ac:dyDescent="0.2">
      <c r="A6460" s="7">
        <v>41884</v>
      </c>
      <c r="B6460" s="15">
        <v>7.6189470000000004</v>
      </c>
      <c r="C6460" s="16">
        <v>6.3149170000000003</v>
      </c>
      <c r="D6460" s="16">
        <v>6.3149170000000003</v>
      </c>
      <c r="E6460" s="2">
        <v>1</v>
      </c>
    </row>
    <row r="6461" spans="1:5" ht="12.95" customHeight="1" x14ac:dyDescent="0.2">
      <c r="A6461" s="7">
        <v>41885</v>
      </c>
      <c r="B6461" s="15">
        <v>7.6143780000000003</v>
      </c>
      <c r="C6461" s="16">
        <v>6.3059029999999998</v>
      </c>
      <c r="D6461" s="16">
        <v>6.3059029999999998</v>
      </c>
      <c r="E6461" s="2">
        <v>1</v>
      </c>
    </row>
    <row r="6462" spans="1:5" ht="12.95" customHeight="1" x14ac:dyDescent="0.2">
      <c r="A6462" s="7">
        <v>41886</v>
      </c>
      <c r="B6462" s="15">
        <v>7.6054890000000004</v>
      </c>
      <c r="C6462" s="16">
        <v>6.3001069999999997</v>
      </c>
      <c r="D6462" s="16">
        <v>6.3001069999999997</v>
      </c>
      <c r="E6462" s="2">
        <v>1</v>
      </c>
    </row>
    <row r="6463" spans="1:5" ht="12.95" customHeight="1" x14ac:dyDescent="0.2">
      <c r="A6463" s="7">
        <v>41887</v>
      </c>
      <c r="B6463" s="15">
        <v>7.610919</v>
      </c>
      <c r="C6463" s="16">
        <v>6.3072169999999996</v>
      </c>
      <c r="D6463" s="16">
        <v>6.3072169999999996</v>
      </c>
      <c r="E6463" s="2">
        <v>1</v>
      </c>
    </row>
    <row r="6464" spans="1:5" ht="12.95" customHeight="1" x14ac:dyDescent="0.2">
      <c r="A6464" s="7">
        <v>41888</v>
      </c>
      <c r="B6464" s="15">
        <v>7.6187230000000001</v>
      </c>
      <c r="C6464" s="16">
        <v>6.3178729999999996</v>
      </c>
      <c r="D6464" s="16">
        <v>6.3178729999999996</v>
      </c>
      <c r="E6464" s="2">
        <v>1</v>
      </c>
    </row>
    <row r="6465" spans="1:5" ht="12.95" customHeight="1" x14ac:dyDescent="0.2">
      <c r="A6465" s="7">
        <v>41889</v>
      </c>
      <c r="B6465" s="15">
        <v>7.6187230000000001</v>
      </c>
      <c r="C6465" s="16">
        <v>6.3178729999999996</v>
      </c>
      <c r="D6465" s="16">
        <v>6.3178729999999996</v>
      </c>
      <c r="E6465" s="2">
        <v>1</v>
      </c>
    </row>
    <row r="6466" spans="1:5" ht="12.95" customHeight="1" x14ac:dyDescent="0.2">
      <c r="A6466" s="7">
        <v>41890</v>
      </c>
      <c r="B6466" s="15">
        <v>7.6187230000000001</v>
      </c>
      <c r="C6466" s="16">
        <v>6.3178729999999996</v>
      </c>
      <c r="D6466" s="16">
        <v>6.3178729999999996</v>
      </c>
      <c r="E6466" s="2">
        <v>1</v>
      </c>
    </row>
    <row r="6467" spans="1:5" ht="12.95" customHeight="1" x14ac:dyDescent="0.2">
      <c r="A6467" s="7">
        <v>41891</v>
      </c>
      <c r="B6467" s="15">
        <v>7.6207469999999997</v>
      </c>
      <c r="C6467" s="16">
        <v>6.3195509999999997</v>
      </c>
      <c r="D6467" s="16">
        <v>6.3195509999999997</v>
      </c>
      <c r="E6467" s="2">
        <v>1</v>
      </c>
    </row>
    <row r="6468" spans="1:5" ht="12.95" customHeight="1" x14ac:dyDescent="0.2">
      <c r="A6468" s="7">
        <v>41892</v>
      </c>
      <c r="B6468" s="15">
        <v>7.6188779999999996</v>
      </c>
      <c r="C6468" s="16">
        <v>6.3195740000000002</v>
      </c>
      <c r="D6468" s="16">
        <v>6.3195740000000002</v>
      </c>
      <c r="E6468" s="2">
        <v>1</v>
      </c>
    </row>
    <row r="6469" spans="1:5" ht="12.95" customHeight="1" x14ac:dyDescent="0.2">
      <c r="A6469" s="7">
        <v>41893</v>
      </c>
      <c r="B6469" s="15">
        <v>7.6125769999999999</v>
      </c>
      <c r="C6469" s="16">
        <v>6.3049340000000003</v>
      </c>
      <c r="D6469" s="16">
        <v>6.3049340000000003</v>
      </c>
      <c r="E6469" s="2">
        <v>1</v>
      </c>
    </row>
    <row r="6470" spans="1:5" ht="12.95" customHeight="1" x14ac:dyDescent="0.2">
      <c r="A6470" s="7">
        <v>41894</v>
      </c>
      <c r="B6470" s="15">
        <v>7.616873</v>
      </c>
      <c r="C6470" s="16">
        <v>6.2970179999999996</v>
      </c>
      <c r="D6470" s="16">
        <v>6.2970179999999996</v>
      </c>
      <c r="E6470" s="2">
        <v>1</v>
      </c>
    </row>
    <row r="6471" spans="1:5" ht="12.95" customHeight="1" x14ac:dyDescent="0.2">
      <c r="A6471" s="7">
        <v>41895</v>
      </c>
      <c r="B6471" s="15">
        <v>7.617896</v>
      </c>
      <c r="C6471" s="16">
        <v>6.3015100000000004</v>
      </c>
      <c r="D6471" s="16">
        <v>6.3015100000000004</v>
      </c>
      <c r="E6471" s="2">
        <v>1</v>
      </c>
    </row>
    <row r="6472" spans="1:5" ht="12.95" customHeight="1" x14ac:dyDescent="0.2">
      <c r="A6472" s="7">
        <v>41896</v>
      </c>
      <c r="B6472" s="15">
        <v>7.617896</v>
      </c>
      <c r="C6472" s="16">
        <v>6.3015100000000004</v>
      </c>
      <c r="D6472" s="16">
        <v>6.3015100000000004</v>
      </c>
      <c r="E6472" s="2">
        <v>1</v>
      </c>
    </row>
    <row r="6473" spans="1:5" ht="12.95" customHeight="1" x14ac:dyDescent="0.2">
      <c r="A6473" s="7">
        <v>41897</v>
      </c>
      <c r="B6473" s="15">
        <v>7.617896</v>
      </c>
      <c r="C6473" s="16">
        <v>6.3015100000000004</v>
      </c>
      <c r="D6473" s="16">
        <v>6.3015100000000004</v>
      </c>
      <c r="E6473" s="2">
        <v>1</v>
      </c>
    </row>
    <row r="6474" spans="1:5" ht="12.95" customHeight="1" x14ac:dyDescent="0.2">
      <c r="A6474" s="7">
        <v>41898</v>
      </c>
      <c r="B6474" s="15">
        <v>7.6204280000000004</v>
      </c>
      <c r="C6474" s="16">
        <v>6.2989160000000002</v>
      </c>
      <c r="D6474" s="16">
        <v>6.2989160000000002</v>
      </c>
      <c r="E6474" s="2">
        <v>1</v>
      </c>
    </row>
    <row r="6475" spans="1:5" ht="12.95" customHeight="1" x14ac:dyDescent="0.2">
      <c r="A6475" s="7">
        <v>41899</v>
      </c>
      <c r="B6475" s="15">
        <v>7.6119240000000001</v>
      </c>
      <c r="C6475" s="16">
        <v>6.297091</v>
      </c>
      <c r="D6475" s="16">
        <v>6.297091</v>
      </c>
      <c r="E6475" s="2">
        <v>1</v>
      </c>
    </row>
    <row r="6476" spans="1:5" ht="12.95" customHeight="1" x14ac:dyDescent="0.2">
      <c r="A6476" s="7">
        <v>41900</v>
      </c>
      <c r="B6476" s="15">
        <v>7.6175480000000002</v>
      </c>
      <c r="C6476" s="16">
        <v>6.2918539999999998</v>
      </c>
      <c r="D6476" s="16">
        <v>6.2918539999999998</v>
      </c>
      <c r="E6476" s="2">
        <v>1</v>
      </c>
    </row>
    <row r="6477" spans="1:5" ht="12.95" customHeight="1" x14ac:dyDescent="0.2">
      <c r="A6477" s="7">
        <v>41901</v>
      </c>
      <c r="B6477" s="15">
        <v>7.6218820000000003</v>
      </c>
      <c r="C6477" s="16">
        <v>6.3110720000000002</v>
      </c>
      <c r="D6477" s="16">
        <v>6.3110720000000002</v>
      </c>
      <c r="E6477" s="2">
        <v>1</v>
      </c>
    </row>
    <row r="6478" spans="1:5" ht="12.95" customHeight="1" x14ac:dyDescent="0.2">
      <c r="A6478" s="7">
        <v>41902</v>
      </c>
      <c r="B6478" s="15">
        <v>7.6214979999999999</v>
      </c>
      <c r="C6478" s="16">
        <v>6.315461</v>
      </c>
      <c r="D6478" s="16">
        <v>6.315461</v>
      </c>
      <c r="E6478" s="2">
        <v>1</v>
      </c>
    </row>
    <row r="6479" spans="1:5" ht="12.95" customHeight="1" x14ac:dyDescent="0.2">
      <c r="A6479" s="7">
        <v>41903</v>
      </c>
      <c r="B6479" s="15">
        <v>7.6214979999999999</v>
      </c>
      <c r="C6479" s="16">
        <v>6.315461</v>
      </c>
      <c r="D6479" s="16">
        <v>6.315461</v>
      </c>
      <c r="E6479" s="2">
        <v>1</v>
      </c>
    </row>
    <row r="6480" spans="1:5" ht="12.95" customHeight="1" x14ac:dyDescent="0.2">
      <c r="A6480" s="7">
        <v>41904</v>
      </c>
      <c r="B6480" s="15">
        <v>7.6214979999999999</v>
      </c>
      <c r="C6480" s="16">
        <v>6.315461</v>
      </c>
      <c r="D6480" s="16">
        <v>6.315461</v>
      </c>
      <c r="E6480" s="2">
        <v>1</v>
      </c>
    </row>
    <row r="6481" spans="1:5" ht="12.95" customHeight="1" x14ac:dyDescent="0.2">
      <c r="A6481" s="7">
        <v>41905</v>
      </c>
      <c r="B6481" s="15">
        <v>7.6228530000000001</v>
      </c>
      <c r="C6481" s="16">
        <v>6.317107</v>
      </c>
      <c r="D6481" s="16">
        <v>6.317107</v>
      </c>
      <c r="E6481" s="2">
        <v>1</v>
      </c>
    </row>
    <row r="6482" spans="1:5" ht="12.95" customHeight="1" x14ac:dyDescent="0.2">
      <c r="A6482" s="7">
        <v>41906</v>
      </c>
      <c r="B6482" s="15">
        <v>7.6207339999999997</v>
      </c>
      <c r="C6482" s="16">
        <v>6.3137809999999996</v>
      </c>
      <c r="D6482" s="16">
        <v>6.3137809999999996</v>
      </c>
      <c r="E6482" s="2">
        <v>1</v>
      </c>
    </row>
    <row r="6483" spans="1:5" ht="12.95" customHeight="1" x14ac:dyDescent="0.2">
      <c r="A6483" s="7">
        <v>41907</v>
      </c>
      <c r="B6483" s="15">
        <v>7.6221990000000002</v>
      </c>
      <c r="C6483" s="16">
        <v>6.3134259999999998</v>
      </c>
      <c r="D6483" s="16">
        <v>6.3134259999999998</v>
      </c>
      <c r="E6483" s="2">
        <v>1</v>
      </c>
    </row>
    <row r="6484" spans="1:5" ht="12.95" customHeight="1" x14ac:dyDescent="0.2">
      <c r="A6484" s="7">
        <v>41908</v>
      </c>
      <c r="B6484" s="15">
        <v>7.6205619999999996</v>
      </c>
      <c r="C6484" s="16">
        <v>6.311547</v>
      </c>
      <c r="D6484" s="16">
        <v>6.311547</v>
      </c>
      <c r="E6484" s="2">
        <v>1</v>
      </c>
    </row>
    <row r="6485" spans="1:5" ht="12.95" customHeight="1" x14ac:dyDescent="0.2">
      <c r="A6485" s="7">
        <v>41909</v>
      </c>
      <c r="B6485" s="15">
        <v>7.6189609999999997</v>
      </c>
      <c r="C6485" s="16">
        <v>6.3123120000000004</v>
      </c>
      <c r="D6485" s="16">
        <v>6.3123120000000004</v>
      </c>
      <c r="E6485" s="2">
        <v>1</v>
      </c>
    </row>
    <row r="6486" spans="1:5" ht="12.95" customHeight="1" x14ac:dyDescent="0.2">
      <c r="A6486" s="7">
        <v>41910</v>
      </c>
      <c r="B6486" s="15">
        <v>7.6189609999999997</v>
      </c>
      <c r="C6486" s="16">
        <v>6.3123120000000004</v>
      </c>
      <c r="D6486" s="16">
        <v>6.3123120000000004</v>
      </c>
      <c r="E6486" s="2">
        <v>1</v>
      </c>
    </row>
    <row r="6487" spans="1:5" ht="12.95" customHeight="1" x14ac:dyDescent="0.2">
      <c r="A6487" s="7">
        <v>41911</v>
      </c>
      <c r="B6487" s="15">
        <v>7.6189609999999997</v>
      </c>
      <c r="C6487" s="16">
        <v>6.3123120000000004</v>
      </c>
      <c r="D6487" s="16">
        <v>6.3123120000000004</v>
      </c>
      <c r="E6487" s="2">
        <v>1</v>
      </c>
    </row>
    <row r="6488" spans="1:5" ht="12.95" customHeight="1" x14ac:dyDescent="0.2">
      <c r="A6488" s="7">
        <v>41912</v>
      </c>
      <c r="B6488" s="15">
        <v>7.6262670000000004</v>
      </c>
      <c r="C6488" s="16">
        <v>6.3167949999999999</v>
      </c>
      <c r="D6488" s="16">
        <v>6.3167949999999999</v>
      </c>
      <c r="E6488" s="2">
        <v>1</v>
      </c>
    </row>
    <row r="6489" spans="1:5" ht="12.95" customHeight="1" x14ac:dyDescent="0.2">
      <c r="A6489" s="7">
        <v>41913</v>
      </c>
      <c r="B6489" s="15">
        <v>7.6267440000000004</v>
      </c>
      <c r="C6489" s="16">
        <v>6.3219029999999998</v>
      </c>
      <c r="D6489" s="16">
        <v>6.3219029999999998</v>
      </c>
      <c r="E6489" s="2">
        <v>1</v>
      </c>
    </row>
    <row r="6490" spans="1:5" ht="12.95" customHeight="1" x14ac:dyDescent="0.2">
      <c r="A6490" s="7">
        <v>41914</v>
      </c>
      <c r="B6490" s="15">
        <v>7.6330920000000004</v>
      </c>
      <c r="C6490" s="16">
        <v>6.3271649999999999</v>
      </c>
      <c r="D6490" s="16">
        <v>6.3271649999999999</v>
      </c>
      <c r="E6490" s="2">
        <v>1</v>
      </c>
    </row>
    <row r="6491" spans="1:5" ht="12.95" customHeight="1" x14ac:dyDescent="0.2">
      <c r="A6491" s="7">
        <v>41915</v>
      </c>
      <c r="B6491" s="15">
        <v>7.6379339999999996</v>
      </c>
      <c r="C6491" s="16">
        <v>6.3264589999999998</v>
      </c>
      <c r="D6491" s="16">
        <v>6.3264589999999998</v>
      </c>
      <c r="E6491" s="2">
        <v>1</v>
      </c>
    </row>
    <row r="6492" spans="1:5" ht="12.95" customHeight="1" x14ac:dyDescent="0.2">
      <c r="A6492" s="7">
        <v>41916</v>
      </c>
      <c r="B6492" s="15">
        <v>7.6348349999999998</v>
      </c>
      <c r="C6492" s="16">
        <v>6.318136</v>
      </c>
      <c r="D6492" s="16">
        <v>6.318136</v>
      </c>
      <c r="E6492" s="2">
        <v>1</v>
      </c>
    </row>
    <row r="6493" spans="1:5" ht="12.95" customHeight="1" x14ac:dyDescent="0.2">
      <c r="A6493" s="7">
        <v>41917</v>
      </c>
      <c r="B6493" s="15">
        <v>7.6348349999999998</v>
      </c>
      <c r="C6493" s="16">
        <v>6.318136</v>
      </c>
      <c r="D6493" s="16">
        <v>6.318136</v>
      </c>
      <c r="E6493" s="2">
        <v>1</v>
      </c>
    </row>
    <row r="6494" spans="1:5" ht="12.95" customHeight="1" x14ac:dyDescent="0.2">
      <c r="A6494" s="7">
        <v>41918</v>
      </c>
      <c r="B6494" s="15">
        <v>7.6348349999999998</v>
      </c>
      <c r="C6494" s="16">
        <v>6.318136</v>
      </c>
      <c r="D6494" s="16">
        <v>6.318136</v>
      </c>
      <c r="E6494" s="2">
        <v>1</v>
      </c>
    </row>
    <row r="6495" spans="1:5" ht="12.95" customHeight="1" x14ac:dyDescent="0.2">
      <c r="A6495" s="7">
        <v>41919</v>
      </c>
      <c r="B6495" s="15">
        <v>7.6341890000000001</v>
      </c>
      <c r="C6495" s="16">
        <v>6.2998750000000001</v>
      </c>
      <c r="D6495" s="16">
        <v>6.2998750000000001</v>
      </c>
      <c r="E6495" s="2">
        <v>1</v>
      </c>
    </row>
    <row r="6496" spans="1:5" ht="12.95" customHeight="1" x14ac:dyDescent="0.2">
      <c r="A6496" s="7">
        <v>41920</v>
      </c>
      <c r="B6496" s="15">
        <v>7.6339240000000004</v>
      </c>
      <c r="C6496" s="16">
        <v>6.3069430000000004</v>
      </c>
      <c r="D6496" s="16">
        <v>6.3069430000000004</v>
      </c>
      <c r="E6496" s="2">
        <v>1</v>
      </c>
    </row>
    <row r="6497" spans="1:5" ht="12.95" customHeight="1" x14ac:dyDescent="0.2">
      <c r="A6497" s="7">
        <v>41921</v>
      </c>
      <c r="B6497" s="15">
        <v>7.6339240000000004</v>
      </c>
      <c r="C6497" s="16">
        <v>6.3069430000000004</v>
      </c>
      <c r="D6497" s="16">
        <v>6.3069430000000004</v>
      </c>
      <c r="E6497" s="2">
        <v>1</v>
      </c>
    </row>
    <row r="6498" spans="1:5" ht="12.95" customHeight="1" x14ac:dyDescent="0.2">
      <c r="A6498" s="7">
        <v>41922</v>
      </c>
      <c r="B6498" s="15">
        <v>7.6373139999999999</v>
      </c>
      <c r="C6498" s="16">
        <v>6.3040149999999997</v>
      </c>
      <c r="D6498" s="16">
        <v>6.3040149999999997</v>
      </c>
      <c r="E6498" s="2">
        <v>1</v>
      </c>
    </row>
    <row r="6499" spans="1:5" ht="12.95" customHeight="1" x14ac:dyDescent="0.2">
      <c r="A6499" s="7">
        <v>41923</v>
      </c>
      <c r="B6499" s="15">
        <v>7.6416690000000003</v>
      </c>
      <c r="C6499" s="16">
        <v>6.3190850000000003</v>
      </c>
      <c r="D6499" s="16">
        <v>6.3190850000000003</v>
      </c>
      <c r="E6499" s="2">
        <v>1</v>
      </c>
    </row>
    <row r="6500" spans="1:5" ht="12.95" customHeight="1" x14ac:dyDescent="0.2">
      <c r="A6500" s="7">
        <v>41924</v>
      </c>
      <c r="B6500" s="15">
        <v>7.6416690000000003</v>
      </c>
      <c r="C6500" s="16">
        <v>6.3190850000000003</v>
      </c>
      <c r="D6500" s="16">
        <v>6.3190850000000003</v>
      </c>
      <c r="E6500" s="2">
        <v>1</v>
      </c>
    </row>
    <row r="6501" spans="1:5" ht="12.95" customHeight="1" x14ac:dyDescent="0.2">
      <c r="A6501" s="7">
        <v>41925</v>
      </c>
      <c r="B6501" s="15">
        <v>7.6416690000000003</v>
      </c>
      <c r="C6501" s="16">
        <v>6.3190850000000003</v>
      </c>
      <c r="D6501" s="16">
        <v>6.3190850000000003</v>
      </c>
      <c r="E6501" s="2">
        <v>1</v>
      </c>
    </row>
    <row r="6502" spans="1:5" ht="12.95" customHeight="1" x14ac:dyDescent="0.2">
      <c r="A6502" s="7">
        <v>41926</v>
      </c>
      <c r="B6502" s="15">
        <v>7.6403809999999996</v>
      </c>
      <c r="C6502" s="16">
        <v>6.3211560000000002</v>
      </c>
      <c r="D6502" s="16">
        <v>6.3211560000000002</v>
      </c>
      <c r="E6502" s="2">
        <v>1</v>
      </c>
    </row>
    <row r="6503" spans="1:5" ht="12.95" customHeight="1" x14ac:dyDescent="0.2">
      <c r="A6503" s="7">
        <v>41927</v>
      </c>
      <c r="B6503" s="15">
        <v>7.6483980000000003</v>
      </c>
      <c r="C6503" s="16">
        <v>6.3330279999999997</v>
      </c>
      <c r="D6503" s="16">
        <v>6.3330279999999997</v>
      </c>
      <c r="E6503" s="2">
        <v>1</v>
      </c>
    </row>
    <row r="6504" spans="1:5" ht="12.95" customHeight="1" x14ac:dyDescent="0.2">
      <c r="A6504" s="7">
        <v>41928</v>
      </c>
      <c r="B6504" s="15">
        <v>7.6493529999999996</v>
      </c>
      <c r="C6504" s="16">
        <v>6.3359170000000002</v>
      </c>
      <c r="D6504" s="16">
        <v>6.3359170000000002</v>
      </c>
      <c r="E6504" s="2">
        <v>1</v>
      </c>
    </row>
    <row r="6505" spans="1:5" ht="12.95" customHeight="1" x14ac:dyDescent="0.2">
      <c r="A6505" s="7">
        <v>41929</v>
      </c>
      <c r="B6505" s="15">
        <v>7.6521780000000001</v>
      </c>
      <c r="C6505" s="16">
        <v>6.3461420000000004</v>
      </c>
      <c r="D6505" s="16">
        <v>6.3461420000000004</v>
      </c>
      <c r="E6505" s="2">
        <v>1</v>
      </c>
    </row>
    <row r="6506" spans="1:5" ht="12.95" customHeight="1" x14ac:dyDescent="0.2">
      <c r="A6506" s="7">
        <v>41930</v>
      </c>
      <c r="B6506" s="15">
        <v>7.6599570000000003</v>
      </c>
      <c r="C6506" s="16">
        <v>6.3447009999999997</v>
      </c>
      <c r="D6506" s="16">
        <v>6.3447009999999997</v>
      </c>
      <c r="E6506" s="2">
        <v>1</v>
      </c>
    </row>
    <row r="6507" spans="1:5" ht="12.95" customHeight="1" x14ac:dyDescent="0.2">
      <c r="A6507" s="7">
        <v>41931</v>
      </c>
      <c r="B6507" s="15">
        <v>7.6599570000000003</v>
      </c>
      <c r="C6507" s="16">
        <v>6.3447009999999997</v>
      </c>
      <c r="D6507" s="16">
        <v>6.3447009999999997</v>
      </c>
      <c r="E6507" s="2">
        <v>1</v>
      </c>
    </row>
    <row r="6508" spans="1:5" ht="12.95" customHeight="1" x14ac:dyDescent="0.2">
      <c r="A6508" s="7">
        <v>41932</v>
      </c>
      <c r="B6508" s="15">
        <v>7.6599570000000003</v>
      </c>
      <c r="C6508" s="16">
        <v>6.3447009999999997</v>
      </c>
      <c r="D6508" s="16">
        <v>6.3447009999999997</v>
      </c>
      <c r="E6508" s="2">
        <v>1</v>
      </c>
    </row>
    <row r="6509" spans="1:5" ht="12.95" customHeight="1" x14ac:dyDescent="0.2">
      <c r="A6509" s="7">
        <v>41933</v>
      </c>
      <c r="B6509" s="15">
        <v>7.6602370000000004</v>
      </c>
      <c r="C6509" s="16">
        <v>6.3501919999999998</v>
      </c>
      <c r="D6509" s="16">
        <v>6.3501919999999998</v>
      </c>
      <c r="E6509" s="2">
        <v>1</v>
      </c>
    </row>
    <row r="6510" spans="1:5" ht="12.95" customHeight="1" x14ac:dyDescent="0.2">
      <c r="A6510" s="7">
        <v>41934</v>
      </c>
      <c r="B6510" s="15">
        <v>7.6605689999999997</v>
      </c>
      <c r="C6510" s="16">
        <v>6.3473100000000002</v>
      </c>
      <c r="D6510" s="16">
        <v>6.3473100000000002</v>
      </c>
      <c r="E6510" s="2">
        <v>1</v>
      </c>
    </row>
    <row r="6511" spans="1:5" ht="12.95" customHeight="1" x14ac:dyDescent="0.2">
      <c r="A6511" s="7">
        <v>41935</v>
      </c>
      <c r="B6511" s="15">
        <v>7.6562640000000002</v>
      </c>
      <c r="C6511" s="16">
        <v>6.3490039999999999</v>
      </c>
      <c r="D6511" s="16">
        <v>6.3490039999999999</v>
      </c>
      <c r="E6511" s="2">
        <v>1</v>
      </c>
    </row>
    <row r="6512" spans="1:5" ht="12.95" customHeight="1" x14ac:dyDescent="0.2">
      <c r="A6512" s="7">
        <v>41936</v>
      </c>
      <c r="B6512" s="15">
        <v>7.6669029999999996</v>
      </c>
      <c r="C6512" s="16">
        <v>6.3551909999999996</v>
      </c>
      <c r="D6512" s="16">
        <v>6.3551909999999996</v>
      </c>
      <c r="E6512" s="2">
        <v>1</v>
      </c>
    </row>
    <row r="6513" spans="1:5" ht="12.95" customHeight="1" x14ac:dyDescent="0.2">
      <c r="A6513" s="7">
        <v>41937</v>
      </c>
      <c r="B6513" s="15">
        <v>7.6707660000000004</v>
      </c>
      <c r="C6513" s="16">
        <v>6.3589209999999996</v>
      </c>
      <c r="D6513" s="16">
        <v>6.3589209999999996</v>
      </c>
      <c r="E6513" s="2">
        <v>1</v>
      </c>
    </row>
    <row r="6514" spans="1:5" ht="12.95" customHeight="1" x14ac:dyDescent="0.2">
      <c r="A6514" s="7">
        <v>41938</v>
      </c>
      <c r="B6514" s="15">
        <v>7.6707660000000004</v>
      </c>
      <c r="C6514" s="16">
        <v>6.3589209999999996</v>
      </c>
      <c r="D6514" s="16">
        <v>6.3589209999999996</v>
      </c>
      <c r="E6514" s="2">
        <v>1</v>
      </c>
    </row>
    <row r="6515" spans="1:5" ht="12.95" customHeight="1" x14ac:dyDescent="0.2">
      <c r="A6515" s="7">
        <v>41939</v>
      </c>
      <c r="B6515" s="15">
        <v>7.6707660000000004</v>
      </c>
      <c r="C6515" s="16">
        <v>6.3589209999999996</v>
      </c>
      <c r="D6515" s="16">
        <v>6.3589209999999996</v>
      </c>
      <c r="E6515" s="2">
        <v>1</v>
      </c>
    </row>
    <row r="6516" spans="1:5" ht="12.95" customHeight="1" x14ac:dyDescent="0.2">
      <c r="A6516" s="7">
        <v>41940</v>
      </c>
      <c r="B6516" s="15">
        <v>7.6673210000000003</v>
      </c>
      <c r="C6516" s="16">
        <v>6.3586999999999998</v>
      </c>
      <c r="D6516" s="16">
        <v>6.3586999999999998</v>
      </c>
      <c r="E6516" s="2">
        <v>1</v>
      </c>
    </row>
    <row r="6517" spans="1:5" ht="12.95" customHeight="1" x14ac:dyDescent="0.2">
      <c r="A6517" s="7">
        <v>41941</v>
      </c>
      <c r="B6517" s="15">
        <v>7.6681480000000004</v>
      </c>
      <c r="C6517" s="16">
        <v>6.3583319999999999</v>
      </c>
      <c r="D6517" s="16">
        <v>6.3583319999999999</v>
      </c>
      <c r="E6517" s="2">
        <v>1</v>
      </c>
    </row>
    <row r="6518" spans="1:5" ht="12.95" customHeight="1" x14ac:dyDescent="0.2">
      <c r="A6518" s="7">
        <v>41942</v>
      </c>
      <c r="B6518" s="15">
        <v>7.6672969999999996</v>
      </c>
      <c r="C6518" s="16">
        <v>6.3586809999999998</v>
      </c>
      <c r="D6518" s="16">
        <v>6.3586809999999998</v>
      </c>
      <c r="E6518" s="2">
        <v>1</v>
      </c>
    </row>
    <row r="6519" spans="1:5" ht="12.95" customHeight="1" x14ac:dyDescent="0.2">
      <c r="A6519" s="7">
        <v>41943</v>
      </c>
      <c r="B6519" s="15">
        <v>7.6626219999999998</v>
      </c>
      <c r="C6519" s="16">
        <v>6.3569120000000003</v>
      </c>
      <c r="D6519" s="16">
        <v>6.3569120000000003</v>
      </c>
      <c r="E6519" s="2">
        <v>1</v>
      </c>
    </row>
    <row r="6520" spans="1:5" ht="12.95" customHeight="1" x14ac:dyDescent="0.2">
      <c r="A6520" s="7">
        <v>41944</v>
      </c>
      <c r="B6520" s="15">
        <v>7.6569409999999998</v>
      </c>
      <c r="C6520" s="16">
        <v>6.3474599999999999</v>
      </c>
      <c r="D6520" s="16">
        <v>6.3474599999999999</v>
      </c>
      <c r="E6520" s="2">
        <v>1</v>
      </c>
    </row>
    <row r="6521" spans="1:5" ht="12.95" customHeight="1" x14ac:dyDescent="0.2">
      <c r="A6521" s="7">
        <v>41945</v>
      </c>
      <c r="B6521" s="15">
        <v>7.6569409999999998</v>
      </c>
      <c r="C6521" s="16">
        <v>6.3474599999999999</v>
      </c>
      <c r="D6521" s="16">
        <v>6.3474599999999999</v>
      </c>
      <c r="E6521" s="2">
        <v>1</v>
      </c>
    </row>
    <row r="6522" spans="1:5" ht="12.95" customHeight="1" x14ac:dyDescent="0.2">
      <c r="A6522" s="7">
        <v>41946</v>
      </c>
      <c r="B6522" s="15">
        <v>7.6569409999999998</v>
      </c>
      <c r="C6522" s="16">
        <v>6.3474599999999999</v>
      </c>
      <c r="D6522" s="16">
        <v>6.3474599999999999</v>
      </c>
      <c r="E6522" s="2">
        <v>1</v>
      </c>
    </row>
    <row r="6523" spans="1:5" ht="12.95" customHeight="1" x14ac:dyDescent="0.2">
      <c r="A6523" s="7">
        <v>41947</v>
      </c>
      <c r="B6523" s="15">
        <v>7.6576829999999996</v>
      </c>
      <c r="C6523" s="16">
        <v>6.3522879999999997</v>
      </c>
      <c r="D6523" s="16">
        <v>6.3522879999999997</v>
      </c>
      <c r="E6523" s="2">
        <v>1</v>
      </c>
    </row>
    <row r="6524" spans="1:5" ht="12.95" customHeight="1" x14ac:dyDescent="0.2">
      <c r="A6524" s="7">
        <v>41948</v>
      </c>
      <c r="B6524" s="15">
        <v>7.6593020000000003</v>
      </c>
      <c r="C6524" s="16">
        <v>6.3552119999999999</v>
      </c>
      <c r="D6524" s="16">
        <v>6.3552119999999999</v>
      </c>
      <c r="E6524" s="2">
        <v>1</v>
      </c>
    </row>
    <row r="6525" spans="1:5" ht="12.95" customHeight="1" x14ac:dyDescent="0.2">
      <c r="A6525" s="7">
        <v>41949</v>
      </c>
      <c r="B6525" s="15">
        <v>7.6614339999999999</v>
      </c>
      <c r="C6525" s="16">
        <v>6.3627890000000003</v>
      </c>
      <c r="D6525" s="16">
        <v>6.3627890000000003</v>
      </c>
      <c r="E6525" s="2">
        <v>1</v>
      </c>
    </row>
    <row r="6526" spans="1:5" ht="12.95" customHeight="1" x14ac:dyDescent="0.2">
      <c r="A6526" s="7">
        <v>41950</v>
      </c>
      <c r="B6526" s="15">
        <v>7.6554599999999997</v>
      </c>
      <c r="C6526" s="16">
        <v>6.3514980000000003</v>
      </c>
      <c r="D6526" s="16">
        <v>6.3514980000000003</v>
      </c>
      <c r="E6526" s="2">
        <v>1</v>
      </c>
    </row>
    <row r="6527" spans="1:5" ht="12.95" customHeight="1" x14ac:dyDescent="0.2">
      <c r="A6527" s="7">
        <v>41951</v>
      </c>
      <c r="B6527" s="15">
        <v>7.6617319999999998</v>
      </c>
      <c r="C6527" s="16">
        <v>6.3640930000000004</v>
      </c>
      <c r="D6527" s="16">
        <v>6.3640930000000004</v>
      </c>
      <c r="E6527" s="2">
        <v>1</v>
      </c>
    </row>
    <row r="6528" spans="1:5" ht="12.95" customHeight="1" x14ac:dyDescent="0.2">
      <c r="A6528" s="7">
        <v>41952</v>
      </c>
      <c r="B6528" s="15">
        <v>7.6617319999999998</v>
      </c>
      <c r="C6528" s="16">
        <v>6.3640930000000004</v>
      </c>
      <c r="D6528" s="16">
        <v>6.3640930000000004</v>
      </c>
      <c r="E6528" s="2">
        <v>1</v>
      </c>
    </row>
    <row r="6529" spans="1:5" ht="12.95" customHeight="1" x14ac:dyDescent="0.2">
      <c r="A6529" s="7">
        <v>41953</v>
      </c>
      <c r="B6529" s="15">
        <v>7.6617319999999998</v>
      </c>
      <c r="C6529" s="16">
        <v>6.3640930000000004</v>
      </c>
      <c r="D6529" s="16">
        <v>6.3640930000000004</v>
      </c>
      <c r="E6529" s="2">
        <v>1</v>
      </c>
    </row>
    <row r="6530" spans="1:5" ht="12.95" customHeight="1" x14ac:dyDescent="0.2">
      <c r="A6530" s="7">
        <v>41954</v>
      </c>
      <c r="B6530" s="15">
        <v>7.6584130000000004</v>
      </c>
      <c r="C6530" s="16">
        <v>6.3682129999999999</v>
      </c>
      <c r="D6530" s="16">
        <v>6.3682129999999999</v>
      </c>
      <c r="E6530" s="2">
        <v>1</v>
      </c>
    </row>
    <row r="6531" spans="1:5" ht="12.95" customHeight="1" x14ac:dyDescent="0.2">
      <c r="A6531" s="7">
        <v>41955</v>
      </c>
      <c r="B6531" s="15">
        <v>7.65991</v>
      </c>
      <c r="C6531" s="16">
        <v>6.3726370000000001</v>
      </c>
      <c r="D6531" s="16">
        <v>6.3726370000000001</v>
      </c>
      <c r="E6531" s="2">
        <v>1</v>
      </c>
    </row>
    <row r="6532" spans="1:5" ht="12.95" customHeight="1" x14ac:dyDescent="0.2">
      <c r="A6532" s="7">
        <v>41956</v>
      </c>
      <c r="B6532" s="15">
        <v>7.658766</v>
      </c>
      <c r="C6532" s="16">
        <v>6.3685070000000001</v>
      </c>
      <c r="D6532" s="16">
        <v>6.3685070000000001</v>
      </c>
      <c r="E6532" s="2">
        <v>1</v>
      </c>
    </row>
    <row r="6533" spans="1:5" ht="12.95" customHeight="1" x14ac:dyDescent="0.2">
      <c r="A6533" s="7">
        <v>41957</v>
      </c>
      <c r="B6533" s="15">
        <v>7.6622979999999998</v>
      </c>
      <c r="C6533" s="16">
        <v>6.3756849999999998</v>
      </c>
      <c r="D6533" s="16">
        <v>6.3756849999999998</v>
      </c>
      <c r="E6533" s="2">
        <v>1</v>
      </c>
    </row>
    <row r="6534" spans="1:5" ht="12.95" customHeight="1" x14ac:dyDescent="0.2">
      <c r="A6534" s="7">
        <v>41958</v>
      </c>
      <c r="B6534" s="15">
        <v>7.6653909999999996</v>
      </c>
      <c r="C6534" s="16">
        <v>6.3782579999999998</v>
      </c>
      <c r="D6534" s="16">
        <v>6.3782579999999998</v>
      </c>
      <c r="E6534" s="2">
        <v>1</v>
      </c>
    </row>
    <row r="6535" spans="1:5" ht="12.95" customHeight="1" x14ac:dyDescent="0.2">
      <c r="A6535" s="7">
        <v>41959</v>
      </c>
      <c r="B6535" s="15">
        <v>7.6653909999999996</v>
      </c>
      <c r="C6535" s="16">
        <v>6.3782579999999998</v>
      </c>
      <c r="D6535" s="16">
        <v>6.3782579999999998</v>
      </c>
      <c r="E6535" s="2">
        <v>1</v>
      </c>
    </row>
    <row r="6536" spans="1:5" ht="12.95" customHeight="1" x14ac:dyDescent="0.2">
      <c r="A6536" s="7">
        <v>41960</v>
      </c>
      <c r="B6536" s="15">
        <v>7.6653909999999996</v>
      </c>
      <c r="C6536" s="16">
        <v>6.3782579999999998</v>
      </c>
      <c r="D6536" s="16">
        <v>6.3782579999999998</v>
      </c>
      <c r="E6536" s="2">
        <v>1</v>
      </c>
    </row>
    <row r="6537" spans="1:5" ht="12.95" customHeight="1" x14ac:dyDescent="0.2">
      <c r="A6537" s="7">
        <v>41961</v>
      </c>
      <c r="B6537" s="15">
        <v>7.6663389999999998</v>
      </c>
      <c r="C6537" s="16">
        <v>6.382765</v>
      </c>
      <c r="D6537" s="16">
        <v>6.382765</v>
      </c>
      <c r="E6537" s="2">
        <v>1</v>
      </c>
    </row>
    <row r="6538" spans="1:5" ht="12.95" customHeight="1" x14ac:dyDescent="0.2">
      <c r="A6538" s="7">
        <v>41962</v>
      </c>
      <c r="B6538" s="15">
        <v>7.6683450000000004</v>
      </c>
      <c r="C6538" s="16">
        <v>6.3833719999999996</v>
      </c>
      <c r="D6538" s="16">
        <v>6.3833719999999996</v>
      </c>
      <c r="E6538" s="2">
        <v>1</v>
      </c>
    </row>
    <row r="6539" spans="1:5" ht="12.95" customHeight="1" x14ac:dyDescent="0.2">
      <c r="A6539" s="7">
        <v>41963</v>
      </c>
      <c r="B6539" s="15">
        <v>7.6688489999999998</v>
      </c>
      <c r="C6539" s="16">
        <v>6.3848549999999999</v>
      </c>
      <c r="D6539" s="16">
        <v>6.3848549999999999</v>
      </c>
      <c r="E6539" s="2">
        <v>1</v>
      </c>
    </row>
    <row r="6540" spans="1:5" ht="12.95" customHeight="1" x14ac:dyDescent="0.2">
      <c r="A6540" s="7">
        <v>41964</v>
      </c>
      <c r="B6540" s="15">
        <v>7.6710330000000004</v>
      </c>
      <c r="C6540" s="16">
        <v>6.386673</v>
      </c>
      <c r="D6540" s="16">
        <v>6.386673</v>
      </c>
      <c r="E6540" s="2">
        <v>1</v>
      </c>
    </row>
    <row r="6541" spans="1:5" ht="12.95" customHeight="1" x14ac:dyDescent="0.2">
      <c r="A6541" s="7">
        <v>41965</v>
      </c>
      <c r="B6541" s="15">
        <v>7.671913</v>
      </c>
      <c r="C6541" s="16">
        <v>6.3810310000000001</v>
      </c>
      <c r="D6541" s="16">
        <v>6.3810310000000001</v>
      </c>
      <c r="E6541" s="2">
        <v>1</v>
      </c>
    </row>
    <row r="6542" spans="1:5" ht="12.95" customHeight="1" x14ac:dyDescent="0.2">
      <c r="A6542" s="7">
        <v>41966</v>
      </c>
      <c r="B6542" s="15">
        <v>7.671913</v>
      </c>
      <c r="C6542" s="16">
        <v>6.3810310000000001</v>
      </c>
      <c r="D6542" s="16">
        <v>6.3810310000000001</v>
      </c>
      <c r="E6542" s="2">
        <v>1</v>
      </c>
    </row>
    <row r="6543" spans="1:5" ht="12.95" customHeight="1" x14ac:dyDescent="0.2">
      <c r="A6543" s="7">
        <v>41967</v>
      </c>
      <c r="B6543" s="15">
        <v>7.671913</v>
      </c>
      <c r="C6543" s="16">
        <v>6.3810310000000001</v>
      </c>
      <c r="D6543" s="16">
        <v>6.3810310000000001</v>
      </c>
      <c r="E6543" s="2">
        <v>1</v>
      </c>
    </row>
    <row r="6544" spans="1:5" ht="12.95" customHeight="1" x14ac:dyDescent="0.2">
      <c r="A6544" s="7">
        <v>41968</v>
      </c>
      <c r="B6544" s="15">
        <v>7.6664079999999997</v>
      </c>
      <c r="C6544" s="16">
        <v>6.3764519999999996</v>
      </c>
      <c r="D6544" s="16">
        <v>6.3764519999999996</v>
      </c>
      <c r="E6544" s="2">
        <v>1</v>
      </c>
    </row>
    <row r="6545" spans="1:5" ht="12.95" customHeight="1" x14ac:dyDescent="0.2">
      <c r="A6545" s="7">
        <v>41969</v>
      </c>
      <c r="B6545" s="15">
        <v>7.666804</v>
      </c>
      <c r="C6545" s="16">
        <v>6.3762509999999999</v>
      </c>
      <c r="D6545" s="16">
        <v>6.3762509999999999</v>
      </c>
      <c r="E6545" s="2">
        <v>1</v>
      </c>
    </row>
    <row r="6546" spans="1:5" ht="12.95" customHeight="1" x14ac:dyDescent="0.2">
      <c r="A6546" s="7">
        <v>41970</v>
      </c>
      <c r="B6546" s="15">
        <v>7.6686620000000003</v>
      </c>
      <c r="C6546" s="16">
        <v>6.376735</v>
      </c>
      <c r="D6546" s="16">
        <v>6.376735</v>
      </c>
      <c r="E6546" s="2">
        <v>1</v>
      </c>
    </row>
    <row r="6547" spans="1:5" ht="12.95" customHeight="1" x14ac:dyDescent="0.2">
      <c r="A6547" s="7">
        <v>41971</v>
      </c>
      <c r="B6547" s="15">
        <v>7.6722149999999996</v>
      </c>
      <c r="C6547" s="16">
        <v>6.3828740000000002</v>
      </c>
      <c r="D6547" s="16">
        <v>6.3828740000000002</v>
      </c>
      <c r="E6547" s="2">
        <v>1</v>
      </c>
    </row>
    <row r="6548" spans="1:5" ht="12.95" customHeight="1" x14ac:dyDescent="0.2">
      <c r="A6548" s="7">
        <v>41972</v>
      </c>
      <c r="B6548" s="15">
        <v>7.6731280000000002</v>
      </c>
      <c r="C6548" s="16">
        <v>6.3841650000000003</v>
      </c>
      <c r="D6548" s="16">
        <v>6.3841650000000003</v>
      </c>
      <c r="E6548" s="2">
        <v>1</v>
      </c>
    </row>
    <row r="6549" spans="1:5" ht="12.95" customHeight="1" x14ac:dyDescent="0.2">
      <c r="A6549" s="7">
        <v>41973</v>
      </c>
      <c r="B6549" s="15">
        <v>7.6731280000000002</v>
      </c>
      <c r="C6549" s="16">
        <v>6.3841650000000003</v>
      </c>
      <c r="D6549" s="16">
        <v>6.3841650000000003</v>
      </c>
      <c r="E6549" s="2">
        <v>1</v>
      </c>
    </row>
    <row r="6550" spans="1:5" ht="12.95" customHeight="1" x14ac:dyDescent="0.2">
      <c r="A6550" s="7">
        <v>41974</v>
      </c>
      <c r="B6550" s="15">
        <v>7.6731280000000002</v>
      </c>
      <c r="C6550" s="16">
        <v>6.3841650000000003</v>
      </c>
      <c r="D6550" s="16">
        <v>6.3841650000000003</v>
      </c>
      <c r="E6550" s="2">
        <v>1</v>
      </c>
    </row>
    <row r="6551" spans="1:5" ht="12.95" customHeight="1" x14ac:dyDescent="0.2">
      <c r="A6551" s="7">
        <v>41975</v>
      </c>
      <c r="B6551" s="15">
        <v>7.67225</v>
      </c>
      <c r="C6551" s="16">
        <v>6.3802490000000001</v>
      </c>
      <c r="D6551" s="16">
        <v>6.3802490000000001</v>
      </c>
      <c r="E6551" s="2">
        <v>1</v>
      </c>
    </row>
    <row r="6552" spans="1:5" ht="12.95" customHeight="1" x14ac:dyDescent="0.2">
      <c r="A6552" s="7">
        <v>41976</v>
      </c>
      <c r="B6552" s="15">
        <v>7.6707700000000001</v>
      </c>
      <c r="C6552" s="16">
        <v>6.3710709999999997</v>
      </c>
      <c r="D6552" s="16">
        <v>6.3710709999999997</v>
      </c>
      <c r="E6552" s="2">
        <v>1</v>
      </c>
    </row>
    <row r="6553" spans="1:5" ht="12.95" customHeight="1" x14ac:dyDescent="0.2">
      <c r="A6553" s="7">
        <v>41977</v>
      </c>
      <c r="B6553" s="15">
        <v>7.6697360000000003</v>
      </c>
      <c r="C6553" s="16">
        <v>6.3776279999999996</v>
      </c>
      <c r="D6553" s="16">
        <v>6.3776279999999996</v>
      </c>
      <c r="E6553" s="2">
        <v>1</v>
      </c>
    </row>
    <row r="6554" spans="1:5" ht="12.95" customHeight="1" x14ac:dyDescent="0.2">
      <c r="A6554" s="7">
        <v>41978</v>
      </c>
      <c r="B6554" s="15">
        <v>7.6721899999999996</v>
      </c>
      <c r="C6554" s="16">
        <v>6.3754280000000003</v>
      </c>
      <c r="D6554" s="16">
        <v>6.3754280000000003</v>
      </c>
      <c r="E6554" s="2">
        <v>1</v>
      </c>
    </row>
    <row r="6555" spans="1:5" ht="12.95" customHeight="1" x14ac:dyDescent="0.2">
      <c r="A6555" s="7">
        <v>41979</v>
      </c>
      <c r="B6555" s="15">
        <v>7.6721159999999999</v>
      </c>
      <c r="C6555" s="16">
        <v>6.3827920000000002</v>
      </c>
      <c r="D6555" s="16">
        <v>6.3827920000000002</v>
      </c>
      <c r="E6555" s="2">
        <v>1</v>
      </c>
    </row>
    <row r="6556" spans="1:5" ht="12.95" customHeight="1" x14ac:dyDescent="0.2">
      <c r="A6556" s="7">
        <v>41980</v>
      </c>
      <c r="B6556" s="15">
        <v>7.6721159999999999</v>
      </c>
      <c r="C6556" s="16">
        <v>6.3827920000000002</v>
      </c>
      <c r="D6556" s="16">
        <v>6.3827920000000002</v>
      </c>
      <c r="E6556" s="2">
        <v>1</v>
      </c>
    </row>
    <row r="6557" spans="1:5" ht="12.95" customHeight="1" x14ac:dyDescent="0.2">
      <c r="A6557" s="7">
        <v>41981</v>
      </c>
      <c r="B6557" s="15">
        <v>7.6721159999999999</v>
      </c>
      <c r="C6557" s="16">
        <v>6.3827920000000002</v>
      </c>
      <c r="D6557" s="16">
        <v>6.3827920000000002</v>
      </c>
      <c r="E6557" s="2">
        <v>1</v>
      </c>
    </row>
    <row r="6558" spans="1:5" ht="12.95" customHeight="1" x14ac:dyDescent="0.2">
      <c r="A6558" s="7">
        <v>41982</v>
      </c>
      <c r="B6558" s="15">
        <v>7.6692099999999996</v>
      </c>
      <c r="C6558" s="16">
        <v>6.3782519999999998</v>
      </c>
      <c r="D6558" s="16">
        <v>6.3782519999999998</v>
      </c>
      <c r="E6558" s="2">
        <v>1</v>
      </c>
    </row>
    <row r="6559" spans="1:5" ht="12.95" customHeight="1" x14ac:dyDescent="0.2">
      <c r="A6559" s="7">
        <v>41983</v>
      </c>
      <c r="B6559" s="15">
        <v>7.6688390000000002</v>
      </c>
      <c r="C6559" s="16">
        <v>6.3800660000000002</v>
      </c>
      <c r="D6559" s="16">
        <v>6.3800660000000002</v>
      </c>
      <c r="E6559" s="2">
        <v>1</v>
      </c>
    </row>
    <row r="6560" spans="1:5" ht="12.95" customHeight="1" x14ac:dyDescent="0.2">
      <c r="A6560" s="7">
        <v>41984</v>
      </c>
      <c r="B6560" s="15">
        <v>7.6686810000000003</v>
      </c>
      <c r="C6560" s="16">
        <v>6.3804650000000001</v>
      </c>
      <c r="D6560" s="16">
        <v>6.3804650000000001</v>
      </c>
      <c r="E6560" s="2">
        <v>1</v>
      </c>
    </row>
    <row r="6561" spans="1:5" ht="12.95" customHeight="1" x14ac:dyDescent="0.2">
      <c r="A6561" s="7">
        <v>41985</v>
      </c>
      <c r="B6561" s="15">
        <v>7.6653250000000002</v>
      </c>
      <c r="C6561" s="16">
        <v>6.3803270000000003</v>
      </c>
      <c r="D6561" s="16">
        <v>6.3803270000000003</v>
      </c>
      <c r="E6561" s="2">
        <v>1</v>
      </c>
    </row>
    <row r="6562" spans="1:5" ht="12.95" customHeight="1" x14ac:dyDescent="0.2">
      <c r="A6562" s="7">
        <v>41986</v>
      </c>
      <c r="B6562" s="15">
        <v>7.669861</v>
      </c>
      <c r="C6562" s="16">
        <v>6.3867609999999999</v>
      </c>
      <c r="D6562" s="16">
        <v>6.3867609999999999</v>
      </c>
      <c r="E6562" s="2">
        <v>1</v>
      </c>
    </row>
    <row r="6563" spans="1:5" ht="12.95" customHeight="1" x14ac:dyDescent="0.2">
      <c r="A6563" s="7">
        <v>41987</v>
      </c>
      <c r="B6563" s="15">
        <v>7.669861</v>
      </c>
      <c r="C6563" s="16">
        <v>6.3867609999999999</v>
      </c>
      <c r="D6563" s="16">
        <v>6.3867609999999999</v>
      </c>
      <c r="E6563" s="2">
        <v>1</v>
      </c>
    </row>
    <row r="6564" spans="1:5" ht="12.95" customHeight="1" x14ac:dyDescent="0.2">
      <c r="A6564" s="7">
        <v>41988</v>
      </c>
      <c r="B6564" s="15">
        <v>7.669861</v>
      </c>
      <c r="C6564" s="16">
        <v>6.3867609999999999</v>
      </c>
      <c r="D6564" s="16">
        <v>6.3867609999999999</v>
      </c>
      <c r="E6564" s="2">
        <v>1</v>
      </c>
    </row>
    <row r="6565" spans="1:5" ht="12.95" customHeight="1" x14ac:dyDescent="0.2">
      <c r="A6565" s="7">
        <v>41989</v>
      </c>
      <c r="B6565" s="15">
        <v>7.6699729999999997</v>
      </c>
      <c r="C6565" s="16">
        <v>6.3857910000000002</v>
      </c>
      <c r="D6565" s="16">
        <v>6.3857910000000002</v>
      </c>
      <c r="E6565" s="2">
        <v>1</v>
      </c>
    </row>
    <row r="6566" spans="1:5" ht="12.95" customHeight="1" x14ac:dyDescent="0.2">
      <c r="A6566" s="7">
        <v>41990</v>
      </c>
      <c r="B6566" s="15">
        <v>7.6684530000000004</v>
      </c>
      <c r="C6566" s="16">
        <v>6.38612</v>
      </c>
      <c r="D6566" s="16">
        <v>6.38612</v>
      </c>
      <c r="E6566" s="2">
        <v>1</v>
      </c>
    </row>
    <row r="6567" spans="1:5" ht="12.95" customHeight="1" x14ac:dyDescent="0.2">
      <c r="A6567" s="7">
        <v>41991</v>
      </c>
      <c r="B6567" s="15">
        <v>7.661988</v>
      </c>
      <c r="C6567" s="16">
        <v>6.3807359999999997</v>
      </c>
      <c r="D6567" s="16">
        <v>6.3807359999999997</v>
      </c>
      <c r="E6567" s="2">
        <v>1</v>
      </c>
    </row>
    <row r="6568" spans="1:5" ht="12.95" customHeight="1" x14ac:dyDescent="0.2">
      <c r="A6568" s="7">
        <v>41992</v>
      </c>
      <c r="B6568" s="15">
        <v>7.6655329999999999</v>
      </c>
      <c r="C6568" s="16">
        <v>6.3693669999999996</v>
      </c>
      <c r="D6568" s="16">
        <v>6.3693669999999996</v>
      </c>
      <c r="E6568" s="2">
        <v>1</v>
      </c>
    </row>
    <row r="6569" spans="1:5" ht="12.95" customHeight="1" x14ac:dyDescent="0.2">
      <c r="A6569" s="7">
        <v>41993</v>
      </c>
      <c r="B6569" s="15">
        <v>7.6639860000000004</v>
      </c>
      <c r="C6569" s="16">
        <v>6.3675519999999999</v>
      </c>
      <c r="D6569" s="16">
        <v>6.3675519999999999</v>
      </c>
      <c r="E6569" s="2">
        <v>1</v>
      </c>
    </row>
    <row r="6570" spans="1:5" ht="12.95" customHeight="1" x14ac:dyDescent="0.2">
      <c r="A6570" s="7">
        <v>41994</v>
      </c>
      <c r="B6570" s="15">
        <v>7.6639860000000004</v>
      </c>
      <c r="C6570" s="16">
        <v>6.3675519999999999</v>
      </c>
      <c r="D6570" s="16">
        <v>6.3675519999999999</v>
      </c>
      <c r="E6570" s="2">
        <v>1</v>
      </c>
    </row>
    <row r="6571" spans="1:5" ht="12.95" customHeight="1" x14ac:dyDescent="0.2">
      <c r="A6571" s="7">
        <v>41995</v>
      </c>
      <c r="B6571" s="15">
        <v>7.6639860000000004</v>
      </c>
      <c r="C6571" s="16">
        <v>6.3675519999999999</v>
      </c>
      <c r="D6571" s="16">
        <v>6.3675519999999999</v>
      </c>
      <c r="E6571" s="2">
        <v>1</v>
      </c>
    </row>
    <row r="6572" spans="1:5" ht="12.95" customHeight="1" x14ac:dyDescent="0.2">
      <c r="A6572" s="7">
        <v>41996</v>
      </c>
      <c r="B6572" s="15">
        <v>7.6604919999999996</v>
      </c>
      <c r="C6572" s="16">
        <v>6.366765</v>
      </c>
      <c r="D6572" s="16">
        <v>6.366765</v>
      </c>
      <c r="E6572" s="2">
        <v>1</v>
      </c>
    </row>
    <row r="6573" spans="1:5" ht="12.95" customHeight="1" x14ac:dyDescent="0.2">
      <c r="A6573" s="7">
        <v>41997</v>
      </c>
      <c r="B6573" s="15">
        <v>7.6609590000000001</v>
      </c>
      <c r="C6573" s="16">
        <v>6.3692710000000003</v>
      </c>
      <c r="D6573" s="16">
        <v>6.3692710000000003</v>
      </c>
      <c r="E6573" s="2">
        <v>1</v>
      </c>
    </row>
    <row r="6574" spans="1:5" ht="12.95" customHeight="1" x14ac:dyDescent="0.2">
      <c r="A6574" s="7">
        <v>41998</v>
      </c>
      <c r="B6574" s="15">
        <v>7.6619729999999997</v>
      </c>
      <c r="C6574" s="16">
        <v>6.372763</v>
      </c>
      <c r="D6574" s="16">
        <v>6.372763</v>
      </c>
      <c r="E6574" s="2">
        <v>1</v>
      </c>
    </row>
    <row r="6575" spans="1:5" ht="12.95" customHeight="1" x14ac:dyDescent="0.2">
      <c r="A6575" s="7">
        <v>41999</v>
      </c>
      <c r="B6575" s="15">
        <v>7.6619729999999997</v>
      </c>
      <c r="C6575" s="16">
        <v>6.372763</v>
      </c>
      <c r="D6575" s="16">
        <v>6.372763</v>
      </c>
      <c r="E6575" s="2">
        <v>1</v>
      </c>
    </row>
    <row r="6576" spans="1:5" ht="12.95" customHeight="1" x14ac:dyDescent="0.2">
      <c r="A6576" s="7">
        <v>42000</v>
      </c>
      <c r="B6576" s="15">
        <v>7.6619729999999997</v>
      </c>
      <c r="C6576" s="16">
        <v>6.372763</v>
      </c>
      <c r="D6576" s="16">
        <v>6.372763</v>
      </c>
      <c r="E6576" s="2">
        <v>1</v>
      </c>
    </row>
    <row r="6577" spans="1:5" ht="12.95" customHeight="1" x14ac:dyDescent="0.2">
      <c r="A6577" s="7">
        <v>42001</v>
      </c>
      <c r="B6577" s="15">
        <v>7.6619729999999997</v>
      </c>
      <c r="C6577" s="16">
        <v>6.372763</v>
      </c>
      <c r="D6577" s="16">
        <v>6.372763</v>
      </c>
      <c r="E6577" s="2">
        <v>1</v>
      </c>
    </row>
    <row r="6578" spans="1:5" ht="12.95" customHeight="1" x14ac:dyDescent="0.2">
      <c r="A6578" s="7">
        <v>42002</v>
      </c>
      <c r="B6578" s="15">
        <v>7.6619729999999997</v>
      </c>
      <c r="C6578" s="16">
        <v>6.372763</v>
      </c>
      <c r="D6578" s="16">
        <v>6.372763</v>
      </c>
      <c r="E6578" s="2">
        <v>1</v>
      </c>
    </row>
    <row r="6579" spans="1:5" ht="12.95" customHeight="1" x14ac:dyDescent="0.2">
      <c r="A6579" s="7">
        <v>42003</v>
      </c>
      <c r="B6579" s="15">
        <v>7.6616369999999998</v>
      </c>
      <c r="C6579" s="16">
        <v>6.3703640000000004</v>
      </c>
      <c r="D6579" s="16">
        <v>6.3703640000000004</v>
      </c>
      <c r="E6579" s="2">
        <v>1</v>
      </c>
    </row>
    <row r="6580" spans="1:5" ht="12.95" customHeight="1" x14ac:dyDescent="0.2">
      <c r="A6580" s="7">
        <v>42004</v>
      </c>
      <c r="B6580" s="15">
        <v>7.6614709999999997</v>
      </c>
      <c r="C6580" s="16">
        <v>6.3681080000000003</v>
      </c>
      <c r="D6580" s="16">
        <v>6.3681080000000003</v>
      </c>
      <c r="E6580" s="2">
        <v>1</v>
      </c>
    </row>
    <row r="6581" spans="1:5" ht="12.95" customHeight="1" x14ac:dyDescent="0.2">
      <c r="A6581" s="7">
        <v>42005</v>
      </c>
      <c r="B6581" s="15">
        <v>7.6577080000000004</v>
      </c>
      <c r="C6581" s="16">
        <v>6.3692159999999998</v>
      </c>
      <c r="D6581" s="16">
        <v>6.3692159999999998</v>
      </c>
      <c r="E6581" s="2">
        <v>1</v>
      </c>
    </row>
    <row r="6582" spans="1:5" ht="12.95" customHeight="1" x14ac:dyDescent="0.2">
      <c r="A6582" s="7">
        <v>42006</v>
      </c>
      <c r="B6582" s="15">
        <v>7.6577080000000004</v>
      </c>
      <c r="C6582" s="16">
        <v>6.3692159999999998</v>
      </c>
      <c r="D6582" s="16">
        <v>6.3692159999999998</v>
      </c>
      <c r="E6582" s="2">
        <v>1</v>
      </c>
    </row>
    <row r="6583" spans="1:5" ht="12.95" customHeight="1" x14ac:dyDescent="0.2">
      <c r="A6583" s="7">
        <v>42007</v>
      </c>
      <c r="B6583" s="15">
        <v>7.6556439999999997</v>
      </c>
      <c r="C6583" s="16">
        <v>6.369618</v>
      </c>
      <c r="D6583" s="16">
        <v>6.369618</v>
      </c>
      <c r="E6583" s="2">
        <v>1</v>
      </c>
    </row>
    <row r="6584" spans="1:5" ht="12.95" customHeight="1" x14ac:dyDescent="0.2">
      <c r="A6584" s="7">
        <v>42008</v>
      </c>
      <c r="B6584" s="15">
        <v>7.6556439999999997</v>
      </c>
      <c r="C6584" s="16">
        <v>6.369618</v>
      </c>
      <c r="D6584" s="16">
        <v>6.369618</v>
      </c>
      <c r="E6584" s="2">
        <v>1</v>
      </c>
    </row>
    <row r="6585" spans="1:5" ht="12.95" customHeight="1" x14ac:dyDescent="0.2">
      <c r="A6585" s="7">
        <v>42009</v>
      </c>
      <c r="B6585" s="15">
        <v>7.6556439999999997</v>
      </c>
      <c r="C6585" s="16">
        <v>6.369618</v>
      </c>
      <c r="D6585" s="16">
        <v>6.369618</v>
      </c>
      <c r="E6585" s="2">
        <v>1</v>
      </c>
    </row>
    <row r="6586" spans="1:5" ht="12.95" customHeight="1" x14ac:dyDescent="0.2">
      <c r="A6586" s="7">
        <v>42010</v>
      </c>
      <c r="B6586" s="15">
        <v>7.6588250000000002</v>
      </c>
      <c r="C6586" s="16">
        <v>6.3749169999999999</v>
      </c>
      <c r="D6586" s="16">
        <v>6.3749169999999999</v>
      </c>
      <c r="E6586" s="2">
        <v>1</v>
      </c>
    </row>
    <row r="6587" spans="1:5" ht="12.95" customHeight="1" x14ac:dyDescent="0.2">
      <c r="A6587" s="7">
        <v>42011</v>
      </c>
      <c r="B6587" s="15">
        <v>7.6588250000000002</v>
      </c>
      <c r="C6587" s="16">
        <v>6.3749169999999999</v>
      </c>
      <c r="D6587" s="16">
        <v>6.3749169999999999</v>
      </c>
      <c r="E6587" s="2">
        <v>1</v>
      </c>
    </row>
    <row r="6588" spans="1:5" ht="12.95" customHeight="1" x14ac:dyDescent="0.2">
      <c r="A6588" s="7">
        <v>42012</v>
      </c>
      <c r="B6588" s="15">
        <v>7.6714539999999998</v>
      </c>
      <c r="C6588" s="16">
        <v>6.3880869999999996</v>
      </c>
      <c r="D6588" s="16">
        <v>6.3880869999999996</v>
      </c>
      <c r="E6588" s="2">
        <v>1</v>
      </c>
    </row>
    <row r="6589" spans="1:5" ht="12.95" customHeight="1" x14ac:dyDescent="0.2">
      <c r="A6589" s="7">
        <v>42013</v>
      </c>
      <c r="B6589" s="15">
        <v>7.6686820000000004</v>
      </c>
      <c r="C6589" s="16">
        <v>6.3857790000000003</v>
      </c>
      <c r="D6589" s="16">
        <v>6.3857790000000003</v>
      </c>
      <c r="E6589" s="2">
        <v>1</v>
      </c>
    </row>
    <row r="6590" spans="1:5" ht="12.95" customHeight="1" x14ac:dyDescent="0.2">
      <c r="A6590" s="7">
        <v>42014</v>
      </c>
      <c r="B6590" s="15">
        <v>7.669333</v>
      </c>
      <c r="C6590" s="16">
        <v>6.3863209999999997</v>
      </c>
      <c r="D6590" s="16">
        <v>6.3863209999999997</v>
      </c>
      <c r="E6590" s="2">
        <v>1</v>
      </c>
    </row>
    <row r="6591" spans="1:5" ht="12.95" customHeight="1" x14ac:dyDescent="0.2">
      <c r="A6591" s="7">
        <v>42015</v>
      </c>
      <c r="B6591" s="15">
        <v>7.669333</v>
      </c>
      <c r="C6591" s="16">
        <v>6.3863209999999997</v>
      </c>
      <c r="D6591" s="16">
        <v>6.3863209999999997</v>
      </c>
      <c r="E6591" s="2">
        <v>1</v>
      </c>
    </row>
    <row r="6592" spans="1:5" ht="12.95" customHeight="1" x14ac:dyDescent="0.2">
      <c r="A6592" s="7">
        <v>42016</v>
      </c>
      <c r="B6592" s="15">
        <v>7.669333</v>
      </c>
      <c r="C6592" s="16">
        <v>6.3863209999999997</v>
      </c>
      <c r="D6592" s="16">
        <v>6.3863209999999997</v>
      </c>
      <c r="E6592" s="2">
        <v>1</v>
      </c>
    </row>
    <row r="6593" spans="1:5" ht="12.95" customHeight="1" x14ac:dyDescent="0.2">
      <c r="A6593" s="7">
        <v>42017</v>
      </c>
      <c r="B6593" s="15">
        <v>7.6741799999999998</v>
      </c>
      <c r="C6593" s="16">
        <v>6.3903569999999998</v>
      </c>
      <c r="D6593" s="16">
        <v>6.3903569999999998</v>
      </c>
      <c r="E6593" s="2">
        <v>1</v>
      </c>
    </row>
    <row r="6594" spans="1:5" ht="12.95" customHeight="1" x14ac:dyDescent="0.2">
      <c r="A6594" s="7">
        <v>42018</v>
      </c>
      <c r="B6594" s="15">
        <v>7.6735660000000001</v>
      </c>
      <c r="C6594" s="16">
        <v>6.3914429999999998</v>
      </c>
      <c r="D6594" s="16">
        <v>6.3914429999999998</v>
      </c>
      <c r="E6594" s="2">
        <v>1</v>
      </c>
    </row>
    <row r="6595" spans="1:5" ht="12.95" customHeight="1" x14ac:dyDescent="0.2">
      <c r="A6595" s="7">
        <v>42019</v>
      </c>
      <c r="B6595" s="15">
        <v>7.6778399999999998</v>
      </c>
      <c r="C6595" s="16">
        <v>6.3934049999999996</v>
      </c>
      <c r="D6595" s="16">
        <v>6.3934049999999996</v>
      </c>
      <c r="E6595" s="2">
        <v>1</v>
      </c>
    </row>
    <row r="6596" spans="1:5" ht="12.95" customHeight="1" x14ac:dyDescent="0.2">
      <c r="A6596" s="7">
        <v>42020</v>
      </c>
      <c r="B6596" s="15">
        <v>7.6766120000000004</v>
      </c>
      <c r="C6596" s="16">
        <v>7.3984310000000004</v>
      </c>
      <c r="D6596" s="16">
        <v>7.3984310000000004</v>
      </c>
      <c r="E6596" s="2">
        <v>1</v>
      </c>
    </row>
    <row r="6597" spans="1:5" ht="12.95" customHeight="1" x14ac:dyDescent="0.2">
      <c r="A6597" s="7">
        <v>42021</v>
      </c>
      <c r="B6597" s="15">
        <v>7.6778219999999999</v>
      </c>
      <c r="C6597" s="16">
        <v>7.5383620000000002</v>
      </c>
      <c r="D6597" s="16">
        <v>7.5383620000000002</v>
      </c>
      <c r="E6597" s="2">
        <v>1</v>
      </c>
    </row>
    <row r="6598" spans="1:5" ht="12.95" customHeight="1" x14ac:dyDescent="0.2">
      <c r="A6598" s="7">
        <v>42022</v>
      </c>
      <c r="B6598" s="15">
        <v>7.6778219999999999</v>
      </c>
      <c r="C6598" s="16">
        <v>7.5383620000000002</v>
      </c>
      <c r="D6598" s="16">
        <v>7.5383620000000002</v>
      </c>
      <c r="E6598" s="2">
        <v>1</v>
      </c>
    </row>
    <row r="6599" spans="1:5" ht="12.95" customHeight="1" x14ac:dyDescent="0.2">
      <c r="A6599" s="7">
        <v>42023</v>
      </c>
      <c r="B6599" s="15">
        <v>7.6778219999999999</v>
      </c>
      <c r="C6599" s="16">
        <v>7.5383620000000002</v>
      </c>
      <c r="D6599" s="16">
        <v>7.5383620000000002</v>
      </c>
      <c r="E6599" s="2">
        <v>1</v>
      </c>
    </row>
    <row r="6600" spans="1:5" ht="12.95" customHeight="1" x14ac:dyDescent="0.2">
      <c r="A6600" s="7">
        <v>42024</v>
      </c>
      <c r="B6600" s="15">
        <v>7.6845129999999999</v>
      </c>
      <c r="C6600" s="16">
        <v>7.6607649999999996</v>
      </c>
      <c r="D6600" s="16">
        <v>7.6607649999999996</v>
      </c>
      <c r="E6600" s="2">
        <v>1</v>
      </c>
    </row>
    <row r="6601" spans="1:5" ht="12.95" customHeight="1" x14ac:dyDescent="0.2">
      <c r="A6601" s="7">
        <v>42025</v>
      </c>
      <c r="B6601" s="15">
        <v>7.6841369999999998</v>
      </c>
      <c r="C6601" s="16">
        <v>7.5705780000000003</v>
      </c>
      <c r="D6601" s="16">
        <v>7.5705780000000003</v>
      </c>
      <c r="E6601" s="2">
        <v>1</v>
      </c>
    </row>
    <row r="6602" spans="1:5" ht="12.95" customHeight="1" x14ac:dyDescent="0.2">
      <c r="A6602" s="7">
        <v>42026</v>
      </c>
      <c r="B6602" s="15">
        <v>7.696993</v>
      </c>
      <c r="C6602" s="16">
        <v>7.7039270000000002</v>
      </c>
      <c r="D6602" s="16">
        <v>7.7039270000000002</v>
      </c>
      <c r="E6602" s="2">
        <v>1</v>
      </c>
    </row>
    <row r="6603" spans="1:5" ht="12.95" customHeight="1" x14ac:dyDescent="0.2">
      <c r="A6603" s="7">
        <v>42027</v>
      </c>
      <c r="B6603" s="15">
        <v>7.69374</v>
      </c>
      <c r="C6603" s="16">
        <v>7.7199879999999999</v>
      </c>
      <c r="D6603" s="16">
        <v>7.7199879999999999</v>
      </c>
      <c r="E6603" s="2">
        <v>1</v>
      </c>
    </row>
    <row r="6604" spans="1:5" ht="12.95" customHeight="1" x14ac:dyDescent="0.2">
      <c r="A6604" s="7">
        <v>42028</v>
      </c>
      <c r="B6604" s="15">
        <v>7.7064320000000004</v>
      </c>
      <c r="C6604" s="16">
        <v>7.8588950000000004</v>
      </c>
      <c r="D6604" s="16">
        <v>7.8588950000000004</v>
      </c>
      <c r="E6604" s="2">
        <v>1</v>
      </c>
    </row>
    <row r="6605" spans="1:5" ht="12.95" customHeight="1" x14ac:dyDescent="0.2">
      <c r="A6605" s="7">
        <v>42029</v>
      </c>
      <c r="B6605" s="15">
        <v>7.7064320000000004</v>
      </c>
      <c r="C6605" s="16">
        <v>7.8588950000000004</v>
      </c>
      <c r="D6605" s="16">
        <v>7.8588950000000004</v>
      </c>
      <c r="E6605" s="2">
        <v>1</v>
      </c>
    </row>
    <row r="6606" spans="1:5" ht="12.95" customHeight="1" x14ac:dyDescent="0.2">
      <c r="A6606" s="7">
        <v>42030</v>
      </c>
      <c r="B6606" s="15">
        <v>7.7064320000000004</v>
      </c>
      <c r="C6606" s="16">
        <v>7.8588950000000004</v>
      </c>
      <c r="D6606" s="16">
        <v>7.8588950000000004</v>
      </c>
      <c r="E6606" s="2">
        <v>1</v>
      </c>
    </row>
    <row r="6607" spans="1:5" ht="12.95" customHeight="1" x14ac:dyDescent="0.2">
      <c r="A6607" s="7">
        <v>42031</v>
      </c>
      <c r="B6607" s="15">
        <v>7.6858389999999996</v>
      </c>
      <c r="C6607" s="17">
        <v>6.39</v>
      </c>
      <c r="D6607" s="16">
        <v>7.6958440000000001</v>
      </c>
      <c r="E6607" s="2">
        <v>1</v>
      </c>
    </row>
    <row r="6608" spans="1:5" ht="12.95" customHeight="1" x14ac:dyDescent="0.2">
      <c r="A6608" s="7">
        <v>42032</v>
      </c>
      <c r="B6608" s="15">
        <v>7.7009949999999998</v>
      </c>
      <c r="C6608" s="17">
        <v>6.39</v>
      </c>
      <c r="D6608" s="16">
        <v>7.6021669999999997</v>
      </c>
      <c r="E6608" s="2">
        <v>1</v>
      </c>
    </row>
    <row r="6609" spans="1:5" ht="12.95" customHeight="1" x14ac:dyDescent="0.2">
      <c r="A6609" s="7">
        <v>42033</v>
      </c>
      <c r="B6609" s="15">
        <v>7.6935320000000003</v>
      </c>
      <c r="C6609" s="17">
        <v>6.39</v>
      </c>
      <c r="D6609" s="16">
        <v>7.5249730000000001</v>
      </c>
      <c r="E6609" s="2">
        <v>1</v>
      </c>
    </row>
    <row r="6610" spans="1:5" ht="12.95" customHeight="1" x14ac:dyDescent="0.2">
      <c r="A6610" s="7">
        <v>42034</v>
      </c>
      <c r="B6610" s="15">
        <v>7.688669</v>
      </c>
      <c r="C6610" s="17">
        <v>6.39</v>
      </c>
      <c r="D6610" s="16">
        <v>7.3808860000000003</v>
      </c>
      <c r="E6610" s="2">
        <v>1</v>
      </c>
    </row>
    <row r="6611" spans="1:5" ht="12.95" customHeight="1" x14ac:dyDescent="0.2">
      <c r="A6611" s="7">
        <v>42035</v>
      </c>
      <c r="B6611" s="15">
        <v>7.694064</v>
      </c>
      <c r="C6611" s="17">
        <v>6.39</v>
      </c>
      <c r="D6611" s="16">
        <v>7.3564049999999996</v>
      </c>
      <c r="E6611" s="2">
        <v>1</v>
      </c>
    </row>
    <row r="6612" spans="1:5" ht="12.95" customHeight="1" x14ac:dyDescent="0.2">
      <c r="A6612" s="7">
        <v>42036</v>
      </c>
      <c r="B6612" s="15">
        <v>7.694064</v>
      </c>
      <c r="C6612" s="17">
        <v>6.39</v>
      </c>
      <c r="D6612" s="16">
        <v>7.3564049999999996</v>
      </c>
      <c r="E6612" s="2">
        <v>1</v>
      </c>
    </row>
    <row r="6613" spans="1:5" ht="12.95" customHeight="1" x14ac:dyDescent="0.2">
      <c r="A6613" s="7">
        <v>42037</v>
      </c>
      <c r="B6613" s="15">
        <v>7.694064</v>
      </c>
      <c r="C6613" s="17">
        <v>6.39</v>
      </c>
      <c r="D6613" s="16">
        <v>7.3564049999999996</v>
      </c>
      <c r="E6613" s="2">
        <v>1</v>
      </c>
    </row>
    <row r="6614" spans="1:5" ht="12.95" customHeight="1" x14ac:dyDescent="0.2">
      <c r="A6614" s="7">
        <v>42038</v>
      </c>
      <c r="B6614" s="15">
        <v>7.6959</v>
      </c>
      <c r="C6614" s="17">
        <v>6.39</v>
      </c>
      <c r="D6614" s="16">
        <v>7.2912359999999996</v>
      </c>
      <c r="E6614" s="2">
        <v>1</v>
      </c>
    </row>
    <row r="6615" spans="1:5" ht="12.95" customHeight="1" x14ac:dyDescent="0.2">
      <c r="A6615" s="7">
        <v>42039</v>
      </c>
      <c r="B6615" s="15">
        <v>7.6977650000000004</v>
      </c>
      <c r="C6615" s="17">
        <v>6.39</v>
      </c>
      <c r="D6615" s="16">
        <v>7.3312049999999997</v>
      </c>
      <c r="E6615" s="2">
        <v>1</v>
      </c>
    </row>
    <row r="6616" spans="1:5" ht="12.95" customHeight="1" x14ac:dyDescent="0.2">
      <c r="A6616" s="7">
        <v>42040</v>
      </c>
      <c r="B6616" s="15">
        <v>7.7076229999999999</v>
      </c>
      <c r="C6616" s="17">
        <v>6.39</v>
      </c>
      <c r="D6616" s="16">
        <v>7.2761469999999999</v>
      </c>
      <c r="E6616" s="2">
        <v>1</v>
      </c>
    </row>
    <row r="6617" spans="1:5" ht="12.95" customHeight="1" x14ac:dyDescent="0.2">
      <c r="A6617" s="7">
        <v>42041</v>
      </c>
      <c r="B6617" s="15">
        <v>7.7107289999999997</v>
      </c>
      <c r="C6617" s="17">
        <v>6.39</v>
      </c>
      <c r="D6617" s="16">
        <v>7.2578399999999998</v>
      </c>
      <c r="E6617" s="2">
        <v>1</v>
      </c>
    </row>
    <row r="6618" spans="1:5" ht="12.95" customHeight="1" x14ac:dyDescent="0.2">
      <c r="A6618" s="7">
        <v>42042</v>
      </c>
      <c r="B6618" s="15">
        <v>7.7126960000000002</v>
      </c>
      <c r="C6618" s="17">
        <v>6.39</v>
      </c>
      <c r="D6618" s="16">
        <v>7.3126920000000002</v>
      </c>
      <c r="E6618" s="2">
        <v>1</v>
      </c>
    </row>
    <row r="6619" spans="1:5" ht="12.95" customHeight="1" x14ac:dyDescent="0.2">
      <c r="A6619" s="7">
        <v>42043</v>
      </c>
      <c r="B6619" s="15">
        <v>7.7126960000000002</v>
      </c>
      <c r="C6619" s="17">
        <v>6.39</v>
      </c>
      <c r="D6619" s="16">
        <v>7.3126920000000002</v>
      </c>
      <c r="E6619" s="2">
        <v>1</v>
      </c>
    </row>
    <row r="6620" spans="1:5" ht="12.95" customHeight="1" x14ac:dyDescent="0.2">
      <c r="A6620" s="7">
        <v>42044</v>
      </c>
      <c r="B6620" s="15">
        <v>7.7126960000000002</v>
      </c>
      <c r="C6620" s="17">
        <v>6.39</v>
      </c>
      <c r="D6620" s="16">
        <v>7.3126920000000002</v>
      </c>
      <c r="E6620" s="2">
        <v>1</v>
      </c>
    </row>
    <row r="6621" spans="1:5" ht="12.95" customHeight="1" x14ac:dyDescent="0.2">
      <c r="A6621" s="7">
        <v>42045</v>
      </c>
      <c r="B6621" s="15">
        <v>7.7096179999999999</v>
      </c>
      <c r="C6621" s="17">
        <v>6.39</v>
      </c>
      <c r="D6621" s="16">
        <v>7.3649389999999997</v>
      </c>
      <c r="E6621" s="2">
        <v>1</v>
      </c>
    </row>
    <row r="6622" spans="1:5" ht="12.95" customHeight="1" x14ac:dyDescent="0.2">
      <c r="A6622" s="7">
        <v>42046</v>
      </c>
      <c r="B6622" s="15">
        <v>7.7106279999999998</v>
      </c>
      <c r="C6622" s="17">
        <v>6.39</v>
      </c>
      <c r="D6622" s="16">
        <v>7.3800039999999996</v>
      </c>
      <c r="E6622" s="2">
        <v>1</v>
      </c>
    </row>
    <row r="6623" spans="1:5" ht="12.95" customHeight="1" x14ac:dyDescent="0.2">
      <c r="A6623" s="7">
        <v>42047</v>
      </c>
      <c r="B6623" s="15">
        <v>7.7120290000000002</v>
      </c>
      <c r="C6623" s="17">
        <v>6.39</v>
      </c>
      <c r="D6623" s="16">
        <v>7.3644280000000002</v>
      </c>
      <c r="E6623" s="2">
        <v>1</v>
      </c>
    </row>
    <row r="6624" spans="1:5" ht="12.95" customHeight="1" x14ac:dyDescent="0.2">
      <c r="A6624" s="7">
        <v>42048</v>
      </c>
      <c r="B6624" s="15">
        <v>7.7185180000000004</v>
      </c>
      <c r="C6624" s="17">
        <v>6.39</v>
      </c>
      <c r="D6624" s="16">
        <v>7.3237670000000001</v>
      </c>
      <c r="E6624" s="2">
        <v>1</v>
      </c>
    </row>
    <row r="6625" spans="1:5" ht="12.95" customHeight="1" x14ac:dyDescent="0.2">
      <c r="A6625" s="7">
        <v>42049</v>
      </c>
      <c r="B6625" s="15">
        <v>7.7185560000000004</v>
      </c>
      <c r="C6625" s="17">
        <v>6.39</v>
      </c>
      <c r="D6625" s="16">
        <v>7.2768509999999997</v>
      </c>
      <c r="E6625" s="2">
        <v>1</v>
      </c>
    </row>
    <row r="6626" spans="1:5" ht="12.95" customHeight="1" x14ac:dyDescent="0.2">
      <c r="A6626" s="7">
        <v>42050</v>
      </c>
      <c r="B6626" s="15">
        <v>7.7185560000000004</v>
      </c>
      <c r="C6626" s="17">
        <v>6.39</v>
      </c>
      <c r="D6626" s="16">
        <v>7.2768509999999997</v>
      </c>
      <c r="E6626" s="2">
        <v>1</v>
      </c>
    </row>
    <row r="6627" spans="1:5" ht="12.95" customHeight="1" x14ac:dyDescent="0.2">
      <c r="A6627" s="7">
        <v>42051</v>
      </c>
      <c r="B6627" s="15">
        <v>7.7185560000000004</v>
      </c>
      <c r="C6627" s="17">
        <v>6.39</v>
      </c>
      <c r="D6627" s="16">
        <v>7.2768509999999997</v>
      </c>
      <c r="E6627" s="2">
        <v>1</v>
      </c>
    </row>
    <row r="6628" spans="1:5" ht="12.95" customHeight="1" x14ac:dyDescent="0.2">
      <c r="A6628" s="7">
        <v>42052</v>
      </c>
      <c r="B6628" s="15">
        <v>7.7173600000000002</v>
      </c>
      <c r="C6628" s="17">
        <v>6.39</v>
      </c>
      <c r="D6628" s="16">
        <v>7.2695550000000004</v>
      </c>
      <c r="E6628" s="2">
        <v>1</v>
      </c>
    </row>
    <row r="6629" spans="1:5" ht="12.95" customHeight="1" x14ac:dyDescent="0.2">
      <c r="A6629" s="7">
        <v>42053</v>
      </c>
      <c r="B6629" s="15">
        <v>7.7111080000000003</v>
      </c>
      <c r="C6629" s="17">
        <v>6.39</v>
      </c>
      <c r="D6629" s="16">
        <v>7.2622980000000004</v>
      </c>
      <c r="E6629" s="2">
        <v>1</v>
      </c>
    </row>
    <row r="6630" spans="1:5" ht="12.95" customHeight="1" x14ac:dyDescent="0.2">
      <c r="A6630" s="7">
        <v>42054</v>
      </c>
      <c r="B6630" s="15">
        <v>7.7175260000000003</v>
      </c>
      <c r="C6630" s="17">
        <v>6.39</v>
      </c>
      <c r="D6630" s="16">
        <v>7.2187130000000002</v>
      </c>
      <c r="E6630" s="2">
        <v>1</v>
      </c>
    </row>
    <row r="6631" spans="1:5" ht="12.95" customHeight="1" x14ac:dyDescent="0.2">
      <c r="A6631" s="7">
        <v>42055</v>
      </c>
      <c r="B6631" s="15">
        <v>7.7204370000000004</v>
      </c>
      <c r="C6631" s="17">
        <v>6.39</v>
      </c>
      <c r="D6631" s="16">
        <v>7.1591589999999998</v>
      </c>
      <c r="E6631" s="2">
        <v>1</v>
      </c>
    </row>
    <row r="6632" spans="1:5" ht="12.95" customHeight="1" x14ac:dyDescent="0.2">
      <c r="A6632" s="7">
        <v>42056</v>
      </c>
      <c r="B6632" s="15">
        <v>7.7183229999999998</v>
      </c>
      <c r="C6632" s="17">
        <v>6.39</v>
      </c>
      <c r="D6632" s="16">
        <v>7.1691649999999996</v>
      </c>
      <c r="E6632" s="2">
        <v>1</v>
      </c>
    </row>
    <row r="6633" spans="1:5" ht="12.95" customHeight="1" x14ac:dyDescent="0.2">
      <c r="A6633" s="7">
        <v>42057</v>
      </c>
      <c r="B6633" s="15">
        <v>7.7183229999999998</v>
      </c>
      <c r="C6633" s="17">
        <v>6.39</v>
      </c>
      <c r="D6633" s="16">
        <v>7.1691649999999996</v>
      </c>
      <c r="E6633" s="2">
        <v>1</v>
      </c>
    </row>
    <row r="6634" spans="1:5" ht="12.95" customHeight="1" x14ac:dyDescent="0.2">
      <c r="A6634" s="7">
        <v>42058</v>
      </c>
      <c r="B6634" s="15">
        <v>7.7183229999999998</v>
      </c>
      <c r="C6634" s="17">
        <v>6.39</v>
      </c>
      <c r="D6634" s="16">
        <v>7.1691649999999996</v>
      </c>
      <c r="E6634" s="2">
        <v>1</v>
      </c>
    </row>
    <row r="6635" spans="1:5" ht="12.95" customHeight="1" x14ac:dyDescent="0.2">
      <c r="A6635" s="7">
        <v>42059</v>
      </c>
      <c r="B6635" s="15">
        <v>7.7149049999999999</v>
      </c>
      <c r="C6635" s="17">
        <v>6.39</v>
      </c>
      <c r="D6635" s="16">
        <v>7.1826689999999997</v>
      </c>
      <c r="E6635" s="2">
        <v>1</v>
      </c>
    </row>
    <row r="6636" spans="1:5" ht="12.95" customHeight="1" x14ac:dyDescent="0.2">
      <c r="A6636" s="7">
        <v>42060</v>
      </c>
      <c r="B6636" s="15">
        <v>7.7056760000000004</v>
      </c>
      <c r="C6636" s="17">
        <v>6.39</v>
      </c>
      <c r="D6636" s="16">
        <v>7.1780869999999997</v>
      </c>
      <c r="E6636" s="2">
        <v>1</v>
      </c>
    </row>
    <row r="6637" spans="1:5" ht="12.95" customHeight="1" x14ac:dyDescent="0.2">
      <c r="A6637" s="7">
        <v>42061</v>
      </c>
      <c r="B6637" s="15">
        <v>7.7066929999999996</v>
      </c>
      <c r="C6637" s="17">
        <v>6.39</v>
      </c>
      <c r="D6637" s="16">
        <v>7.1550390000000004</v>
      </c>
      <c r="E6637" s="2">
        <v>1</v>
      </c>
    </row>
    <row r="6638" spans="1:5" ht="12.95" customHeight="1" x14ac:dyDescent="0.2">
      <c r="A6638" s="7">
        <v>42062</v>
      </c>
      <c r="B6638" s="15">
        <v>7.690728</v>
      </c>
      <c r="C6638" s="17">
        <v>6.39</v>
      </c>
      <c r="D6638" s="16">
        <v>7.1608270000000003</v>
      </c>
      <c r="E6638" s="2">
        <v>1</v>
      </c>
    </row>
    <row r="6639" spans="1:5" ht="12.95" customHeight="1" x14ac:dyDescent="0.2">
      <c r="A6639" s="7">
        <v>42063</v>
      </c>
      <c r="B6639" s="15">
        <v>7.687811</v>
      </c>
      <c r="C6639" s="17">
        <v>6.39</v>
      </c>
      <c r="D6639" s="16">
        <v>7.2084489999999999</v>
      </c>
      <c r="E6639" s="2">
        <v>1</v>
      </c>
    </row>
    <row r="6640" spans="1:5" ht="12.95" customHeight="1" x14ac:dyDescent="0.2">
      <c r="A6640" s="7">
        <v>42064</v>
      </c>
      <c r="B6640" s="15">
        <v>7.687811</v>
      </c>
      <c r="C6640" s="17">
        <v>6.39</v>
      </c>
      <c r="D6640" s="16">
        <v>7.2084489999999999</v>
      </c>
      <c r="E6640" s="2">
        <v>1</v>
      </c>
    </row>
    <row r="6641" spans="1:5" ht="12.95" customHeight="1" x14ac:dyDescent="0.2">
      <c r="A6641" s="7">
        <v>42065</v>
      </c>
      <c r="B6641" s="15">
        <v>7.687811</v>
      </c>
      <c r="C6641" s="17">
        <v>6.39</v>
      </c>
      <c r="D6641" s="16">
        <v>7.2084489999999999</v>
      </c>
      <c r="E6641" s="2">
        <v>1</v>
      </c>
    </row>
    <row r="6642" spans="1:5" ht="12.95" customHeight="1" x14ac:dyDescent="0.2">
      <c r="A6642" s="7">
        <v>42066</v>
      </c>
      <c r="B6642" s="15">
        <v>7.6875489999999997</v>
      </c>
      <c r="C6642" s="17">
        <v>6.39</v>
      </c>
      <c r="D6642" s="16">
        <v>7.167878</v>
      </c>
      <c r="E6642" s="2">
        <v>1</v>
      </c>
    </row>
    <row r="6643" spans="1:5" ht="12.95" customHeight="1" x14ac:dyDescent="0.2">
      <c r="A6643" s="7">
        <v>42067</v>
      </c>
      <c r="B6643" s="15">
        <v>7.6804870000000003</v>
      </c>
      <c r="C6643" s="17">
        <v>6.39</v>
      </c>
      <c r="D6643" s="16">
        <v>7.1546219999999998</v>
      </c>
      <c r="E6643" s="2">
        <v>1</v>
      </c>
    </row>
    <row r="6644" spans="1:5" ht="12.95" customHeight="1" x14ac:dyDescent="0.2">
      <c r="A6644" s="7">
        <v>42068</v>
      </c>
      <c r="B6644" s="15">
        <v>7.6668260000000004</v>
      </c>
      <c r="C6644" s="17">
        <v>6.39</v>
      </c>
      <c r="D6644" s="16">
        <v>7.1578989999999996</v>
      </c>
      <c r="E6644" s="2">
        <v>1</v>
      </c>
    </row>
    <row r="6645" spans="1:5" ht="12.95" customHeight="1" x14ac:dyDescent="0.2">
      <c r="A6645" s="7">
        <v>42069</v>
      </c>
      <c r="B6645" s="15">
        <v>7.6607539999999998</v>
      </c>
      <c r="C6645" s="17">
        <v>6.39</v>
      </c>
      <c r="D6645" s="16">
        <v>7.1555710000000001</v>
      </c>
      <c r="E6645" s="2">
        <v>1</v>
      </c>
    </row>
    <row r="6646" spans="1:5" ht="12.95" customHeight="1" x14ac:dyDescent="0.2">
      <c r="A6646" s="7">
        <v>42070</v>
      </c>
      <c r="B6646" s="15">
        <v>7.6546960000000004</v>
      </c>
      <c r="C6646" s="17">
        <v>6.39</v>
      </c>
      <c r="D6646" s="16">
        <v>7.1539210000000004</v>
      </c>
      <c r="E6646" s="2">
        <v>1</v>
      </c>
    </row>
    <row r="6647" spans="1:5" ht="12.95" customHeight="1" x14ac:dyDescent="0.2">
      <c r="A6647" s="7">
        <v>42071</v>
      </c>
      <c r="B6647" s="15">
        <v>7.6546960000000004</v>
      </c>
      <c r="C6647" s="17">
        <v>6.39</v>
      </c>
      <c r="D6647" s="16">
        <v>7.1539210000000004</v>
      </c>
      <c r="E6647" s="2">
        <v>1</v>
      </c>
    </row>
    <row r="6648" spans="1:5" ht="12.95" customHeight="1" x14ac:dyDescent="0.2">
      <c r="A6648" s="7">
        <v>42072</v>
      </c>
      <c r="B6648" s="15">
        <v>7.6546960000000004</v>
      </c>
      <c r="C6648" s="17">
        <v>6.39</v>
      </c>
      <c r="D6648" s="16">
        <v>7.1539210000000004</v>
      </c>
      <c r="E6648" s="2">
        <v>1</v>
      </c>
    </row>
    <row r="6649" spans="1:5" ht="12.95" customHeight="1" x14ac:dyDescent="0.2">
      <c r="A6649" s="7">
        <v>42073</v>
      </c>
      <c r="B6649" s="15">
        <v>7.6297540000000001</v>
      </c>
      <c r="C6649" s="17">
        <v>6.39</v>
      </c>
      <c r="D6649" s="16">
        <v>7.1252839999999997</v>
      </c>
      <c r="E6649" s="2">
        <v>1</v>
      </c>
    </row>
    <row r="6650" spans="1:5" ht="12.95" customHeight="1" x14ac:dyDescent="0.2">
      <c r="A6650" s="7">
        <v>42074</v>
      </c>
      <c r="B6650" s="15">
        <v>7.6271050000000002</v>
      </c>
      <c r="C6650" s="17">
        <v>6.39</v>
      </c>
      <c r="D6650" s="16">
        <v>7.1401469999999998</v>
      </c>
      <c r="E6650" s="2">
        <v>1</v>
      </c>
    </row>
    <row r="6651" spans="1:5" ht="12.95" customHeight="1" x14ac:dyDescent="0.2">
      <c r="A6651" s="7">
        <v>42075</v>
      </c>
      <c r="B6651" s="15">
        <v>7.6106059999999998</v>
      </c>
      <c r="C6651" s="17">
        <v>6.39</v>
      </c>
      <c r="D6651" s="16">
        <v>7.1548429999999996</v>
      </c>
      <c r="E6651" s="2">
        <v>1</v>
      </c>
    </row>
    <row r="6652" spans="1:5" ht="12.95" customHeight="1" x14ac:dyDescent="0.2">
      <c r="A6652" s="7">
        <v>42076</v>
      </c>
      <c r="B6652" s="15">
        <v>7.6229810000000002</v>
      </c>
      <c r="C6652" s="17">
        <v>6.39</v>
      </c>
      <c r="D6652" s="16">
        <v>7.1678240000000004</v>
      </c>
      <c r="E6652" s="2">
        <v>1</v>
      </c>
    </row>
    <row r="6653" spans="1:5" ht="12.95" customHeight="1" x14ac:dyDescent="0.2">
      <c r="A6653" s="7">
        <v>42077</v>
      </c>
      <c r="B6653" s="15">
        <v>7.6380039999999996</v>
      </c>
      <c r="C6653" s="17">
        <v>6.39</v>
      </c>
      <c r="D6653" s="16">
        <v>7.1624189999999999</v>
      </c>
      <c r="E6653" s="2">
        <v>1</v>
      </c>
    </row>
    <row r="6654" spans="1:5" ht="12.95" customHeight="1" x14ac:dyDescent="0.2">
      <c r="A6654" s="7">
        <v>42078</v>
      </c>
      <c r="B6654" s="15">
        <v>7.6380039999999996</v>
      </c>
      <c r="C6654" s="17">
        <v>6.39</v>
      </c>
      <c r="D6654" s="16">
        <v>7.1624189999999999</v>
      </c>
      <c r="E6654" s="2">
        <v>1</v>
      </c>
    </row>
    <row r="6655" spans="1:5" ht="12.95" customHeight="1" x14ac:dyDescent="0.2">
      <c r="A6655" s="7">
        <v>42079</v>
      </c>
      <c r="B6655" s="15">
        <v>7.6380039999999996</v>
      </c>
      <c r="C6655" s="17">
        <v>6.39</v>
      </c>
      <c r="D6655" s="16">
        <v>7.1624189999999999</v>
      </c>
      <c r="E6655" s="2">
        <v>1</v>
      </c>
    </row>
    <row r="6656" spans="1:5" ht="12.95" customHeight="1" x14ac:dyDescent="0.2">
      <c r="A6656" s="7">
        <v>42080</v>
      </c>
      <c r="B6656" s="15">
        <v>7.6444080000000003</v>
      </c>
      <c r="C6656" s="17">
        <v>6.39</v>
      </c>
      <c r="D6656" s="16">
        <v>7.229438</v>
      </c>
      <c r="E6656" s="2">
        <v>1</v>
      </c>
    </row>
    <row r="6657" spans="1:5" ht="12.95" customHeight="1" x14ac:dyDescent="0.2">
      <c r="A6657" s="7">
        <v>42081</v>
      </c>
      <c r="B6657" s="15">
        <v>7.6472720000000001</v>
      </c>
      <c r="C6657" s="17">
        <v>6.39</v>
      </c>
      <c r="D6657" s="16">
        <v>7.1893130000000003</v>
      </c>
      <c r="E6657" s="2">
        <v>1</v>
      </c>
    </row>
    <row r="6658" spans="1:5" ht="12.95" customHeight="1" x14ac:dyDescent="0.2">
      <c r="A6658" s="7">
        <v>42082</v>
      </c>
      <c r="B6658" s="15">
        <v>7.6478229999999998</v>
      </c>
      <c r="C6658" s="17">
        <v>6.39</v>
      </c>
      <c r="D6658" s="16">
        <v>7.1891550000000004</v>
      </c>
      <c r="E6658" s="2">
        <v>1</v>
      </c>
    </row>
    <row r="6659" spans="1:5" ht="12.95" customHeight="1" x14ac:dyDescent="0.2">
      <c r="A6659" s="7">
        <v>42083</v>
      </c>
      <c r="B6659" s="15">
        <v>7.6429419999999997</v>
      </c>
      <c r="C6659" s="17">
        <v>6.39</v>
      </c>
      <c r="D6659" s="16">
        <v>7.2055639999999999</v>
      </c>
      <c r="E6659" s="2">
        <v>1</v>
      </c>
    </row>
    <row r="6660" spans="1:5" ht="12.95" customHeight="1" x14ac:dyDescent="0.2">
      <c r="A6660" s="7">
        <v>42084</v>
      </c>
      <c r="B6660" s="15">
        <v>7.6473009999999997</v>
      </c>
      <c r="C6660" s="17">
        <v>6.39</v>
      </c>
      <c r="D6660" s="16">
        <v>7.2527509999999999</v>
      </c>
      <c r="E6660" s="2">
        <v>1</v>
      </c>
    </row>
    <row r="6661" spans="1:5" ht="12.95" customHeight="1" x14ac:dyDescent="0.2">
      <c r="A6661" s="7">
        <v>42085</v>
      </c>
      <c r="B6661" s="15">
        <v>7.6473009999999997</v>
      </c>
      <c r="C6661" s="17">
        <v>6.39</v>
      </c>
      <c r="D6661" s="16">
        <v>7.2527509999999999</v>
      </c>
      <c r="E6661" s="2">
        <v>1</v>
      </c>
    </row>
    <row r="6662" spans="1:5" ht="12.95" customHeight="1" x14ac:dyDescent="0.2">
      <c r="A6662" s="7">
        <v>42086</v>
      </c>
      <c r="B6662" s="15">
        <v>7.6473009999999997</v>
      </c>
      <c r="C6662" s="17">
        <v>6.39</v>
      </c>
      <c r="D6662" s="16">
        <v>7.2527509999999999</v>
      </c>
      <c r="E6662" s="2">
        <v>1</v>
      </c>
    </row>
    <row r="6663" spans="1:5" ht="12.95" customHeight="1" x14ac:dyDescent="0.2">
      <c r="A6663" s="7">
        <v>42087</v>
      </c>
      <c r="B6663" s="15">
        <v>7.641057</v>
      </c>
      <c r="C6663" s="17">
        <v>6.39</v>
      </c>
      <c r="D6663" s="16">
        <v>7.2290039999999998</v>
      </c>
      <c r="E6663" s="2">
        <v>1</v>
      </c>
    </row>
    <row r="6664" spans="1:5" ht="12.95" customHeight="1" x14ac:dyDescent="0.2">
      <c r="A6664" s="7">
        <v>42088</v>
      </c>
      <c r="B6664" s="15">
        <v>7.6397469999999998</v>
      </c>
      <c r="C6664" s="17">
        <v>6.39</v>
      </c>
      <c r="D6664" s="16">
        <v>7.2593569999999996</v>
      </c>
      <c r="E6664" s="2">
        <v>1</v>
      </c>
    </row>
    <row r="6665" spans="1:5" ht="12.95" customHeight="1" x14ac:dyDescent="0.2">
      <c r="A6665" s="7">
        <v>42089</v>
      </c>
      <c r="B6665" s="15">
        <v>7.645086</v>
      </c>
      <c r="C6665" s="17">
        <v>6.39</v>
      </c>
      <c r="D6665" s="16">
        <v>7.281034</v>
      </c>
      <c r="E6665" s="2">
        <v>1</v>
      </c>
    </row>
    <row r="6666" spans="1:5" ht="12.95" customHeight="1" x14ac:dyDescent="0.2">
      <c r="A6666" s="7">
        <v>42090</v>
      </c>
      <c r="B6666" s="15">
        <v>7.648028</v>
      </c>
      <c r="C6666" s="17">
        <v>6.39</v>
      </c>
      <c r="D6666" s="16">
        <v>7.2949520000000003</v>
      </c>
      <c r="E6666" s="2">
        <v>1</v>
      </c>
    </row>
    <row r="6667" spans="1:5" ht="12.95" customHeight="1" x14ac:dyDescent="0.2">
      <c r="A6667" s="7">
        <v>42091</v>
      </c>
      <c r="B6667" s="15">
        <v>7.6438980000000001</v>
      </c>
      <c r="C6667" s="17">
        <v>6.39</v>
      </c>
      <c r="D6667" s="16">
        <v>7.3056469999999996</v>
      </c>
      <c r="E6667" s="2">
        <v>1</v>
      </c>
    </row>
    <row r="6668" spans="1:5" ht="12.95" customHeight="1" x14ac:dyDescent="0.2">
      <c r="A6668" s="7">
        <v>42092</v>
      </c>
      <c r="B6668" s="15">
        <v>7.6438980000000001</v>
      </c>
      <c r="C6668" s="17">
        <v>6.39</v>
      </c>
      <c r="D6668" s="16">
        <v>7.3056469999999996</v>
      </c>
      <c r="E6668" s="2">
        <v>1</v>
      </c>
    </row>
    <row r="6669" spans="1:5" ht="12.95" customHeight="1" x14ac:dyDescent="0.2">
      <c r="A6669" s="7">
        <v>42093</v>
      </c>
      <c r="B6669" s="15">
        <v>7.6438980000000001</v>
      </c>
      <c r="C6669" s="17">
        <v>6.39</v>
      </c>
      <c r="D6669" s="16">
        <v>7.3056469999999996</v>
      </c>
      <c r="E6669" s="2">
        <v>1</v>
      </c>
    </row>
    <row r="6670" spans="1:5" ht="12.95" customHeight="1" x14ac:dyDescent="0.2">
      <c r="A6670" s="7">
        <v>42094</v>
      </c>
      <c r="B6670" s="15">
        <v>7.6445959999999999</v>
      </c>
      <c r="C6670" s="17">
        <v>6.39</v>
      </c>
      <c r="D6670" s="16">
        <v>7.3084090000000002</v>
      </c>
      <c r="E6670" s="2">
        <v>1</v>
      </c>
    </row>
    <row r="6671" spans="1:5" ht="12.95" customHeight="1" x14ac:dyDescent="0.2">
      <c r="A6671" s="7">
        <v>42095</v>
      </c>
      <c r="B6671" s="15">
        <v>7.6412930000000001</v>
      </c>
      <c r="C6671" s="17">
        <v>6.39</v>
      </c>
      <c r="D6671" s="16">
        <v>7.307347</v>
      </c>
      <c r="E6671" s="2">
        <v>1</v>
      </c>
    </row>
    <row r="6672" spans="1:5" ht="12.95" customHeight="1" x14ac:dyDescent="0.2">
      <c r="A6672" s="7">
        <v>42096</v>
      </c>
      <c r="B6672" s="15">
        <v>7.6358949999999997</v>
      </c>
      <c r="C6672" s="17">
        <v>6.39</v>
      </c>
      <c r="D6672" s="16">
        <v>7.3288180000000001</v>
      </c>
      <c r="E6672" s="2">
        <v>1</v>
      </c>
    </row>
    <row r="6673" spans="1:5" ht="12.95" customHeight="1" x14ac:dyDescent="0.2">
      <c r="A6673" s="7">
        <v>42097</v>
      </c>
      <c r="B6673" s="15">
        <v>7.6409469999999997</v>
      </c>
      <c r="C6673" s="17">
        <v>6.39</v>
      </c>
      <c r="D6673" s="16">
        <v>7.3357789999999996</v>
      </c>
      <c r="E6673" s="2">
        <v>1</v>
      </c>
    </row>
    <row r="6674" spans="1:5" ht="12.95" customHeight="1" x14ac:dyDescent="0.2">
      <c r="A6674" s="7">
        <v>42098</v>
      </c>
      <c r="B6674" s="15">
        <v>7.6353569999999999</v>
      </c>
      <c r="C6674" s="17">
        <v>6.39</v>
      </c>
      <c r="D6674" s="16">
        <v>7.3135599999999998</v>
      </c>
      <c r="E6674" s="2">
        <v>1</v>
      </c>
    </row>
    <row r="6675" spans="1:5" ht="12.95" customHeight="1" x14ac:dyDescent="0.2">
      <c r="A6675" s="7">
        <v>42099</v>
      </c>
      <c r="B6675" s="15">
        <v>7.6353569999999999</v>
      </c>
      <c r="C6675" s="17">
        <v>6.39</v>
      </c>
      <c r="D6675" s="16">
        <v>7.3135599999999998</v>
      </c>
      <c r="E6675" s="2">
        <v>1</v>
      </c>
    </row>
    <row r="6676" spans="1:5" ht="12.95" customHeight="1" x14ac:dyDescent="0.2">
      <c r="A6676" s="7">
        <v>42100</v>
      </c>
      <c r="B6676" s="15">
        <v>7.6353569999999999</v>
      </c>
      <c r="C6676" s="17">
        <v>6.39</v>
      </c>
      <c r="D6676" s="16">
        <v>7.3135599999999998</v>
      </c>
      <c r="E6676" s="2">
        <v>1</v>
      </c>
    </row>
    <row r="6677" spans="1:5" ht="12.95" customHeight="1" x14ac:dyDescent="0.2">
      <c r="A6677" s="7">
        <v>42101</v>
      </c>
      <c r="B6677" s="15">
        <v>7.6353569999999999</v>
      </c>
      <c r="C6677" s="17">
        <v>6.39</v>
      </c>
      <c r="D6677" s="16">
        <v>7.3135599999999998</v>
      </c>
      <c r="E6677" s="2">
        <v>1</v>
      </c>
    </row>
    <row r="6678" spans="1:5" ht="12.95" customHeight="1" x14ac:dyDescent="0.2">
      <c r="A6678" s="7">
        <v>42102</v>
      </c>
      <c r="B6678" s="15">
        <v>7.6183529999999999</v>
      </c>
      <c r="C6678" s="17">
        <v>6.39</v>
      </c>
      <c r="D6678" s="16">
        <v>7.2923830000000001</v>
      </c>
      <c r="E6678" s="2">
        <v>1</v>
      </c>
    </row>
    <row r="6679" spans="1:5" ht="12.95" customHeight="1" x14ac:dyDescent="0.2">
      <c r="A6679" s="7">
        <v>42103</v>
      </c>
      <c r="B6679" s="15">
        <v>7.6104459999999996</v>
      </c>
      <c r="C6679" s="17">
        <v>6.39</v>
      </c>
      <c r="D6679" s="16">
        <v>7.2841180000000003</v>
      </c>
      <c r="E6679" s="2">
        <v>1</v>
      </c>
    </row>
    <row r="6680" spans="1:5" ht="12.95" customHeight="1" x14ac:dyDescent="0.2">
      <c r="A6680" s="7">
        <v>42104</v>
      </c>
      <c r="B6680" s="15">
        <v>7.6082869999999998</v>
      </c>
      <c r="C6680" s="17">
        <v>6.39</v>
      </c>
      <c r="D6680" s="16">
        <v>7.2911229999999998</v>
      </c>
      <c r="E6680" s="2">
        <v>1</v>
      </c>
    </row>
    <row r="6681" spans="1:5" ht="12.95" customHeight="1" x14ac:dyDescent="0.2">
      <c r="A6681" s="7">
        <v>42105</v>
      </c>
      <c r="B6681" s="15">
        <v>7.5922749999999999</v>
      </c>
      <c r="C6681" s="17">
        <v>6.39</v>
      </c>
      <c r="D6681" s="16">
        <v>7.303776</v>
      </c>
      <c r="E6681" s="2">
        <v>1</v>
      </c>
    </row>
    <row r="6682" spans="1:5" ht="12.95" customHeight="1" x14ac:dyDescent="0.2">
      <c r="A6682" s="7">
        <v>42106</v>
      </c>
      <c r="B6682" s="15">
        <v>7.5922749999999999</v>
      </c>
      <c r="C6682" s="17">
        <v>6.39</v>
      </c>
      <c r="D6682" s="16">
        <v>7.303776</v>
      </c>
      <c r="E6682" s="2">
        <v>1</v>
      </c>
    </row>
    <row r="6683" spans="1:5" ht="12.95" customHeight="1" x14ac:dyDescent="0.2">
      <c r="A6683" s="7">
        <v>42107</v>
      </c>
      <c r="B6683" s="15">
        <v>7.5922749999999999</v>
      </c>
      <c r="C6683" s="17">
        <v>6.39</v>
      </c>
      <c r="D6683" s="16">
        <v>7.303776</v>
      </c>
      <c r="E6683" s="2">
        <v>1</v>
      </c>
    </row>
    <row r="6684" spans="1:5" ht="12.95" customHeight="1" x14ac:dyDescent="0.2">
      <c r="A6684" s="7">
        <v>42108</v>
      </c>
      <c r="B6684" s="15">
        <v>7.5767449999999998</v>
      </c>
      <c r="C6684" s="17">
        <v>6.39</v>
      </c>
      <c r="D6684" s="16">
        <v>7.2972599999999996</v>
      </c>
      <c r="E6684" s="2">
        <v>1</v>
      </c>
    </row>
    <row r="6685" spans="1:5" ht="12.95" customHeight="1" x14ac:dyDescent="0.2">
      <c r="A6685" s="7">
        <v>42109</v>
      </c>
      <c r="B6685" s="15">
        <v>7.561293</v>
      </c>
      <c r="C6685" s="17">
        <v>6.39</v>
      </c>
      <c r="D6685" s="16">
        <v>7.3225769999999999</v>
      </c>
      <c r="E6685" s="2">
        <v>1</v>
      </c>
    </row>
    <row r="6686" spans="1:5" ht="12.95" customHeight="1" x14ac:dyDescent="0.2">
      <c r="A6686" s="7">
        <v>42110</v>
      </c>
      <c r="B6686" s="15">
        <v>7.5713509999999999</v>
      </c>
      <c r="C6686" s="17">
        <v>6.39</v>
      </c>
      <c r="D6686" s="16">
        <v>7.3308980000000004</v>
      </c>
      <c r="E6686" s="2">
        <v>1</v>
      </c>
    </row>
    <row r="6687" spans="1:5" ht="12.95" customHeight="1" x14ac:dyDescent="0.2">
      <c r="A6687" s="7">
        <v>42111</v>
      </c>
      <c r="B6687" s="15">
        <v>7.571949</v>
      </c>
      <c r="C6687" s="17">
        <v>6.39</v>
      </c>
      <c r="D6687" s="16">
        <v>7.345701</v>
      </c>
      <c r="E6687" s="2">
        <v>1</v>
      </c>
    </row>
    <row r="6688" spans="1:5" ht="12.95" customHeight="1" x14ac:dyDescent="0.2">
      <c r="A6688" s="7">
        <v>42112</v>
      </c>
      <c r="B6688" s="15">
        <v>7.5732340000000002</v>
      </c>
      <c r="C6688" s="17">
        <v>6.39</v>
      </c>
      <c r="D6688" s="16">
        <v>7.3433859999999997</v>
      </c>
      <c r="E6688" s="2">
        <v>1</v>
      </c>
    </row>
    <row r="6689" spans="1:5" ht="12.95" customHeight="1" x14ac:dyDescent="0.2">
      <c r="A6689" s="7">
        <v>42113</v>
      </c>
      <c r="B6689" s="15">
        <v>7.5732340000000002</v>
      </c>
      <c r="C6689" s="17">
        <v>6.39</v>
      </c>
      <c r="D6689" s="16">
        <v>7.3433859999999997</v>
      </c>
      <c r="E6689" s="2">
        <v>1</v>
      </c>
    </row>
    <row r="6690" spans="1:5" ht="12.95" customHeight="1" x14ac:dyDescent="0.2">
      <c r="A6690" s="7">
        <v>42114</v>
      </c>
      <c r="B6690" s="15">
        <v>7.5732340000000002</v>
      </c>
      <c r="C6690" s="17">
        <v>6.39</v>
      </c>
      <c r="D6690" s="16">
        <v>7.3433859999999997</v>
      </c>
      <c r="E6690" s="2">
        <v>1</v>
      </c>
    </row>
    <row r="6691" spans="1:5" ht="12.95" customHeight="1" x14ac:dyDescent="0.2">
      <c r="A6691" s="7">
        <v>42115</v>
      </c>
      <c r="B6691" s="15">
        <v>7.5709210000000002</v>
      </c>
      <c r="C6691" s="17">
        <v>6.39</v>
      </c>
      <c r="D6691" s="16">
        <v>7.3639929999999998</v>
      </c>
      <c r="E6691" s="2">
        <v>1</v>
      </c>
    </row>
    <row r="6692" spans="1:5" ht="12.95" customHeight="1" x14ac:dyDescent="0.2">
      <c r="A6692" s="7">
        <v>42116</v>
      </c>
      <c r="B6692" s="15">
        <v>7.558751</v>
      </c>
      <c r="C6692" s="17">
        <v>6.39</v>
      </c>
      <c r="D6692" s="16">
        <v>7.3693580000000001</v>
      </c>
      <c r="E6692" s="2">
        <v>1</v>
      </c>
    </row>
    <row r="6693" spans="1:5" ht="12.95" customHeight="1" x14ac:dyDescent="0.2">
      <c r="A6693" s="7">
        <v>42117</v>
      </c>
      <c r="B6693" s="15">
        <v>7.5660910000000001</v>
      </c>
      <c r="C6693" s="17">
        <v>6.39</v>
      </c>
      <c r="D6693" s="16">
        <v>7.3714839999999997</v>
      </c>
      <c r="E6693" s="2">
        <v>1</v>
      </c>
    </row>
    <row r="6694" spans="1:5" ht="12.95" customHeight="1" x14ac:dyDescent="0.2">
      <c r="A6694" s="7">
        <v>42118</v>
      </c>
      <c r="B6694" s="15">
        <v>7.5789260000000001</v>
      </c>
      <c r="C6694" s="17">
        <v>6.39</v>
      </c>
      <c r="D6694" s="16">
        <v>7.3169779999999998</v>
      </c>
      <c r="E6694" s="2">
        <v>1</v>
      </c>
    </row>
    <row r="6695" spans="1:5" ht="12.95" customHeight="1" x14ac:dyDescent="0.2">
      <c r="A6695" s="7">
        <v>42119</v>
      </c>
      <c r="B6695" s="15">
        <v>7.5876279999999996</v>
      </c>
      <c r="C6695" s="17">
        <v>6.39</v>
      </c>
      <c r="D6695" s="16">
        <v>7.3296250000000001</v>
      </c>
      <c r="E6695" s="2">
        <v>1</v>
      </c>
    </row>
    <row r="6696" spans="1:5" ht="12.95" customHeight="1" x14ac:dyDescent="0.2">
      <c r="A6696" s="7">
        <v>42120</v>
      </c>
      <c r="B6696" s="15">
        <v>7.5876279999999996</v>
      </c>
      <c r="C6696" s="17">
        <v>6.39</v>
      </c>
      <c r="D6696" s="16">
        <v>7.3296250000000001</v>
      </c>
      <c r="E6696" s="2">
        <v>1</v>
      </c>
    </row>
    <row r="6697" spans="1:5" ht="12.95" customHeight="1" x14ac:dyDescent="0.2">
      <c r="A6697" s="7">
        <v>42121</v>
      </c>
      <c r="B6697" s="15">
        <v>7.5876279999999996</v>
      </c>
      <c r="C6697" s="17">
        <v>6.39</v>
      </c>
      <c r="D6697" s="16">
        <v>7.3296250000000001</v>
      </c>
      <c r="E6697" s="2">
        <v>1</v>
      </c>
    </row>
    <row r="6698" spans="1:5" ht="12.95" customHeight="1" x14ac:dyDescent="0.2">
      <c r="A6698" s="7">
        <v>42122</v>
      </c>
      <c r="B6698" s="15">
        <v>7.6051339999999996</v>
      </c>
      <c r="C6698" s="17">
        <v>6.39</v>
      </c>
      <c r="D6698" s="16">
        <v>7.3436979999999998</v>
      </c>
      <c r="E6698" s="2">
        <v>1</v>
      </c>
    </row>
    <row r="6699" spans="1:5" ht="12.95" customHeight="1" x14ac:dyDescent="0.2">
      <c r="A6699" s="7">
        <v>42123</v>
      </c>
      <c r="B6699" s="15">
        <v>7.5970500000000003</v>
      </c>
      <c r="C6699" s="17">
        <v>6.39</v>
      </c>
      <c r="D6699" s="16">
        <v>7.2699040000000004</v>
      </c>
      <c r="E6699" s="2">
        <v>1</v>
      </c>
    </row>
    <row r="6700" spans="1:5" ht="12.95" customHeight="1" x14ac:dyDescent="0.2">
      <c r="A6700" s="7">
        <v>42124</v>
      </c>
      <c r="B6700" s="15">
        <v>7.5900999999999996</v>
      </c>
      <c r="C6700" s="17">
        <v>6.39</v>
      </c>
      <c r="D6700" s="16">
        <v>7.2314210000000001</v>
      </c>
      <c r="E6700" s="2">
        <v>1</v>
      </c>
    </row>
    <row r="6701" spans="1:5" ht="12.95" customHeight="1" x14ac:dyDescent="0.2">
      <c r="A6701" s="7">
        <v>42125</v>
      </c>
      <c r="B6701" s="15">
        <v>7.5777619999999999</v>
      </c>
      <c r="C6701" s="17">
        <v>6.39</v>
      </c>
      <c r="D6701" s="16">
        <v>7.2114219999999998</v>
      </c>
      <c r="E6701" s="2">
        <v>1</v>
      </c>
    </row>
    <row r="6702" spans="1:5" ht="12.95" customHeight="1" x14ac:dyDescent="0.2">
      <c r="A6702" s="7">
        <v>42126</v>
      </c>
      <c r="B6702" s="15">
        <v>7.5777619999999999</v>
      </c>
      <c r="C6702" s="17">
        <v>6.39</v>
      </c>
      <c r="D6702" s="16">
        <v>7.2114219999999998</v>
      </c>
      <c r="E6702" s="2">
        <v>1</v>
      </c>
    </row>
    <row r="6703" spans="1:5" ht="12.95" customHeight="1" x14ac:dyDescent="0.2">
      <c r="A6703" s="7">
        <v>42127</v>
      </c>
      <c r="B6703" s="15">
        <v>7.5777619999999999</v>
      </c>
      <c r="C6703" s="17">
        <v>6.39</v>
      </c>
      <c r="D6703" s="16">
        <v>7.2114219999999998</v>
      </c>
      <c r="E6703" s="2">
        <v>1</v>
      </c>
    </row>
    <row r="6704" spans="1:5" ht="12.95" customHeight="1" x14ac:dyDescent="0.2">
      <c r="A6704" s="7">
        <v>42128</v>
      </c>
      <c r="B6704" s="2">
        <v>7.5777619999999999</v>
      </c>
      <c r="C6704" s="17">
        <v>6.39</v>
      </c>
      <c r="D6704" s="16">
        <v>7.2114219999999998</v>
      </c>
      <c r="E6704" s="2">
        <v>1</v>
      </c>
    </row>
    <row r="6705" spans="1:5" ht="12.95" customHeight="1" x14ac:dyDescent="0.2">
      <c r="A6705" s="7">
        <v>42129</v>
      </c>
      <c r="B6705" s="2">
        <v>7.5696389999999996</v>
      </c>
      <c r="C6705" s="17">
        <v>6.39</v>
      </c>
      <c r="D6705" s="16">
        <v>7.2603479999999996</v>
      </c>
      <c r="E6705" s="2">
        <v>1</v>
      </c>
    </row>
    <row r="6706" spans="1:5" ht="12.95" customHeight="1" x14ac:dyDescent="0.2">
      <c r="A6706" s="7">
        <v>42130</v>
      </c>
      <c r="B6706" s="2">
        <v>7.5736290000000004</v>
      </c>
      <c r="C6706" s="17">
        <v>6.39</v>
      </c>
      <c r="D6706" s="16">
        <v>7.289345</v>
      </c>
      <c r="E6706" s="2">
        <v>1</v>
      </c>
    </row>
    <row r="6707" spans="1:5" ht="12.95" customHeight="1" x14ac:dyDescent="0.2">
      <c r="A6707" s="7">
        <v>42131</v>
      </c>
      <c r="B6707" s="2">
        <v>7.5805179999999996</v>
      </c>
      <c r="C6707" s="17">
        <v>6.39</v>
      </c>
      <c r="D6707" s="16">
        <v>7.3135729999999999</v>
      </c>
      <c r="E6707" s="2">
        <v>1</v>
      </c>
    </row>
    <row r="6708" spans="1:5" ht="12.95" customHeight="1" x14ac:dyDescent="0.2">
      <c r="A6708" s="7">
        <v>42132</v>
      </c>
      <c r="B6708" s="2">
        <v>7.5744720000000001</v>
      </c>
      <c r="C6708" s="17">
        <v>6.39</v>
      </c>
      <c r="D6708" s="16">
        <v>7.3367610000000001</v>
      </c>
      <c r="E6708" s="2">
        <v>1</v>
      </c>
    </row>
    <row r="6709" spans="1:5" ht="12.95" customHeight="1" x14ac:dyDescent="0.2">
      <c r="A6709" s="7">
        <v>42133</v>
      </c>
      <c r="B6709" s="2">
        <v>7.5760949999999996</v>
      </c>
      <c r="C6709" s="17">
        <v>6.39</v>
      </c>
      <c r="D6709" s="16">
        <v>7.3206059999999997</v>
      </c>
      <c r="E6709" s="2">
        <v>1</v>
      </c>
    </row>
    <row r="6710" spans="1:5" ht="12.95" customHeight="1" x14ac:dyDescent="0.2">
      <c r="A6710" s="7">
        <v>42134</v>
      </c>
      <c r="B6710" s="2">
        <v>7.5760949999999996</v>
      </c>
      <c r="C6710" s="17">
        <v>6.39</v>
      </c>
      <c r="D6710" s="16">
        <v>7.3206059999999997</v>
      </c>
      <c r="E6710" s="2">
        <v>1</v>
      </c>
    </row>
    <row r="6711" spans="1:5" ht="12.95" customHeight="1" x14ac:dyDescent="0.2">
      <c r="A6711" s="7">
        <v>42135</v>
      </c>
      <c r="B6711" s="2">
        <v>7.5760949999999996</v>
      </c>
      <c r="C6711" s="17">
        <v>6.39</v>
      </c>
      <c r="D6711" s="16">
        <v>7.3206059999999997</v>
      </c>
      <c r="E6711" s="2">
        <v>1</v>
      </c>
    </row>
    <row r="6712" spans="1:5" ht="12.95" customHeight="1" x14ac:dyDescent="0.2">
      <c r="A6712" s="7">
        <v>42136</v>
      </c>
      <c r="B6712" s="2">
        <v>7.5606900000000001</v>
      </c>
      <c r="C6712" s="17">
        <v>6.39</v>
      </c>
      <c r="D6712" s="16">
        <v>7.271992</v>
      </c>
      <c r="E6712" s="2">
        <v>1</v>
      </c>
    </row>
    <row r="6713" spans="1:5" ht="12.95" customHeight="1" x14ac:dyDescent="0.2">
      <c r="A6713" s="7">
        <v>42137</v>
      </c>
      <c r="B6713" s="2">
        <v>7.5538939999999997</v>
      </c>
      <c r="C6713" s="17">
        <v>6.39</v>
      </c>
      <c r="D6713" s="16">
        <v>7.2710499999999998</v>
      </c>
      <c r="E6713" s="2">
        <v>1</v>
      </c>
    </row>
    <row r="6714" spans="1:5" ht="12.95" customHeight="1" x14ac:dyDescent="0.2">
      <c r="A6714" s="7">
        <v>42138</v>
      </c>
      <c r="B6714" s="2">
        <v>7.5663369999999999</v>
      </c>
      <c r="C6714" s="17">
        <v>6.39</v>
      </c>
      <c r="D6714" s="16">
        <v>7.2669389999999998</v>
      </c>
      <c r="E6714" s="2">
        <v>1</v>
      </c>
    </row>
    <row r="6715" spans="1:5" ht="12.95" customHeight="1" x14ac:dyDescent="0.2">
      <c r="A6715" s="7">
        <v>42139</v>
      </c>
      <c r="B6715" s="2">
        <v>7.5549749999999998</v>
      </c>
      <c r="C6715" s="17">
        <v>6.39</v>
      </c>
      <c r="D6715" s="16">
        <v>7.2671939999999999</v>
      </c>
      <c r="E6715" s="2">
        <v>1</v>
      </c>
    </row>
    <row r="6716" spans="1:5" ht="12.95" customHeight="1" x14ac:dyDescent="0.2">
      <c r="A6716" s="7">
        <v>42140</v>
      </c>
      <c r="B6716" s="2">
        <v>7.5503080000000002</v>
      </c>
      <c r="C6716" s="17">
        <v>6.39</v>
      </c>
      <c r="D6716" s="16">
        <v>7.2431960000000002</v>
      </c>
      <c r="E6716" s="2">
        <v>1</v>
      </c>
    </row>
    <row r="6717" spans="1:5" ht="12.95" customHeight="1" x14ac:dyDescent="0.2">
      <c r="A6717" s="7">
        <v>42141</v>
      </c>
      <c r="B6717" s="2">
        <v>7.5503080000000002</v>
      </c>
      <c r="C6717" s="17">
        <v>6.39</v>
      </c>
      <c r="D6717" s="16">
        <v>7.2431960000000002</v>
      </c>
      <c r="E6717" s="2">
        <v>1</v>
      </c>
    </row>
    <row r="6718" spans="1:5" ht="12.95" customHeight="1" x14ac:dyDescent="0.2">
      <c r="A6718" s="7">
        <v>42142</v>
      </c>
      <c r="B6718" s="2">
        <v>7.5503080000000002</v>
      </c>
      <c r="C6718" s="17">
        <v>6.39</v>
      </c>
      <c r="D6718" s="16">
        <v>7.2431960000000002</v>
      </c>
      <c r="E6718" s="2">
        <v>1</v>
      </c>
    </row>
    <row r="6719" spans="1:5" ht="12.95" customHeight="1" x14ac:dyDescent="0.2">
      <c r="A6719" s="7">
        <v>42143</v>
      </c>
      <c r="B6719" s="2">
        <v>7.5373320000000001</v>
      </c>
      <c r="C6719" s="17">
        <v>6.39</v>
      </c>
      <c r="D6719" s="16">
        <v>7.1969180000000001</v>
      </c>
      <c r="E6719" s="2">
        <v>1</v>
      </c>
    </row>
    <row r="6720" spans="1:5" ht="12.95" customHeight="1" x14ac:dyDescent="0.2">
      <c r="A6720" s="7">
        <v>42144</v>
      </c>
      <c r="B6720" s="2">
        <v>7.533811</v>
      </c>
      <c r="C6720" s="17">
        <v>6.39</v>
      </c>
      <c r="D6720" s="16">
        <v>7.2273699999999996</v>
      </c>
      <c r="E6720" s="2">
        <v>1</v>
      </c>
    </row>
    <row r="6721" spans="1:5" ht="12.95" customHeight="1" x14ac:dyDescent="0.2">
      <c r="A6721" s="7">
        <v>42145</v>
      </c>
      <c r="B6721" s="2">
        <v>7.5248600000000003</v>
      </c>
      <c r="C6721" s="17">
        <v>6.39</v>
      </c>
      <c r="D6721" s="16">
        <v>7.2208620000000003</v>
      </c>
      <c r="E6721" s="2">
        <v>1</v>
      </c>
    </row>
    <row r="6722" spans="1:5" ht="12.95" customHeight="1" x14ac:dyDescent="0.2">
      <c r="A6722" s="7">
        <v>42146</v>
      </c>
      <c r="B6722" s="2">
        <v>7.5289239999999999</v>
      </c>
      <c r="C6722" s="17">
        <v>6.39</v>
      </c>
      <c r="D6722" s="16">
        <v>7.2442260000000003</v>
      </c>
      <c r="E6722" s="2">
        <v>1</v>
      </c>
    </row>
    <row r="6723" spans="1:5" ht="12.95" customHeight="1" x14ac:dyDescent="0.2">
      <c r="A6723" s="7">
        <v>42147</v>
      </c>
      <c r="B6723" s="2">
        <v>7.5346399999999996</v>
      </c>
      <c r="C6723" s="17">
        <v>6.39</v>
      </c>
      <c r="D6723" s="16">
        <v>7.2371910000000002</v>
      </c>
      <c r="E6723" s="2">
        <v>1</v>
      </c>
    </row>
    <row r="6724" spans="1:5" ht="12.95" customHeight="1" x14ac:dyDescent="0.2">
      <c r="A6724" s="7">
        <v>42148</v>
      </c>
      <c r="B6724" s="2">
        <v>7.5346399999999996</v>
      </c>
      <c r="C6724" s="17">
        <v>6.39</v>
      </c>
      <c r="D6724" s="16">
        <v>7.2371910000000002</v>
      </c>
      <c r="E6724" s="2">
        <v>1</v>
      </c>
    </row>
    <row r="6725" spans="1:5" ht="12.95" customHeight="1" x14ac:dyDescent="0.2">
      <c r="A6725" s="7">
        <v>42149</v>
      </c>
      <c r="B6725" s="2">
        <v>7.5346399999999996</v>
      </c>
      <c r="C6725" s="17">
        <v>6.39</v>
      </c>
      <c r="D6725" s="16">
        <v>7.2371910000000002</v>
      </c>
      <c r="E6725" s="2">
        <v>1</v>
      </c>
    </row>
    <row r="6726" spans="1:5" ht="12.95" customHeight="1" x14ac:dyDescent="0.2">
      <c r="A6726" s="7">
        <v>42150</v>
      </c>
      <c r="B6726" s="2">
        <v>7.53538</v>
      </c>
      <c r="C6726" s="17">
        <v>6.39</v>
      </c>
      <c r="D6726" s="16">
        <v>7.2791540000000001</v>
      </c>
      <c r="E6726" s="2">
        <v>1</v>
      </c>
    </row>
    <row r="6727" spans="1:5" ht="12.95" customHeight="1" x14ac:dyDescent="0.2">
      <c r="A6727" s="7">
        <v>42151</v>
      </c>
      <c r="B6727" s="2">
        <v>7.5324220000000004</v>
      </c>
      <c r="C6727" s="17">
        <v>6.39</v>
      </c>
      <c r="D6727" s="16">
        <v>7.2924990000000003</v>
      </c>
      <c r="E6727" s="2">
        <v>1</v>
      </c>
    </row>
    <row r="6728" spans="1:5" ht="12.95" customHeight="1" x14ac:dyDescent="0.2">
      <c r="A6728" s="7">
        <v>42152</v>
      </c>
      <c r="B6728" s="2">
        <v>7.5491799999999998</v>
      </c>
      <c r="C6728" s="17">
        <v>6.39</v>
      </c>
      <c r="D6728" s="16">
        <v>7.2995359999999998</v>
      </c>
      <c r="E6728" s="2">
        <v>1</v>
      </c>
    </row>
    <row r="6729" spans="1:5" ht="12.95" customHeight="1" x14ac:dyDescent="0.2">
      <c r="A6729" s="7">
        <v>42153</v>
      </c>
      <c r="B6729" s="2">
        <v>7.56297</v>
      </c>
      <c r="C6729" s="17">
        <v>6.39</v>
      </c>
      <c r="D6729" s="16">
        <v>7.3093360000000001</v>
      </c>
      <c r="E6729" s="2">
        <v>1</v>
      </c>
    </row>
    <row r="6730" spans="1:5" ht="12.95" customHeight="1" x14ac:dyDescent="0.2">
      <c r="A6730" s="7">
        <v>42154</v>
      </c>
      <c r="B6730" s="2">
        <v>7.5812580000000001</v>
      </c>
      <c r="C6730" s="17">
        <v>6.39</v>
      </c>
      <c r="D6730" s="16">
        <v>7.3362280000000002</v>
      </c>
      <c r="E6730" s="2">
        <v>1</v>
      </c>
    </row>
    <row r="6731" spans="1:5" ht="12.95" customHeight="1" x14ac:dyDescent="0.2">
      <c r="A6731" s="7">
        <v>42155</v>
      </c>
      <c r="B6731" s="2">
        <v>7.5812580000000001</v>
      </c>
      <c r="C6731" s="17">
        <v>6.39</v>
      </c>
      <c r="D6731" s="16">
        <v>7.3362280000000002</v>
      </c>
      <c r="E6731" s="2">
        <v>1</v>
      </c>
    </row>
    <row r="6732" spans="1:5" ht="12.95" customHeight="1" x14ac:dyDescent="0.2">
      <c r="A6732" s="7">
        <v>42156</v>
      </c>
      <c r="B6732" s="2">
        <v>7.5812580000000001</v>
      </c>
      <c r="C6732" s="17">
        <v>6.39</v>
      </c>
      <c r="D6732" s="16">
        <v>7.3362280000000002</v>
      </c>
      <c r="E6732" s="2">
        <v>1</v>
      </c>
    </row>
    <row r="6733" spans="1:5" ht="12.95" customHeight="1" x14ac:dyDescent="0.2">
      <c r="A6733" s="7">
        <v>42157</v>
      </c>
      <c r="B6733" s="2">
        <v>7.573677</v>
      </c>
      <c r="C6733" s="17">
        <v>6.39</v>
      </c>
      <c r="D6733" s="16">
        <v>7.3317300000000003</v>
      </c>
      <c r="E6733" s="2">
        <v>1</v>
      </c>
    </row>
    <row r="6734" spans="1:5" ht="12.95" customHeight="1" x14ac:dyDescent="0.2">
      <c r="A6734" s="7">
        <v>42158</v>
      </c>
      <c r="B6734" s="2">
        <v>7.5608139999999997</v>
      </c>
      <c r="C6734" s="17">
        <v>6.39</v>
      </c>
      <c r="D6734" s="16">
        <v>7.3164449999999999</v>
      </c>
      <c r="E6734" s="2">
        <v>1</v>
      </c>
    </row>
    <row r="6735" spans="1:5" ht="12.95" customHeight="1" x14ac:dyDescent="0.2">
      <c r="A6735" s="7">
        <v>42159</v>
      </c>
      <c r="B6735" s="2">
        <v>7.5756079999999999</v>
      </c>
      <c r="C6735" s="17">
        <v>6.39</v>
      </c>
      <c r="D6735" s="16">
        <v>7.2828379999999999</v>
      </c>
      <c r="E6735" s="2">
        <v>1</v>
      </c>
    </row>
    <row r="6736" spans="1:5" ht="12.95" customHeight="1" x14ac:dyDescent="0.2">
      <c r="A6736" s="7">
        <v>42160</v>
      </c>
      <c r="B6736" s="2">
        <v>7.5756079999999999</v>
      </c>
      <c r="C6736" s="17">
        <v>6.39</v>
      </c>
      <c r="D6736" s="16">
        <v>7.2828379999999999</v>
      </c>
      <c r="E6736" s="2">
        <v>1</v>
      </c>
    </row>
    <row r="6737" spans="1:5" ht="12.95" customHeight="1" x14ac:dyDescent="0.2">
      <c r="A6737" s="7">
        <v>42161</v>
      </c>
      <c r="B6737" s="2">
        <v>7.5605789999999997</v>
      </c>
      <c r="C6737" s="17">
        <v>6.39</v>
      </c>
      <c r="D6737" s="16">
        <v>7.2067290000000002</v>
      </c>
      <c r="E6737" s="2">
        <v>1</v>
      </c>
    </row>
    <row r="6738" spans="1:5" ht="12.95" customHeight="1" x14ac:dyDescent="0.2">
      <c r="A6738" s="7">
        <v>42162</v>
      </c>
      <c r="B6738" s="2">
        <v>7.5605789999999997</v>
      </c>
      <c r="C6738" s="17">
        <v>6.39</v>
      </c>
      <c r="D6738" s="16">
        <v>7.2067290000000002</v>
      </c>
      <c r="E6738" s="2">
        <v>1</v>
      </c>
    </row>
    <row r="6739" spans="1:5" ht="12.95" customHeight="1" x14ac:dyDescent="0.2">
      <c r="A6739" s="7">
        <v>42163</v>
      </c>
      <c r="B6739" s="2">
        <v>7.5605789999999997</v>
      </c>
      <c r="C6739" s="17">
        <v>6.39</v>
      </c>
      <c r="D6739" s="16">
        <v>7.2067290000000002</v>
      </c>
      <c r="E6739" s="2">
        <v>1</v>
      </c>
    </row>
    <row r="6740" spans="1:5" ht="12.95" customHeight="1" x14ac:dyDescent="0.2">
      <c r="A6740" s="7">
        <v>42164</v>
      </c>
      <c r="B6740" s="2">
        <v>7.5596180000000004</v>
      </c>
      <c r="C6740" s="17">
        <v>6.39</v>
      </c>
      <c r="D6740" s="16">
        <v>7.2257870000000004</v>
      </c>
      <c r="E6740" s="2">
        <v>1</v>
      </c>
    </row>
    <row r="6741" spans="1:5" ht="12.95" customHeight="1" x14ac:dyDescent="0.2">
      <c r="A6741" s="7">
        <v>42165</v>
      </c>
      <c r="B6741" s="2">
        <v>7.5470269999999999</v>
      </c>
      <c r="C6741" s="17">
        <v>6.39</v>
      </c>
      <c r="D6741" s="16">
        <v>7.2103060000000001</v>
      </c>
      <c r="E6741" s="2">
        <v>1</v>
      </c>
    </row>
    <row r="6742" spans="1:5" ht="12.95" customHeight="1" x14ac:dyDescent="0.2">
      <c r="A6742" s="7">
        <v>42166</v>
      </c>
      <c r="B6742" s="2">
        <v>7.5548780000000004</v>
      </c>
      <c r="C6742" s="17">
        <v>6.39</v>
      </c>
      <c r="D6742" s="16">
        <v>7.1958070000000003</v>
      </c>
      <c r="E6742" s="2">
        <v>1</v>
      </c>
    </row>
    <row r="6743" spans="1:5" ht="12.95" customHeight="1" x14ac:dyDescent="0.2">
      <c r="A6743" s="7">
        <v>42167</v>
      </c>
      <c r="B6743" s="2">
        <v>7.5410950000000003</v>
      </c>
      <c r="C6743" s="17">
        <v>6.39</v>
      </c>
      <c r="D6743" s="16">
        <v>7.1547390000000002</v>
      </c>
      <c r="E6743" s="2">
        <v>1</v>
      </c>
    </row>
    <row r="6744" spans="1:5" ht="12.95" customHeight="1" x14ac:dyDescent="0.2">
      <c r="A6744" s="7">
        <v>42168</v>
      </c>
      <c r="B6744" s="2">
        <v>7.5468900000000003</v>
      </c>
      <c r="C6744" s="17">
        <v>6.39</v>
      </c>
      <c r="D6744" s="16">
        <v>7.2198320000000002</v>
      </c>
      <c r="E6744" s="2">
        <v>1</v>
      </c>
    </row>
    <row r="6745" spans="1:5" ht="12.95" customHeight="1" x14ac:dyDescent="0.2">
      <c r="A6745" s="7">
        <v>42169</v>
      </c>
      <c r="B6745" s="2">
        <v>7.5468900000000003</v>
      </c>
      <c r="C6745" s="17">
        <v>6.39</v>
      </c>
      <c r="D6745" s="16">
        <v>7.2198320000000002</v>
      </c>
      <c r="E6745" s="2">
        <v>1</v>
      </c>
    </row>
    <row r="6746" spans="1:5" ht="12.95" customHeight="1" x14ac:dyDescent="0.2">
      <c r="A6746" s="7">
        <v>42170</v>
      </c>
      <c r="B6746" s="2">
        <v>7.5468900000000003</v>
      </c>
      <c r="C6746" s="17">
        <v>6.39</v>
      </c>
      <c r="D6746" s="16">
        <v>7.2198320000000002</v>
      </c>
      <c r="E6746" s="2">
        <v>1</v>
      </c>
    </row>
    <row r="6747" spans="1:5" ht="12.95" customHeight="1" x14ac:dyDescent="0.2">
      <c r="A6747" s="7">
        <v>42171</v>
      </c>
      <c r="B6747" s="2">
        <v>7.5531949999999997</v>
      </c>
      <c r="C6747" s="17">
        <v>6.39</v>
      </c>
      <c r="D6747" s="16">
        <v>7.2286299999999999</v>
      </c>
      <c r="E6747" s="2">
        <v>1</v>
      </c>
    </row>
    <row r="6748" spans="1:5" ht="12.95" customHeight="1" x14ac:dyDescent="0.2">
      <c r="A6748" s="7">
        <v>42172</v>
      </c>
      <c r="B6748" s="2">
        <v>7.5599059999999998</v>
      </c>
      <c r="C6748" s="17">
        <v>6.39</v>
      </c>
      <c r="D6748" s="16">
        <v>7.2115859999999996</v>
      </c>
      <c r="E6748" s="2">
        <v>1</v>
      </c>
    </row>
    <row r="6749" spans="1:5" ht="12.95" customHeight="1" x14ac:dyDescent="0.2">
      <c r="A6749" s="7">
        <v>42173</v>
      </c>
      <c r="B6749" s="2">
        <v>7.5730040000000001</v>
      </c>
      <c r="C6749" s="17">
        <v>6.39</v>
      </c>
      <c r="D6749" s="16">
        <v>7.2441209999999998</v>
      </c>
      <c r="E6749" s="2">
        <v>1</v>
      </c>
    </row>
    <row r="6750" spans="1:5" ht="12.95" customHeight="1" x14ac:dyDescent="0.2">
      <c r="A6750" s="7">
        <v>42174</v>
      </c>
      <c r="B6750" s="2">
        <v>7.5784260000000003</v>
      </c>
      <c r="C6750" s="17">
        <v>6.39</v>
      </c>
      <c r="D6750" s="16">
        <v>7.2493069999999999</v>
      </c>
      <c r="E6750" s="2">
        <v>1</v>
      </c>
    </row>
    <row r="6751" spans="1:5" ht="12.95" customHeight="1" x14ac:dyDescent="0.2">
      <c r="A6751" s="7">
        <v>42175</v>
      </c>
      <c r="B6751" s="2">
        <v>7.5744879999999997</v>
      </c>
      <c r="C6751" s="17">
        <v>6.39</v>
      </c>
      <c r="D6751" s="16">
        <v>7.252478</v>
      </c>
      <c r="E6751" s="2">
        <v>1</v>
      </c>
    </row>
    <row r="6752" spans="1:5" ht="12.95" customHeight="1" x14ac:dyDescent="0.2">
      <c r="A6752" s="7">
        <v>42176</v>
      </c>
      <c r="B6752" s="2">
        <v>7.5744879999999997</v>
      </c>
      <c r="C6752" s="17">
        <v>6.39</v>
      </c>
      <c r="D6752" s="16">
        <v>7.252478</v>
      </c>
      <c r="E6752" s="2">
        <v>1</v>
      </c>
    </row>
    <row r="6753" spans="1:5" ht="12.95" customHeight="1" x14ac:dyDescent="0.2">
      <c r="A6753" s="7">
        <v>42177</v>
      </c>
      <c r="B6753" s="2">
        <v>7.5744879999999997</v>
      </c>
      <c r="C6753" s="17">
        <v>6.39</v>
      </c>
      <c r="D6753" s="16">
        <v>7.252478</v>
      </c>
      <c r="E6753" s="2">
        <v>1</v>
      </c>
    </row>
    <row r="6754" spans="1:5" ht="12.95" customHeight="1" x14ac:dyDescent="0.2">
      <c r="A6754" s="7">
        <v>42178</v>
      </c>
      <c r="B6754" s="2">
        <v>7.5744879999999997</v>
      </c>
      <c r="C6754" s="17">
        <v>6.39</v>
      </c>
      <c r="D6754" s="16">
        <v>7.252478</v>
      </c>
      <c r="E6754" s="2">
        <v>1</v>
      </c>
    </row>
    <row r="6755" spans="1:5" ht="12.95" customHeight="1" x14ac:dyDescent="0.2">
      <c r="A6755" s="7">
        <v>42179</v>
      </c>
      <c r="B6755" s="2">
        <v>7.5649769999999998</v>
      </c>
      <c r="C6755" s="17">
        <v>6.39</v>
      </c>
      <c r="D6755" s="16">
        <v>7.2444940000000004</v>
      </c>
      <c r="E6755" s="2">
        <v>1</v>
      </c>
    </row>
    <row r="6756" spans="1:5" ht="12.95" customHeight="1" x14ac:dyDescent="0.2">
      <c r="A6756" s="7">
        <v>42180</v>
      </c>
      <c r="B6756" s="2">
        <v>7.5649769999999998</v>
      </c>
      <c r="C6756" s="17">
        <v>6.39</v>
      </c>
      <c r="D6756" s="16">
        <v>7.2468409999999999</v>
      </c>
      <c r="E6756" s="2">
        <v>1</v>
      </c>
    </row>
    <row r="6757" spans="1:5" ht="12.95" customHeight="1" x14ac:dyDescent="0.2">
      <c r="A6757" s="7">
        <v>42181</v>
      </c>
      <c r="B6757" s="2">
        <v>7.5649769999999998</v>
      </c>
      <c r="C6757" s="17">
        <v>6.39</v>
      </c>
      <c r="D6757" s="16">
        <v>7.2468409999999999</v>
      </c>
      <c r="E6757" s="2">
        <v>1</v>
      </c>
    </row>
    <row r="6758" spans="1:5" ht="12.95" customHeight="1" x14ac:dyDescent="0.2">
      <c r="A6758" s="7">
        <v>42182</v>
      </c>
      <c r="B6758" s="2">
        <v>7.5781669999999997</v>
      </c>
      <c r="C6758" s="17">
        <v>6.39</v>
      </c>
      <c r="D6758" s="16">
        <v>7.255306</v>
      </c>
      <c r="E6758" s="2">
        <v>1</v>
      </c>
    </row>
    <row r="6759" spans="1:5" ht="12.95" customHeight="1" x14ac:dyDescent="0.2">
      <c r="A6759" s="7">
        <v>42183</v>
      </c>
      <c r="B6759" s="2">
        <v>7.5781669999999997</v>
      </c>
      <c r="C6759" s="17">
        <v>6.39</v>
      </c>
      <c r="D6759" s="16">
        <v>7.255306</v>
      </c>
      <c r="E6759" s="2">
        <v>1</v>
      </c>
    </row>
    <row r="6760" spans="1:5" ht="12.95" customHeight="1" x14ac:dyDescent="0.2">
      <c r="A6760" s="7">
        <v>42184</v>
      </c>
      <c r="B6760" s="2">
        <v>7.5781669999999997</v>
      </c>
      <c r="C6760" s="17">
        <v>6.39</v>
      </c>
      <c r="D6760" s="16">
        <v>7.255306</v>
      </c>
      <c r="E6760" s="2">
        <v>1</v>
      </c>
    </row>
    <row r="6761" spans="1:5" ht="12.95" customHeight="1" x14ac:dyDescent="0.2">
      <c r="A6761" s="7">
        <v>42185</v>
      </c>
      <c r="B6761" s="2">
        <v>7.58066</v>
      </c>
      <c r="C6761" s="17">
        <v>6.39</v>
      </c>
      <c r="D6761" s="16">
        <v>7.2961119999999999</v>
      </c>
      <c r="E6761" s="2">
        <v>1</v>
      </c>
    </row>
    <row r="6762" spans="1:5" ht="12.95" customHeight="1" x14ac:dyDescent="0.2">
      <c r="A6762" s="7">
        <v>42186</v>
      </c>
      <c r="B6762" s="2">
        <v>7.5821129999999997</v>
      </c>
      <c r="C6762" s="17">
        <v>6.39</v>
      </c>
      <c r="D6762" s="16">
        <v>7.2932980000000001</v>
      </c>
      <c r="E6762" s="2">
        <v>1</v>
      </c>
    </row>
    <row r="6763" spans="1:5" ht="12.95" customHeight="1" x14ac:dyDescent="0.2">
      <c r="A6763" s="7">
        <v>42187</v>
      </c>
      <c r="B6763" s="2">
        <v>7.5914549999999998</v>
      </c>
      <c r="C6763" s="17">
        <v>6.39</v>
      </c>
      <c r="D6763" s="16">
        <v>7.2673319999999997</v>
      </c>
      <c r="E6763" s="2">
        <v>1</v>
      </c>
    </row>
    <row r="6764" spans="1:5" ht="12.95" customHeight="1" x14ac:dyDescent="0.2">
      <c r="A6764" s="7">
        <v>42188</v>
      </c>
      <c r="B6764" s="2">
        <v>7.5816520000000001</v>
      </c>
      <c r="C6764" s="17">
        <v>6.39</v>
      </c>
      <c r="D6764" s="16">
        <v>7.2089489999999996</v>
      </c>
      <c r="E6764" s="2">
        <v>1</v>
      </c>
    </row>
    <row r="6765" spans="1:5" ht="12.95" customHeight="1" x14ac:dyDescent="0.2">
      <c r="A6765" s="7">
        <v>42189</v>
      </c>
      <c r="B6765" s="2">
        <v>7.5864250000000002</v>
      </c>
      <c r="C6765" s="17">
        <v>6.39</v>
      </c>
      <c r="D6765" s="16">
        <v>7.2548769999999996</v>
      </c>
      <c r="E6765" s="2">
        <v>1</v>
      </c>
    </row>
    <row r="6766" spans="1:5" ht="12.95" customHeight="1" x14ac:dyDescent="0.2">
      <c r="A6766" s="7">
        <v>42190</v>
      </c>
      <c r="B6766" s="2">
        <v>7.5864250000000002</v>
      </c>
      <c r="C6766" s="17">
        <v>6.39</v>
      </c>
      <c r="D6766" s="16">
        <v>7.2548769999999996</v>
      </c>
      <c r="E6766" s="2">
        <v>1</v>
      </c>
    </row>
    <row r="6767" spans="1:5" ht="12.95" customHeight="1" x14ac:dyDescent="0.2">
      <c r="A6767" s="7">
        <v>42191</v>
      </c>
      <c r="B6767" s="2">
        <v>7.5864250000000002</v>
      </c>
      <c r="C6767" s="17">
        <v>6.39</v>
      </c>
      <c r="D6767" s="16">
        <v>7.2548769999999996</v>
      </c>
      <c r="E6767" s="2">
        <v>1</v>
      </c>
    </row>
    <row r="6768" spans="1:5" ht="12.95" customHeight="1" x14ac:dyDescent="0.2">
      <c r="A6768" s="7">
        <v>42192</v>
      </c>
      <c r="B6768" s="2">
        <v>7.593235</v>
      </c>
      <c r="C6768" s="17">
        <v>6.39</v>
      </c>
      <c r="D6768" s="16">
        <v>7.2746069999999996</v>
      </c>
      <c r="E6768" s="2">
        <v>1</v>
      </c>
    </row>
    <row r="6769" spans="1:5" ht="12.95" customHeight="1" x14ac:dyDescent="0.2">
      <c r="A6769" s="7">
        <v>42193</v>
      </c>
      <c r="B6769" s="2">
        <v>7.5779699999999997</v>
      </c>
      <c r="C6769" s="17">
        <v>6.39</v>
      </c>
      <c r="D6769" s="16">
        <v>7.2837079999999998</v>
      </c>
      <c r="E6769" s="2">
        <v>1</v>
      </c>
    </row>
    <row r="6770" spans="1:5" ht="12.95" customHeight="1" x14ac:dyDescent="0.2">
      <c r="A6770" s="7">
        <v>42194</v>
      </c>
      <c r="B6770" s="2">
        <v>7.5695949999999996</v>
      </c>
      <c r="C6770" s="17">
        <v>6.39</v>
      </c>
      <c r="D6770" s="16">
        <v>7.274959</v>
      </c>
      <c r="E6770" s="2">
        <v>1</v>
      </c>
    </row>
    <row r="6771" spans="1:5" ht="12.95" customHeight="1" x14ac:dyDescent="0.2">
      <c r="A6771" s="7">
        <v>42195</v>
      </c>
      <c r="B6771" s="2">
        <v>7.56881</v>
      </c>
      <c r="C6771" s="17">
        <v>6.39</v>
      </c>
      <c r="D6771" s="16">
        <v>7.2138869999999997</v>
      </c>
      <c r="E6771" s="2">
        <v>1</v>
      </c>
    </row>
    <row r="6772" spans="1:5" ht="12.95" customHeight="1" x14ac:dyDescent="0.2">
      <c r="A6772" s="7">
        <v>42196</v>
      </c>
      <c r="B6772" s="2">
        <v>7.5638319999999997</v>
      </c>
      <c r="C6772" s="17">
        <v>6.39</v>
      </c>
      <c r="D6772" s="16">
        <v>7.2284329999999999</v>
      </c>
      <c r="E6772" s="2">
        <v>1</v>
      </c>
    </row>
    <row r="6773" spans="1:5" ht="12.95" customHeight="1" x14ac:dyDescent="0.2">
      <c r="A6773" s="7">
        <v>42197</v>
      </c>
      <c r="B6773" s="2">
        <v>7.5638319999999997</v>
      </c>
      <c r="C6773" s="17">
        <v>6.39</v>
      </c>
      <c r="D6773" s="16">
        <v>7.2284329999999999</v>
      </c>
      <c r="E6773" s="2">
        <v>1</v>
      </c>
    </row>
    <row r="6774" spans="1:5" ht="12.95" customHeight="1" x14ac:dyDescent="0.2">
      <c r="A6774" s="7">
        <v>42198</v>
      </c>
      <c r="B6774" s="2">
        <v>7.5638319999999997</v>
      </c>
      <c r="C6774" s="17">
        <v>6.39</v>
      </c>
      <c r="D6774" s="16">
        <v>7.2284329999999999</v>
      </c>
      <c r="E6774" s="2">
        <v>1</v>
      </c>
    </row>
    <row r="6775" spans="1:5" ht="12.95" customHeight="1" x14ac:dyDescent="0.2">
      <c r="A6775" s="7">
        <v>42199</v>
      </c>
      <c r="B6775" s="2">
        <v>7.5679119999999998</v>
      </c>
      <c r="C6775" s="17">
        <v>6.39</v>
      </c>
      <c r="D6775" s="16">
        <v>7.2178459999999998</v>
      </c>
      <c r="E6775" s="2">
        <v>1</v>
      </c>
    </row>
    <row r="6776" spans="1:5" ht="12.95" customHeight="1" x14ac:dyDescent="0.2">
      <c r="A6776" s="7">
        <v>42200</v>
      </c>
      <c r="B6776" s="2">
        <v>7.5616859999999999</v>
      </c>
      <c r="C6776" s="17">
        <v>6.39</v>
      </c>
      <c r="D6776" s="16">
        <v>7.2603799999999996</v>
      </c>
      <c r="E6776" s="2">
        <v>1</v>
      </c>
    </row>
    <row r="6777" spans="1:5" ht="12.95" customHeight="1" x14ac:dyDescent="0.2">
      <c r="A6777" s="7">
        <f t="shared" ref="A6777:A6808" si="0">A6776+1</f>
        <v>42201</v>
      </c>
      <c r="B6777" s="18">
        <v>7.5694460000000001</v>
      </c>
      <c r="C6777" s="17">
        <v>6.39</v>
      </c>
      <c r="D6777" s="16">
        <v>7.2518159999999998</v>
      </c>
      <c r="E6777" s="2">
        <v>1</v>
      </c>
    </row>
    <row r="6778" spans="1:5" ht="12.95" customHeight="1" x14ac:dyDescent="0.2">
      <c r="A6778" s="7">
        <f t="shared" si="0"/>
        <v>42202</v>
      </c>
      <c r="B6778" s="18">
        <v>7.571739</v>
      </c>
      <c r="C6778" s="17">
        <v>6.39</v>
      </c>
      <c r="D6778" s="16">
        <v>7.2728260000000002</v>
      </c>
      <c r="E6778" s="2">
        <v>1</v>
      </c>
    </row>
    <row r="6779" spans="1:5" ht="12.95" customHeight="1" x14ac:dyDescent="0.2">
      <c r="A6779" s="7">
        <f t="shared" si="0"/>
        <v>42203</v>
      </c>
      <c r="B6779" s="18">
        <v>7.5768899999999997</v>
      </c>
      <c r="C6779" s="17">
        <v>6.39</v>
      </c>
      <c r="D6779" s="16">
        <v>7.2721850000000003</v>
      </c>
      <c r="E6779" s="2">
        <v>1</v>
      </c>
    </row>
    <row r="6780" spans="1:5" ht="12.95" customHeight="1" x14ac:dyDescent="0.2">
      <c r="A6780" s="7">
        <f t="shared" si="0"/>
        <v>42204</v>
      </c>
      <c r="B6780" s="18">
        <v>7.5768899999999997</v>
      </c>
      <c r="C6780" s="17">
        <v>6.39</v>
      </c>
      <c r="D6780" s="16">
        <v>7.2721850000000003</v>
      </c>
      <c r="E6780" s="2">
        <v>1</v>
      </c>
    </row>
    <row r="6781" spans="1:5" ht="12.95" customHeight="1" x14ac:dyDescent="0.2">
      <c r="A6781" s="7">
        <f t="shared" si="0"/>
        <v>42205</v>
      </c>
      <c r="B6781" s="18">
        <v>7.5768899999999997</v>
      </c>
      <c r="C6781" s="17">
        <v>6.39</v>
      </c>
      <c r="D6781" s="16">
        <v>7.2721850000000003</v>
      </c>
      <c r="E6781" s="2">
        <v>1</v>
      </c>
    </row>
    <row r="6782" spans="1:5" ht="12.95" customHeight="1" x14ac:dyDescent="0.2">
      <c r="A6782" s="7">
        <f t="shared" si="0"/>
        <v>42206</v>
      </c>
      <c r="B6782" s="18">
        <v>7.593998</v>
      </c>
      <c r="C6782" s="17">
        <v>6.39</v>
      </c>
      <c r="D6782" s="16">
        <v>7.2753379999999996</v>
      </c>
      <c r="E6782" s="2">
        <v>1</v>
      </c>
    </row>
    <row r="6783" spans="1:5" ht="12.95" customHeight="1" x14ac:dyDescent="0.2">
      <c r="A6783" s="7">
        <f t="shared" si="0"/>
        <v>42207</v>
      </c>
      <c r="B6783" s="18">
        <v>7.5797030000000003</v>
      </c>
      <c r="C6783" s="17">
        <v>6.39</v>
      </c>
      <c r="D6783" s="16">
        <v>7.2665160000000002</v>
      </c>
      <c r="E6783" s="2">
        <v>1</v>
      </c>
    </row>
    <row r="6784" spans="1:5" ht="12.95" customHeight="1" x14ac:dyDescent="0.2">
      <c r="A6784" s="7">
        <f t="shared" si="0"/>
        <v>42208</v>
      </c>
      <c r="B6784" s="18">
        <v>7.5892359999999996</v>
      </c>
      <c r="C6784" s="17">
        <v>6.39</v>
      </c>
      <c r="D6784" s="16">
        <v>7.238874</v>
      </c>
      <c r="E6784" s="2">
        <v>1</v>
      </c>
    </row>
    <row r="6785" spans="1:5" ht="12.95" customHeight="1" x14ac:dyDescent="0.2">
      <c r="A6785" s="7">
        <f t="shared" si="0"/>
        <v>42209</v>
      </c>
      <c r="B6785" s="18">
        <v>7.5787940000000003</v>
      </c>
      <c r="C6785" s="17">
        <v>6.39</v>
      </c>
      <c r="D6785" s="16">
        <v>7.2199619999999998</v>
      </c>
      <c r="E6785" s="2">
        <v>1</v>
      </c>
    </row>
    <row r="6786" spans="1:5" ht="12.95" customHeight="1" x14ac:dyDescent="0.2">
      <c r="A6786" s="7">
        <f t="shared" si="0"/>
        <v>42210</v>
      </c>
      <c r="B6786" s="18">
        <v>7.5758989999999997</v>
      </c>
      <c r="C6786" s="17">
        <v>6.39</v>
      </c>
      <c r="D6786" s="16">
        <v>7.2055350000000002</v>
      </c>
      <c r="E6786" s="2">
        <v>1</v>
      </c>
    </row>
    <row r="6787" spans="1:5" ht="12.95" customHeight="1" x14ac:dyDescent="0.2">
      <c r="A6787" s="7">
        <f t="shared" si="0"/>
        <v>42211</v>
      </c>
      <c r="B6787" s="18">
        <v>7.5758989999999997</v>
      </c>
      <c r="C6787" s="17">
        <v>6.39</v>
      </c>
      <c r="D6787" s="16">
        <v>7.2055350000000002</v>
      </c>
      <c r="E6787" s="2">
        <v>1</v>
      </c>
    </row>
    <row r="6788" spans="1:5" ht="12.95" customHeight="1" x14ac:dyDescent="0.2">
      <c r="A6788" s="7">
        <f t="shared" si="0"/>
        <v>42212</v>
      </c>
      <c r="B6788" s="18">
        <v>7.5758989999999997</v>
      </c>
      <c r="C6788" s="17">
        <v>6.39</v>
      </c>
      <c r="D6788" s="16">
        <v>7.2055350000000002</v>
      </c>
      <c r="E6788" s="2">
        <v>1</v>
      </c>
    </row>
    <row r="6789" spans="1:5" ht="12.95" customHeight="1" x14ac:dyDescent="0.2">
      <c r="A6789" s="7">
        <f t="shared" si="0"/>
        <v>42213</v>
      </c>
      <c r="B6789" s="18">
        <v>7.5739879999999999</v>
      </c>
      <c r="C6789" s="17">
        <v>6.39</v>
      </c>
      <c r="D6789" s="16">
        <v>7.1560730000000001</v>
      </c>
      <c r="E6789" s="2">
        <v>1</v>
      </c>
    </row>
    <row r="6790" spans="1:5" ht="12.95" customHeight="1" x14ac:dyDescent="0.2">
      <c r="A6790" s="7">
        <f t="shared" si="0"/>
        <v>42214</v>
      </c>
      <c r="B6790" s="18">
        <v>7.5927280000000001</v>
      </c>
      <c r="C6790" s="17">
        <v>6.39</v>
      </c>
      <c r="D6790" s="16">
        <v>7.1279830000000004</v>
      </c>
      <c r="E6790" s="2">
        <v>1</v>
      </c>
    </row>
    <row r="6791" spans="1:5" ht="12.95" customHeight="1" x14ac:dyDescent="0.2">
      <c r="A6791" s="7">
        <f t="shared" si="0"/>
        <v>42215</v>
      </c>
      <c r="B6791" s="18">
        <v>7.5855889999999997</v>
      </c>
      <c r="C6791" s="17">
        <v>6.39</v>
      </c>
      <c r="D6791" s="16">
        <v>7.1273030000000004</v>
      </c>
      <c r="E6791" s="2">
        <v>1</v>
      </c>
    </row>
    <row r="6792" spans="1:5" ht="12.95" customHeight="1" x14ac:dyDescent="0.2">
      <c r="A6792" s="7">
        <f t="shared" si="0"/>
        <v>42216</v>
      </c>
      <c r="B6792" s="18">
        <v>7.591043</v>
      </c>
      <c r="C6792" s="17">
        <v>6.39</v>
      </c>
      <c r="D6792" s="16">
        <v>7.1284090000000004</v>
      </c>
      <c r="E6792" s="2">
        <v>1</v>
      </c>
    </row>
    <row r="6793" spans="1:5" ht="12.95" customHeight="1" x14ac:dyDescent="0.2">
      <c r="A6793" s="7">
        <f t="shared" si="0"/>
        <v>42217</v>
      </c>
      <c r="B6793" s="18">
        <v>7.5864919999999998</v>
      </c>
      <c r="C6793" s="17">
        <v>6.39</v>
      </c>
      <c r="D6793" s="16">
        <v>7.1834980000000002</v>
      </c>
      <c r="E6793" s="2">
        <v>1</v>
      </c>
    </row>
    <row r="6794" spans="1:5" ht="12.95" customHeight="1" x14ac:dyDescent="0.2">
      <c r="A6794" s="7">
        <f t="shared" si="0"/>
        <v>42218</v>
      </c>
      <c r="B6794" s="18">
        <v>7.5864919999999998</v>
      </c>
      <c r="C6794" s="17">
        <v>6.39</v>
      </c>
      <c r="D6794" s="16">
        <v>7.1834980000000002</v>
      </c>
      <c r="E6794" s="2">
        <v>1</v>
      </c>
    </row>
    <row r="6795" spans="1:5" ht="12.95" customHeight="1" x14ac:dyDescent="0.2">
      <c r="A6795" s="7">
        <f t="shared" si="0"/>
        <v>42219</v>
      </c>
      <c r="B6795" s="18">
        <v>7.5864919999999998</v>
      </c>
      <c r="C6795" s="17">
        <v>6.39</v>
      </c>
      <c r="D6795" s="16">
        <v>7.1834980000000002</v>
      </c>
      <c r="E6795" s="2">
        <v>1</v>
      </c>
    </row>
    <row r="6796" spans="1:5" ht="12.95" customHeight="1" x14ac:dyDescent="0.2">
      <c r="A6796" s="7">
        <f t="shared" si="0"/>
        <v>42220</v>
      </c>
      <c r="B6796" s="18">
        <v>7.587154</v>
      </c>
      <c r="C6796" s="17">
        <v>6.39</v>
      </c>
      <c r="D6796" s="16">
        <v>7.1570169999999997</v>
      </c>
      <c r="E6796" s="2">
        <v>1</v>
      </c>
    </row>
    <row r="6797" spans="1:5" ht="12.95" customHeight="1" x14ac:dyDescent="0.2">
      <c r="A6797" s="7">
        <f t="shared" si="0"/>
        <v>42221</v>
      </c>
      <c r="B6797" s="18">
        <v>7.5764690000000003</v>
      </c>
      <c r="C6797" s="17">
        <v>6.39</v>
      </c>
      <c r="D6797" s="16">
        <v>7.1361670000000004</v>
      </c>
      <c r="E6797" s="2">
        <v>1</v>
      </c>
    </row>
    <row r="6798" spans="1:5" ht="12.95" customHeight="1" x14ac:dyDescent="0.2">
      <c r="A6798" s="7">
        <f t="shared" si="0"/>
        <v>42222</v>
      </c>
      <c r="B6798" s="18">
        <v>7.5764690000000003</v>
      </c>
      <c r="C6798" s="17">
        <v>6.39</v>
      </c>
      <c r="D6798" s="16">
        <v>7.1361670000000004</v>
      </c>
      <c r="E6798" s="2">
        <v>1</v>
      </c>
    </row>
    <row r="6799" spans="1:5" ht="12.95" customHeight="1" x14ac:dyDescent="0.2">
      <c r="A6799" s="7">
        <f t="shared" si="0"/>
        <v>42223</v>
      </c>
      <c r="B6799" s="18">
        <v>7.5793759999999999</v>
      </c>
      <c r="C6799" s="17">
        <v>6.39</v>
      </c>
      <c r="D6799" s="16">
        <v>7.0795589999999997</v>
      </c>
      <c r="E6799" s="2">
        <v>1</v>
      </c>
    </row>
    <row r="6800" spans="1:5" ht="12.95" customHeight="1" x14ac:dyDescent="0.2">
      <c r="A6800" s="7">
        <f t="shared" si="0"/>
        <v>42224</v>
      </c>
      <c r="B6800" s="18">
        <v>7.5649730000000002</v>
      </c>
      <c r="C6800" s="17">
        <v>6.39</v>
      </c>
      <c r="D6800" s="16">
        <v>7.0450480000000004</v>
      </c>
      <c r="E6800" s="2">
        <v>1</v>
      </c>
    </row>
    <row r="6801" spans="1:5" ht="12.95" customHeight="1" x14ac:dyDescent="0.2">
      <c r="A6801" s="7">
        <f t="shared" si="0"/>
        <v>42225</v>
      </c>
      <c r="B6801" s="18">
        <v>7.5649730000000002</v>
      </c>
      <c r="C6801" s="17">
        <v>6.39</v>
      </c>
      <c r="D6801" s="16">
        <v>7.0450480000000004</v>
      </c>
      <c r="E6801" s="2">
        <v>1</v>
      </c>
    </row>
    <row r="6802" spans="1:5" ht="12.95" customHeight="1" x14ac:dyDescent="0.2">
      <c r="A6802" s="7">
        <f t="shared" si="0"/>
        <v>42226</v>
      </c>
      <c r="B6802" s="18">
        <v>7.5649730000000002</v>
      </c>
      <c r="C6802" s="17">
        <v>6.39</v>
      </c>
      <c r="D6802" s="16">
        <v>7.0450480000000004</v>
      </c>
      <c r="E6802" s="2">
        <v>1</v>
      </c>
    </row>
    <row r="6803" spans="1:5" ht="12.95" customHeight="1" x14ac:dyDescent="0.2">
      <c r="A6803" s="7">
        <f t="shared" si="0"/>
        <v>42227</v>
      </c>
      <c r="B6803" s="18">
        <v>7.5649730000000002</v>
      </c>
      <c r="C6803" s="17">
        <v>6.39</v>
      </c>
      <c r="D6803" s="16">
        <v>7.0143199999999997</v>
      </c>
      <c r="E6803" s="2">
        <v>1</v>
      </c>
    </row>
    <row r="6804" spans="1:5" ht="12.95" customHeight="1" x14ac:dyDescent="0.2">
      <c r="A6804" s="7">
        <f t="shared" si="0"/>
        <v>42228</v>
      </c>
      <c r="B6804" s="18">
        <v>7.5285589999999996</v>
      </c>
      <c r="C6804" s="17">
        <v>6.39</v>
      </c>
      <c r="D6804" s="16">
        <v>6.9330129999999999</v>
      </c>
      <c r="E6804" s="2">
        <v>1</v>
      </c>
    </row>
    <row r="6805" spans="1:5" ht="12.95" customHeight="1" x14ac:dyDescent="0.2">
      <c r="A6805" s="7">
        <f t="shared" si="0"/>
        <v>42229</v>
      </c>
      <c r="B6805" s="18">
        <v>7.5303040000000001</v>
      </c>
      <c r="C6805" s="17">
        <v>6.39</v>
      </c>
      <c r="D6805" s="16">
        <v>6.9307910000000001</v>
      </c>
      <c r="E6805" s="2">
        <v>1</v>
      </c>
    </row>
    <row r="6806" spans="1:5" ht="12.95" customHeight="1" x14ac:dyDescent="0.2">
      <c r="A6806" s="7">
        <f t="shared" si="0"/>
        <v>42230</v>
      </c>
      <c r="B6806" s="18">
        <v>7.5505909999999998</v>
      </c>
      <c r="C6806" s="17">
        <v>6.39</v>
      </c>
      <c r="D6806" s="16">
        <v>6.9379679999999997</v>
      </c>
      <c r="E6806" s="2">
        <v>1</v>
      </c>
    </row>
    <row r="6807" spans="1:5" ht="12.95" customHeight="1" x14ac:dyDescent="0.2">
      <c r="A6807" s="7">
        <f t="shared" si="0"/>
        <v>42231</v>
      </c>
      <c r="B6807" s="18">
        <v>7.5485069999999999</v>
      </c>
      <c r="C6807" s="17">
        <v>6.39</v>
      </c>
      <c r="D6807" s="16">
        <v>6.9462659999999996</v>
      </c>
      <c r="E6807" s="2">
        <v>1</v>
      </c>
    </row>
    <row r="6808" spans="1:5" ht="12.95" customHeight="1" x14ac:dyDescent="0.2">
      <c r="A6808" s="7">
        <f t="shared" si="0"/>
        <v>42232</v>
      </c>
      <c r="B6808" s="18">
        <v>7.5485069999999999</v>
      </c>
      <c r="C6808" s="17">
        <v>6.39</v>
      </c>
      <c r="D6808" s="16">
        <v>6.9462659999999996</v>
      </c>
      <c r="E6808" s="2">
        <v>1</v>
      </c>
    </row>
    <row r="6809" spans="1:5" ht="12.95" customHeight="1" x14ac:dyDescent="0.2">
      <c r="A6809" s="7">
        <f t="shared" ref="A6809:A6840" si="1">A6808+1</f>
        <v>42233</v>
      </c>
      <c r="B6809" s="18">
        <v>7.5485069999999999</v>
      </c>
      <c r="C6809" s="17">
        <v>6.39</v>
      </c>
      <c r="D6809" s="16">
        <v>6.9462659999999996</v>
      </c>
      <c r="E6809" s="2">
        <v>1</v>
      </c>
    </row>
    <row r="6810" spans="1:5" ht="12.95" customHeight="1" x14ac:dyDescent="0.2">
      <c r="A6810" s="7">
        <f t="shared" si="1"/>
        <v>42234</v>
      </c>
      <c r="B6810" s="18">
        <v>7.5358720000000003</v>
      </c>
      <c r="C6810" s="17">
        <v>6.39</v>
      </c>
      <c r="D6810" s="16">
        <v>6.956404</v>
      </c>
      <c r="E6810" s="2">
        <v>1</v>
      </c>
    </row>
    <row r="6811" spans="1:5" ht="12.95" customHeight="1" x14ac:dyDescent="0.2">
      <c r="A6811" s="7">
        <f t="shared" si="1"/>
        <v>42235</v>
      </c>
      <c r="B6811" s="18">
        <v>7.5401759999999998</v>
      </c>
      <c r="C6811" s="17">
        <v>6.39</v>
      </c>
      <c r="D6811" s="16">
        <v>6.9784139999999999</v>
      </c>
      <c r="E6811" s="2">
        <v>1</v>
      </c>
    </row>
    <row r="6812" spans="1:5" ht="12.95" customHeight="1" x14ac:dyDescent="0.2">
      <c r="A6812" s="7">
        <f t="shared" si="1"/>
        <v>42236</v>
      </c>
      <c r="B6812" s="18">
        <v>7.5460310000000002</v>
      </c>
      <c r="C6812" s="17">
        <v>6.39</v>
      </c>
      <c r="D6812" s="16">
        <v>7.0182580000000003</v>
      </c>
      <c r="E6812" s="2">
        <v>1</v>
      </c>
    </row>
    <row r="6813" spans="1:5" ht="12.95" customHeight="1" x14ac:dyDescent="0.2">
      <c r="A6813" s="7">
        <f t="shared" si="1"/>
        <v>42237</v>
      </c>
      <c r="B6813" s="18">
        <v>7.5531449999999998</v>
      </c>
      <c r="C6813" s="17">
        <v>6.39</v>
      </c>
      <c r="D6813" s="16">
        <v>7.0268350000000002</v>
      </c>
      <c r="E6813" s="2">
        <v>1</v>
      </c>
    </row>
    <row r="6814" spans="1:5" ht="12.95" customHeight="1" x14ac:dyDescent="0.2">
      <c r="A6814" s="7">
        <f t="shared" si="1"/>
        <v>42238</v>
      </c>
      <c r="B6814" s="18">
        <v>7.5496400000000001</v>
      </c>
      <c r="C6814" s="17">
        <v>6.39</v>
      </c>
      <c r="D6814" s="16">
        <v>7.0053260000000002</v>
      </c>
      <c r="E6814" s="2">
        <v>1</v>
      </c>
    </row>
    <row r="6815" spans="1:5" ht="12.95" customHeight="1" x14ac:dyDescent="0.2">
      <c r="A6815" s="7">
        <f t="shared" si="1"/>
        <v>42239</v>
      </c>
      <c r="B6815" s="18">
        <v>7.5496400000000001</v>
      </c>
      <c r="C6815" s="17">
        <v>6.39</v>
      </c>
      <c r="D6815" s="16">
        <v>7.0053260000000002</v>
      </c>
      <c r="E6815" s="2">
        <v>1</v>
      </c>
    </row>
    <row r="6816" spans="1:5" ht="12.95" customHeight="1" x14ac:dyDescent="0.2">
      <c r="A6816" s="7">
        <f t="shared" si="1"/>
        <v>42240</v>
      </c>
      <c r="B6816" s="18">
        <v>7.5496400000000001</v>
      </c>
      <c r="C6816" s="17">
        <v>6.39</v>
      </c>
      <c r="D6816" s="16">
        <v>7.0053260000000002</v>
      </c>
      <c r="E6816" s="2">
        <v>1</v>
      </c>
    </row>
    <row r="6817" spans="1:5" ht="12.95" customHeight="1" x14ac:dyDescent="0.2">
      <c r="A6817" s="7">
        <f t="shared" si="1"/>
        <v>42241</v>
      </c>
      <c r="B6817" s="18">
        <v>7.5515140000000001</v>
      </c>
      <c r="C6817" s="17">
        <v>6.39</v>
      </c>
      <c r="D6817" s="16">
        <v>6.9876139999999998</v>
      </c>
      <c r="E6817" s="2">
        <v>1</v>
      </c>
    </row>
    <row r="6818" spans="1:5" ht="12.95" customHeight="1" x14ac:dyDescent="0.2">
      <c r="A6818" s="7">
        <f t="shared" si="1"/>
        <v>42242</v>
      </c>
      <c r="B6818" s="18">
        <v>7.5498529999999997</v>
      </c>
      <c r="C6818" s="17">
        <v>6.39</v>
      </c>
      <c r="D6818" s="16">
        <v>6.9635239999999996</v>
      </c>
      <c r="E6818" s="2">
        <v>1</v>
      </c>
    </row>
    <row r="6819" spans="1:5" ht="12.95" customHeight="1" x14ac:dyDescent="0.2">
      <c r="A6819" s="7">
        <f t="shared" si="1"/>
        <v>42243</v>
      </c>
      <c r="B6819" s="18">
        <v>7.5593630000000003</v>
      </c>
      <c r="C6819" s="17">
        <v>6.39</v>
      </c>
      <c r="D6819" s="16">
        <v>7.0026520000000003</v>
      </c>
      <c r="E6819" s="2">
        <v>1</v>
      </c>
    </row>
    <row r="6820" spans="1:5" ht="12.95" customHeight="1" x14ac:dyDescent="0.2">
      <c r="A6820" s="7">
        <f t="shared" si="1"/>
        <v>42244</v>
      </c>
      <c r="B6820" s="18">
        <v>7.5545679999999997</v>
      </c>
      <c r="C6820" s="17">
        <v>6.39</v>
      </c>
      <c r="D6820" s="16">
        <v>7.017061</v>
      </c>
      <c r="E6820" s="2">
        <v>1</v>
      </c>
    </row>
    <row r="6821" spans="1:5" ht="12.95" customHeight="1" x14ac:dyDescent="0.2">
      <c r="A6821" s="7">
        <f t="shared" si="1"/>
        <v>42245</v>
      </c>
      <c r="B6821" s="18">
        <v>7.544416</v>
      </c>
      <c r="C6821" s="17">
        <v>6.39</v>
      </c>
      <c r="D6821" s="16">
        <v>6.9520970000000002</v>
      </c>
      <c r="E6821" s="2">
        <v>1</v>
      </c>
    </row>
    <row r="6822" spans="1:5" ht="12.95" customHeight="1" x14ac:dyDescent="0.2">
      <c r="A6822" s="7">
        <f t="shared" si="1"/>
        <v>42246</v>
      </c>
      <c r="B6822" s="18">
        <v>7.544416</v>
      </c>
      <c r="C6822" s="17">
        <v>6.39</v>
      </c>
      <c r="D6822" s="16">
        <v>6.9520970000000002</v>
      </c>
      <c r="E6822" s="2">
        <v>1</v>
      </c>
    </row>
    <row r="6823" spans="1:5" ht="12.95" customHeight="1" x14ac:dyDescent="0.2">
      <c r="A6823" s="7">
        <f t="shared" si="1"/>
        <v>42247</v>
      </c>
      <c r="B6823" s="18">
        <v>7.544416</v>
      </c>
      <c r="C6823" s="17">
        <v>6.39</v>
      </c>
      <c r="D6823" s="16">
        <v>6.9520970000000002</v>
      </c>
      <c r="E6823" s="2">
        <v>1</v>
      </c>
    </row>
    <row r="6824" spans="1:5" ht="12.95" customHeight="1" x14ac:dyDescent="0.2">
      <c r="A6824" s="7">
        <f t="shared" si="1"/>
        <v>42248</v>
      </c>
      <c r="B6824" s="18">
        <v>7.5524719999999999</v>
      </c>
      <c r="C6824" s="17">
        <v>6.39</v>
      </c>
      <c r="D6824" s="16">
        <v>6.9872069999999997</v>
      </c>
      <c r="E6824" s="2">
        <v>1</v>
      </c>
    </row>
    <row r="6825" spans="1:5" ht="12.95" customHeight="1" x14ac:dyDescent="0.2">
      <c r="A6825" s="7">
        <f t="shared" si="1"/>
        <v>42249</v>
      </c>
      <c r="B6825" s="18">
        <v>7.5469210000000002</v>
      </c>
      <c r="C6825" s="17">
        <v>6.39</v>
      </c>
      <c r="D6825" s="16">
        <v>6.9633890000000003</v>
      </c>
      <c r="E6825" s="2">
        <v>1</v>
      </c>
    </row>
    <row r="6826" spans="1:5" ht="12.95" customHeight="1" x14ac:dyDescent="0.2">
      <c r="A6826" s="7">
        <f t="shared" si="1"/>
        <v>42250</v>
      </c>
      <c r="B6826" s="18">
        <v>7.5428480000000002</v>
      </c>
      <c r="C6826" s="17">
        <v>6.39</v>
      </c>
      <c r="D6826" s="16">
        <v>6.9429749999999997</v>
      </c>
      <c r="E6826" s="2">
        <v>1</v>
      </c>
    </row>
    <row r="6827" spans="1:5" ht="12.95" customHeight="1" x14ac:dyDescent="0.2">
      <c r="A6827" s="7">
        <f t="shared" si="1"/>
        <v>42251</v>
      </c>
      <c r="B6827" s="18">
        <v>7.5476470000000004</v>
      </c>
      <c r="C6827" s="17">
        <v>6.39</v>
      </c>
      <c r="D6827" s="16">
        <v>6.9365379999999996</v>
      </c>
      <c r="E6827" s="2">
        <v>1</v>
      </c>
    </row>
    <row r="6828" spans="1:5" ht="12.95" customHeight="1" x14ac:dyDescent="0.2">
      <c r="A6828" s="7">
        <f t="shared" si="1"/>
        <v>42252</v>
      </c>
      <c r="B6828" s="18">
        <v>7.5486909999999998</v>
      </c>
      <c r="C6828" s="17">
        <v>6.39</v>
      </c>
      <c r="D6828" s="16">
        <v>6.9541139999999997</v>
      </c>
      <c r="E6828" s="2">
        <v>1</v>
      </c>
    </row>
    <row r="6829" spans="1:5" ht="12.95" customHeight="1" x14ac:dyDescent="0.2">
      <c r="A6829" s="7">
        <f t="shared" si="1"/>
        <v>42253</v>
      </c>
      <c r="B6829" s="18">
        <v>7.5486909999999998</v>
      </c>
      <c r="C6829" s="17">
        <v>6.39</v>
      </c>
      <c r="D6829" s="16">
        <v>6.9541139999999997</v>
      </c>
      <c r="E6829" s="2">
        <v>1</v>
      </c>
    </row>
    <row r="6830" spans="1:5" ht="12.95" customHeight="1" x14ac:dyDescent="0.2">
      <c r="A6830" s="7">
        <f t="shared" si="1"/>
        <v>42254</v>
      </c>
      <c r="B6830" s="18">
        <v>7.5486909999999998</v>
      </c>
      <c r="C6830" s="17">
        <v>6.39</v>
      </c>
      <c r="D6830" s="16">
        <v>6.9541139999999997</v>
      </c>
      <c r="E6830" s="2">
        <v>1</v>
      </c>
    </row>
    <row r="6831" spans="1:5" ht="12.95" customHeight="1" x14ac:dyDescent="0.2">
      <c r="A6831" s="7">
        <f t="shared" si="1"/>
        <v>42255</v>
      </c>
      <c r="B6831" s="18">
        <v>7.5522309999999999</v>
      </c>
      <c r="C6831" s="17">
        <v>6.39</v>
      </c>
      <c r="D6831" s="16">
        <v>6.9554530000000003</v>
      </c>
      <c r="E6831" s="2">
        <v>1</v>
      </c>
    </row>
    <row r="6832" spans="1:5" ht="12.95" customHeight="1" x14ac:dyDescent="0.2">
      <c r="A6832" s="7">
        <f t="shared" si="1"/>
        <v>42256</v>
      </c>
      <c r="B6832" s="18">
        <v>7.5515949999999998</v>
      </c>
      <c r="C6832" s="17">
        <v>6.39</v>
      </c>
      <c r="D6832" s="16">
        <v>6.9191820000000002</v>
      </c>
      <c r="E6832" s="2">
        <v>1</v>
      </c>
    </row>
    <row r="6833" spans="1:5" ht="12.95" customHeight="1" x14ac:dyDescent="0.2">
      <c r="A6833" s="7">
        <f t="shared" si="1"/>
        <v>42257</v>
      </c>
      <c r="B6833" s="18">
        <v>7.5516370000000004</v>
      </c>
      <c r="C6833" s="17">
        <v>6.39</v>
      </c>
      <c r="D6833" s="16">
        <v>6.9325590000000004</v>
      </c>
      <c r="E6833" s="2">
        <v>1</v>
      </c>
    </row>
    <row r="6834" spans="1:5" ht="12.95" customHeight="1" x14ac:dyDescent="0.2">
      <c r="A6834" s="7">
        <f t="shared" si="1"/>
        <v>42258</v>
      </c>
      <c r="B6834" s="18">
        <v>7.5513329999999996</v>
      </c>
      <c r="C6834" s="17">
        <v>6.39</v>
      </c>
      <c r="D6834" s="16">
        <v>6.9088130000000003</v>
      </c>
      <c r="E6834" s="2">
        <v>1</v>
      </c>
    </row>
    <row r="6835" spans="1:5" ht="12.95" customHeight="1" x14ac:dyDescent="0.2">
      <c r="A6835" s="7">
        <f t="shared" si="1"/>
        <v>42259</v>
      </c>
      <c r="B6835" s="18">
        <v>7.5449669999999998</v>
      </c>
      <c r="C6835" s="17">
        <v>6.39</v>
      </c>
      <c r="D6835" s="16">
        <v>6.8534540000000002</v>
      </c>
      <c r="E6835" s="2">
        <v>1</v>
      </c>
    </row>
    <row r="6836" spans="1:5" ht="12.95" customHeight="1" x14ac:dyDescent="0.2">
      <c r="A6836" s="7">
        <f t="shared" si="1"/>
        <v>42260</v>
      </c>
      <c r="B6836" s="18">
        <v>7.5449669999999998</v>
      </c>
      <c r="C6836" s="17">
        <v>6.39</v>
      </c>
      <c r="D6836" s="16">
        <v>6.8534540000000002</v>
      </c>
      <c r="E6836" s="2">
        <v>1</v>
      </c>
    </row>
    <row r="6837" spans="1:5" ht="12.95" customHeight="1" x14ac:dyDescent="0.2">
      <c r="A6837" s="7">
        <f t="shared" si="1"/>
        <v>42261</v>
      </c>
      <c r="B6837" s="18">
        <v>7.5449669999999998</v>
      </c>
      <c r="C6837" s="17">
        <v>6.39</v>
      </c>
      <c r="D6837" s="16">
        <v>6.8534540000000002</v>
      </c>
      <c r="E6837" s="2">
        <v>1</v>
      </c>
    </row>
    <row r="6838" spans="1:5" ht="12.95" customHeight="1" x14ac:dyDescent="0.2">
      <c r="A6838" s="7">
        <f t="shared" si="1"/>
        <v>42262</v>
      </c>
      <c r="B6838" s="18">
        <v>7.5422539999999998</v>
      </c>
      <c r="C6838" s="17">
        <v>6.39</v>
      </c>
      <c r="D6838" s="16">
        <v>6.8697090000000003</v>
      </c>
      <c r="E6838" s="2">
        <v>1</v>
      </c>
    </row>
    <row r="6839" spans="1:5" ht="12.95" customHeight="1" x14ac:dyDescent="0.2">
      <c r="A6839" s="7">
        <f t="shared" si="1"/>
        <v>42263</v>
      </c>
      <c r="B6839" s="18">
        <v>7.5411799999999998</v>
      </c>
      <c r="C6839" s="17">
        <v>6.39</v>
      </c>
      <c r="D6839" s="16">
        <v>6.8806390000000004</v>
      </c>
      <c r="E6839" s="2">
        <v>1</v>
      </c>
    </row>
    <row r="6840" spans="1:5" ht="12.95" customHeight="1" x14ac:dyDescent="0.2">
      <c r="A6840" s="7">
        <f t="shared" si="1"/>
        <v>42264</v>
      </c>
      <c r="B6840" s="18">
        <v>7.5488970000000002</v>
      </c>
      <c r="C6840" s="17">
        <v>6.39</v>
      </c>
      <c r="D6840" s="16">
        <v>6.8964889999999999</v>
      </c>
      <c r="E6840" s="2">
        <v>1</v>
      </c>
    </row>
    <row r="6841" spans="1:5" ht="12.95" customHeight="1" x14ac:dyDescent="0.2">
      <c r="A6841" s="7">
        <f t="shared" ref="A6841:A6904" si="2">A6840+1</f>
        <v>42265</v>
      </c>
      <c r="B6841" s="18">
        <v>7.5693619999999999</v>
      </c>
      <c r="C6841" s="17">
        <v>6.39</v>
      </c>
      <c r="D6841" s="16">
        <v>6.9057219999999999</v>
      </c>
      <c r="E6841" s="2">
        <v>1</v>
      </c>
    </row>
    <row r="6842" spans="1:5" ht="12.95" customHeight="1" x14ac:dyDescent="0.2">
      <c r="A6842" s="7">
        <f t="shared" si="2"/>
        <v>42266</v>
      </c>
      <c r="B6842" s="18">
        <v>7.5865359999999997</v>
      </c>
      <c r="C6842" s="17">
        <v>6.39</v>
      </c>
      <c r="D6842" s="16">
        <v>6.9391160000000003</v>
      </c>
      <c r="E6842" s="2">
        <v>1</v>
      </c>
    </row>
    <row r="6843" spans="1:5" ht="12.95" customHeight="1" x14ac:dyDescent="0.2">
      <c r="A6843" s="7">
        <f t="shared" si="2"/>
        <v>42267</v>
      </c>
      <c r="B6843" s="18">
        <v>7.5865359999999997</v>
      </c>
      <c r="C6843" s="17">
        <v>6.39</v>
      </c>
      <c r="D6843" s="16">
        <v>6.9391160000000003</v>
      </c>
      <c r="E6843" s="2">
        <v>1</v>
      </c>
    </row>
    <row r="6844" spans="1:5" ht="12.95" customHeight="1" x14ac:dyDescent="0.2">
      <c r="A6844" s="7">
        <f t="shared" si="2"/>
        <v>42268</v>
      </c>
      <c r="B6844" s="18">
        <v>7.5865359999999997</v>
      </c>
      <c r="C6844" s="17">
        <v>6.39</v>
      </c>
      <c r="D6844" s="16">
        <v>6.9391160000000003</v>
      </c>
      <c r="E6844" s="2">
        <v>1</v>
      </c>
    </row>
    <row r="6845" spans="1:5" ht="12.95" customHeight="1" x14ac:dyDescent="0.2">
      <c r="A6845" s="7">
        <f t="shared" si="2"/>
        <v>42269</v>
      </c>
      <c r="B6845" s="18">
        <v>7.6215950000000001</v>
      </c>
      <c r="C6845" s="17">
        <v>6.39</v>
      </c>
      <c r="D6845" s="16">
        <v>6.9903649999999997</v>
      </c>
      <c r="E6845" s="2">
        <v>1</v>
      </c>
    </row>
    <row r="6846" spans="1:5" ht="12.95" customHeight="1" x14ac:dyDescent="0.2">
      <c r="A6846" s="7">
        <f t="shared" si="2"/>
        <v>42270</v>
      </c>
      <c r="B6846" s="18">
        <v>7.6259540000000001</v>
      </c>
      <c r="C6846" s="17">
        <v>6.39</v>
      </c>
      <c r="D6846" s="16">
        <v>7.0175340000000004</v>
      </c>
      <c r="E6846" s="2">
        <v>1</v>
      </c>
    </row>
    <row r="6847" spans="1:5" ht="12.95" customHeight="1" x14ac:dyDescent="0.2">
      <c r="A6847" s="7">
        <f t="shared" si="2"/>
        <v>42271</v>
      </c>
      <c r="B6847" s="18">
        <v>7.6275779999999997</v>
      </c>
      <c r="C6847" s="17">
        <v>6.39</v>
      </c>
      <c r="D6847" s="16">
        <v>7.0119309999999997</v>
      </c>
      <c r="E6847" s="2">
        <v>1</v>
      </c>
    </row>
    <row r="6848" spans="1:5" ht="12.95" customHeight="1" x14ac:dyDescent="0.2">
      <c r="A6848" s="7">
        <f t="shared" si="2"/>
        <v>42272</v>
      </c>
      <c r="B6848" s="18">
        <v>7.6058690000000002</v>
      </c>
      <c r="C6848" s="17">
        <v>6.39</v>
      </c>
      <c r="D6848" s="16">
        <v>6.9529839999999998</v>
      </c>
      <c r="E6848" s="2">
        <v>1</v>
      </c>
    </row>
    <row r="6849" spans="1:5" ht="12.95" customHeight="1" x14ac:dyDescent="0.2">
      <c r="A6849" s="7">
        <f t="shared" si="2"/>
        <v>42273</v>
      </c>
      <c r="B6849" s="18">
        <v>7.6126389999999997</v>
      </c>
      <c r="C6849" s="17">
        <v>6.39</v>
      </c>
      <c r="D6849" s="16">
        <v>6.974475</v>
      </c>
      <c r="E6849" s="2">
        <v>1</v>
      </c>
    </row>
    <row r="6850" spans="1:5" ht="12.95" customHeight="1" x14ac:dyDescent="0.2">
      <c r="A6850" s="7">
        <f t="shared" si="2"/>
        <v>42274</v>
      </c>
      <c r="B6850" s="18">
        <v>7.6126389999999997</v>
      </c>
      <c r="C6850" s="17">
        <v>6.39</v>
      </c>
      <c r="D6850" s="16">
        <v>6.974475</v>
      </c>
      <c r="E6850" s="2">
        <v>1</v>
      </c>
    </row>
    <row r="6851" spans="1:5" ht="12.95" customHeight="1" x14ac:dyDescent="0.2">
      <c r="A6851" s="7">
        <f t="shared" si="2"/>
        <v>42275</v>
      </c>
      <c r="B6851" s="18">
        <v>7.6126389999999997</v>
      </c>
      <c r="C6851" s="17">
        <v>6.39</v>
      </c>
      <c r="D6851" s="16">
        <v>6.974475</v>
      </c>
      <c r="E6851" s="2">
        <v>1</v>
      </c>
    </row>
    <row r="6852" spans="1:5" ht="12.95" customHeight="1" x14ac:dyDescent="0.2">
      <c r="A6852" s="7">
        <f t="shared" si="2"/>
        <v>42276</v>
      </c>
      <c r="B6852" s="18">
        <v>7.6339790000000001</v>
      </c>
      <c r="C6852" s="17">
        <v>6.39</v>
      </c>
      <c r="D6852" s="16">
        <v>6.9716699999999996</v>
      </c>
      <c r="E6852" s="2">
        <v>1</v>
      </c>
    </row>
    <row r="6853" spans="1:5" ht="12.95" customHeight="1" x14ac:dyDescent="0.2">
      <c r="A6853" s="7">
        <f t="shared" si="2"/>
        <v>42277</v>
      </c>
      <c r="B6853" s="18">
        <v>7.6320779999999999</v>
      </c>
      <c r="C6853" s="17">
        <v>6.39</v>
      </c>
      <c r="D6853" s="16">
        <v>6.980772</v>
      </c>
      <c r="E6853" s="2">
        <v>1</v>
      </c>
    </row>
    <row r="6854" spans="1:5" ht="12.95" customHeight="1" x14ac:dyDescent="0.2">
      <c r="A6854" s="7">
        <f t="shared" si="2"/>
        <v>42278</v>
      </c>
      <c r="B6854" s="18">
        <v>7.6466760000000003</v>
      </c>
      <c r="C6854" s="17">
        <v>6.39</v>
      </c>
      <c r="D6854" s="16">
        <v>7.0095109999999998</v>
      </c>
      <c r="E6854" s="2">
        <v>1</v>
      </c>
    </row>
    <row r="6855" spans="1:5" ht="12.95" customHeight="1" x14ac:dyDescent="0.2">
      <c r="A6855" s="7">
        <f t="shared" si="2"/>
        <v>42279</v>
      </c>
      <c r="B6855" s="18">
        <v>7.6388210000000001</v>
      </c>
      <c r="C6855" s="17">
        <v>6.39</v>
      </c>
      <c r="D6855" s="16">
        <v>7.0100220000000002</v>
      </c>
      <c r="E6855" s="2">
        <v>1</v>
      </c>
    </row>
    <row r="6856" spans="1:5" ht="12.95" customHeight="1" x14ac:dyDescent="0.2">
      <c r="A6856" s="7">
        <f t="shared" si="2"/>
        <v>42280</v>
      </c>
      <c r="B6856" s="18">
        <v>7.6406369999999999</v>
      </c>
      <c r="C6856" s="17">
        <v>6.39</v>
      </c>
      <c r="D6856" s="16">
        <v>6.9930779999999997</v>
      </c>
      <c r="E6856" s="2">
        <v>1</v>
      </c>
    </row>
    <row r="6857" spans="1:5" ht="12.95" customHeight="1" x14ac:dyDescent="0.2">
      <c r="A6857" s="7">
        <f t="shared" si="2"/>
        <v>42281</v>
      </c>
      <c r="B6857" s="18">
        <f>B6856</f>
        <v>7.6406369999999999</v>
      </c>
      <c r="C6857" s="17">
        <v>6.39</v>
      </c>
      <c r="D6857" s="16">
        <v>6.9930779999999997</v>
      </c>
      <c r="E6857" s="2">
        <v>1</v>
      </c>
    </row>
    <row r="6858" spans="1:5" ht="12.95" customHeight="1" x14ac:dyDescent="0.2">
      <c r="A6858" s="7">
        <f t="shared" si="2"/>
        <v>42282</v>
      </c>
      <c r="B6858" s="18">
        <f>B6857</f>
        <v>7.6406369999999999</v>
      </c>
      <c r="C6858" s="17">
        <v>6.39</v>
      </c>
      <c r="D6858" s="16">
        <v>6.9930779999999997</v>
      </c>
      <c r="E6858" s="2">
        <v>1</v>
      </c>
    </row>
    <row r="6859" spans="1:5" ht="12.95" customHeight="1" x14ac:dyDescent="0.2">
      <c r="A6859" s="7">
        <f t="shared" si="2"/>
        <v>42283</v>
      </c>
      <c r="B6859" s="18">
        <v>7.6346270000000001</v>
      </c>
      <c r="C6859" s="17">
        <v>6.39</v>
      </c>
      <c r="D6859" s="16">
        <v>6.9818259999999999</v>
      </c>
      <c r="E6859" s="2">
        <v>1</v>
      </c>
    </row>
    <row r="6860" spans="1:5" ht="12.95" customHeight="1" x14ac:dyDescent="0.2">
      <c r="A6860" s="7">
        <f t="shared" si="2"/>
        <v>42284</v>
      </c>
      <c r="B6860" s="18">
        <v>7.6294219999999999</v>
      </c>
      <c r="C6860" s="17">
        <v>6.39</v>
      </c>
      <c r="D6860" s="16">
        <v>6.984731</v>
      </c>
      <c r="E6860" s="2">
        <v>1</v>
      </c>
    </row>
    <row r="6861" spans="1:5" ht="12.95" customHeight="1" x14ac:dyDescent="0.2">
      <c r="A6861" s="7">
        <f t="shared" si="2"/>
        <v>42285</v>
      </c>
      <c r="B6861" s="18">
        <v>7.6248719999999999</v>
      </c>
      <c r="C6861" s="17">
        <v>6.39</v>
      </c>
      <c r="D6861" s="16">
        <v>7.0087989999999998</v>
      </c>
      <c r="E6861" s="2">
        <v>1</v>
      </c>
    </row>
    <row r="6862" spans="1:5" ht="12.95" customHeight="1" x14ac:dyDescent="0.2">
      <c r="A6862" s="7">
        <f t="shared" si="2"/>
        <v>42286</v>
      </c>
      <c r="B6862" s="18">
        <v>7.6248719999999999</v>
      </c>
      <c r="C6862" s="17">
        <v>6.39</v>
      </c>
      <c r="D6862" s="16">
        <v>7.0087989999999998</v>
      </c>
      <c r="E6862" s="2">
        <v>1</v>
      </c>
    </row>
    <row r="6863" spans="1:5" ht="12.95" customHeight="1" x14ac:dyDescent="0.2">
      <c r="A6863" s="7">
        <f t="shared" si="2"/>
        <v>42287</v>
      </c>
      <c r="B6863" s="18">
        <v>7.6136650000000001</v>
      </c>
      <c r="C6863" s="17">
        <v>6.39</v>
      </c>
      <c r="D6863" s="16">
        <v>6.9786109999999999</v>
      </c>
      <c r="E6863" s="2">
        <v>1</v>
      </c>
    </row>
    <row r="6864" spans="1:5" ht="12.95" customHeight="1" x14ac:dyDescent="0.2">
      <c r="A6864" s="7">
        <f t="shared" si="2"/>
        <v>42288</v>
      </c>
      <c r="B6864" s="18">
        <f>B6863</f>
        <v>7.6136650000000001</v>
      </c>
      <c r="C6864" s="17">
        <v>6.39</v>
      </c>
      <c r="D6864" s="16">
        <v>6.9786109999999999</v>
      </c>
      <c r="E6864" s="2">
        <v>1</v>
      </c>
    </row>
    <row r="6865" spans="1:5" ht="12.95" customHeight="1" x14ac:dyDescent="0.2">
      <c r="A6865" s="7">
        <f t="shared" si="2"/>
        <v>42289</v>
      </c>
      <c r="B6865" s="18">
        <f>B6864</f>
        <v>7.6136650000000001</v>
      </c>
      <c r="C6865" s="17">
        <v>6.39</v>
      </c>
      <c r="D6865" s="16">
        <v>6.9786109999999999</v>
      </c>
      <c r="E6865" s="2">
        <v>1</v>
      </c>
    </row>
    <row r="6866" spans="1:5" ht="12.95" customHeight="1" x14ac:dyDescent="0.2">
      <c r="A6866" s="7">
        <f t="shared" si="2"/>
        <v>42290</v>
      </c>
      <c r="B6866" s="18">
        <v>7.6205040000000004</v>
      </c>
      <c r="C6866" s="17">
        <v>6.39</v>
      </c>
      <c r="D6866" s="16">
        <v>6.9682740000000001</v>
      </c>
      <c r="E6866" s="2">
        <v>1</v>
      </c>
    </row>
    <row r="6867" spans="1:5" ht="12.95" customHeight="1" x14ac:dyDescent="0.2">
      <c r="A6867" s="7">
        <f t="shared" si="2"/>
        <v>42291</v>
      </c>
      <c r="B6867" s="18">
        <v>7.6213930000000003</v>
      </c>
      <c r="C6867" s="17">
        <v>6.39</v>
      </c>
      <c r="D6867" s="16">
        <v>6.9748270000000003</v>
      </c>
      <c r="E6867" s="2">
        <v>1</v>
      </c>
    </row>
    <row r="6868" spans="1:5" ht="12.95" customHeight="1" x14ac:dyDescent="0.2">
      <c r="A6868" s="7">
        <f t="shared" si="2"/>
        <v>42292</v>
      </c>
      <c r="B6868" s="18">
        <v>7.6209800000000003</v>
      </c>
      <c r="C6868" s="17">
        <v>6.39</v>
      </c>
      <c r="D6868" s="16">
        <v>6.9853160000000001</v>
      </c>
      <c r="E6868" s="2">
        <v>1</v>
      </c>
    </row>
    <row r="6869" spans="1:5" ht="12.95" customHeight="1" x14ac:dyDescent="0.2">
      <c r="A6869" s="7">
        <f t="shared" si="2"/>
        <v>42293</v>
      </c>
      <c r="B6869" s="18">
        <v>7.6232009999999999</v>
      </c>
      <c r="C6869" s="17">
        <v>6.39</v>
      </c>
      <c r="D6869" s="16">
        <v>7.0149999999999997</v>
      </c>
      <c r="E6869" s="2">
        <v>1</v>
      </c>
    </row>
    <row r="6870" spans="1:5" ht="12.95" customHeight="1" x14ac:dyDescent="0.2">
      <c r="A6870" s="7">
        <f t="shared" si="2"/>
        <v>42294</v>
      </c>
      <c r="B6870" s="18">
        <v>7.6200559999999999</v>
      </c>
      <c r="C6870" s="17">
        <v>6.39</v>
      </c>
      <c r="D6870" s="16">
        <v>7.0425659999999999</v>
      </c>
      <c r="E6870" s="2">
        <v>1</v>
      </c>
    </row>
    <row r="6871" spans="1:5" ht="12.95" customHeight="1" x14ac:dyDescent="0.2">
      <c r="A6871" s="7">
        <f t="shared" si="2"/>
        <v>42295</v>
      </c>
      <c r="B6871" s="18">
        <f>B6870</f>
        <v>7.6200559999999999</v>
      </c>
      <c r="C6871" s="17">
        <v>6.39</v>
      </c>
      <c r="D6871" s="16">
        <v>7.0425659999999999</v>
      </c>
      <c r="E6871" s="2">
        <v>1</v>
      </c>
    </row>
    <row r="6872" spans="1:5" ht="12.95" customHeight="1" x14ac:dyDescent="0.2">
      <c r="A6872" s="7">
        <f t="shared" si="2"/>
        <v>42296</v>
      </c>
      <c r="B6872" s="18">
        <f>B6871</f>
        <v>7.6200559999999999</v>
      </c>
      <c r="C6872" s="17">
        <v>6.39</v>
      </c>
      <c r="D6872" s="16">
        <v>7.0425659999999999</v>
      </c>
      <c r="E6872" s="2">
        <v>1</v>
      </c>
    </row>
    <row r="6873" spans="1:5" ht="12.95" customHeight="1" x14ac:dyDescent="0.2">
      <c r="A6873" s="7">
        <f t="shared" si="2"/>
        <v>42297</v>
      </c>
      <c r="B6873" s="18">
        <v>7.6175420000000003</v>
      </c>
      <c r="C6873" s="17">
        <v>6.39</v>
      </c>
      <c r="D6873" s="16">
        <v>7.0382910000000001</v>
      </c>
      <c r="E6873" s="2">
        <v>1</v>
      </c>
    </row>
    <row r="6874" spans="1:5" ht="12.95" customHeight="1" x14ac:dyDescent="0.2">
      <c r="A6874" s="7">
        <f t="shared" si="2"/>
        <v>42298</v>
      </c>
      <c r="B6874" s="18">
        <v>7.6273439999999999</v>
      </c>
      <c r="C6874" s="17">
        <v>6.39</v>
      </c>
      <c r="D6874" s="16">
        <v>7.0571279999999996</v>
      </c>
      <c r="E6874" s="2">
        <v>1</v>
      </c>
    </row>
    <row r="6875" spans="1:5" ht="12.95" customHeight="1" x14ac:dyDescent="0.2">
      <c r="A6875" s="7">
        <f t="shared" si="2"/>
        <v>42299</v>
      </c>
      <c r="B6875" s="18">
        <v>7.618506</v>
      </c>
      <c r="C6875" s="17">
        <v>6.39</v>
      </c>
      <c r="D6875" s="16">
        <v>7.0106799999999998</v>
      </c>
      <c r="E6875" s="2">
        <v>1</v>
      </c>
    </row>
    <row r="6876" spans="1:5" ht="12.95" customHeight="1" x14ac:dyDescent="0.2">
      <c r="A6876" s="7">
        <f t="shared" si="2"/>
        <v>42300</v>
      </c>
      <c r="B6876" s="18">
        <v>7.6178309999999998</v>
      </c>
      <c r="C6876" s="17">
        <v>6.39</v>
      </c>
      <c r="D6876" s="16">
        <v>6.9952529999999999</v>
      </c>
      <c r="E6876" s="2">
        <v>1</v>
      </c>
    </row>
    <row r="6877" spans="1:5" ht="12.95" customHeight="1" x14ac:dyDescent="0.2">
      <c r="A6877" s="7">
        <f t="shared" si="2"/>
        <v>42301</v>
      </c>
      <c r="B6877" s="18">
        <v>7.6155920000000004</v>
      </c>
      <c r="C6877" s="17">
        <v>6.39</v>
      </c>
      <c r="D6877" s="16">
        <v>7.0436480000000001</v>
      </c>
      <c r="E6877" s="2">
        <v>1</v>
      </c>
    </row>
    <row r="6878" spans="1:5" ht="12.95" customHeight="1" x14ac:dyDescent="0.2">
      <c r="A6878" s="7">
        <f t="shared" si="2"/>
        <v>42302</v>
      </c>
      <c r="B6878" s="18">
        <f>B6877</f>
        <v>7.6155920000000004</v>
      </c>
      <c r="C6878" s="17">
        <v>6.39</v>
      </c>
      <c r="D6878" s="16">
        <v>7.0436480000000001</v>
      </c>
      <c r="E6878" s="2">
        <v>1</v>
      </c>
    </row>
    <row r="6879" spans="1:5" ht="12.95" customHeight="1" x14ac:dyDescent="0.2">
      <c r="A6879" s="7">
        <f t="shared" si="2"/>
        <v>42303</v>
      </c>
      <c r="B6879" s="18">
        <f>B6878</f>
        <v>7.6155920000000004</v>
      </c>
      <c r="C6879" s="17">
        <v>6.39</v>
      </c>
      <c r="D6879" s="16">
        <v>7.0436480000000001</v>
      </c>
      <c r="E6879" s="2">
        <v>1</v>
      </c>
    </row>
    <row r="6880" spans="1:5" ht="12.95" customHeight="1" x14ac:dyDescent="0.2">
      <c r="A6880" s="7">
        <f t="shared" si="2"/>
        <v>42304</v>
      </c>
      <c r="B6880" s="18">
        <v>7.6006020000000003</v>
      </c>
      <c r="C6880" s="17">
        <v>6.39</v>
      </c>
      <c r="D6880" s="16">
        <v>7.0245860000000002</v>
      </c>
      <c r="E6880" s="2">
        <v>1</v>
      </c>
    </row>
    <row r="6881" spans="1:5" ht="12.95" customHeight="1" x14ac:dyDescent="0.2">
      <c r="A6881" s="7">
        <f t="shared" si="2"/>
        <v>42305</v>
      </c>
      <c r="B6881" s="18">
        <v>7.6184229999999999</v>
      </c>
      <c r="C6881" s="17">
        <v>6.39</v>
      </c>
      <c r="D6881" s="16">
        <v>7.0009399999999999</v>
      </c>
      <c r="E6881" s="2">
        <v>1</v>
      </c>
    </row>
    <row r="6882" spans="1:5" ht="12.95" customHeight="1" x14ac:dyDescent="0.2">
      <c r="A6882" s="7">
        <f t="shared" si="2"/>
        <v>42306</v>
      </c>
      <c r="B6882" s="18">
        <v>7.6183069999999997</v>
      </c>
      <c r="C6882" s="17">
        <v>6.39</v>
      </c>
      <c r="D6882" s="16">
        <v>7.0040519999999997</v>
      </c>
      <c r="E6882" s="2">
        <v>1</v>
      </c>
    </row>
    <row r="6883" spans="1:5" ht="12.95" customHeight="1" x14ac:dyDescent="0.2">
      <c r="A6883" s="7">
        <f t="shared" si="2"/>
        <v>42307</v>
      </c>
      <c r="B6883" s="18">
        <v>7.610538</v>
      </c>
      <c r="C6883" s="17">
        <v>6.39</v>
      </c>
      <c r="D6883" s="16">
        <v>7.011736</v>
      </c>
      <c r="E6883" s="2">
        <v>1</v>
      </c>
    </row>
    <row r="6884" spans="1:5" ht="12.95" customHeight="1" x14ac:dyDescent="0.2">
      <c r="A6884" s="7">
        <f t="shared" si="2"/>
        <v>42308</v>
      </c>
      <c r="B6884" s="18">
        <v>7.5997389999999996</v>
      </c>
      <c r="C6884" s="17">
        <v>6.39</v>
      </c>
      <c r="D6884" s="16">
        <v>6.9934099999999999</v>
      </c>
      <c r="E6884" s="2">
        <v>1</v>
      </c>
    </row>
    <row r="6885" spans="1:5" ht="12.95" customHeight="1" x14ac:dyDescent="0.2">
      <c r="A6885" s="7">
        <f t="shared" si="2"/>
        <v>42309</v>
      </c>
      <c r="B6885" s="18">
        <f>B6884</f>
        <v>7.5997389999999996</v>
      </c>
      <c r="C6885" s="17">
        <v>6.39</v>
      </c>
      <c r="D6885" s="16">
        <v>6.9934099999999999</v>
      </c>
      <c r="E6885" s="2">
        <v>1</v>
      </c>
    </row>
    <row r="6886" spans="1:5" ht="12.95" customHeight="1" x14ac:dyDescent="0.2">
      <c r="A6886" s="7">
        <f t="shared" si="2"/>
        <v>42310</v>
      </c>
      <c r="B6886" s="18">
        <f>B6885</f>
        <v>7.5997389999999996</v>
      </c>
      <c r="C6886" s="17">
        <v>6.39</v>
      </c>
      <c r="D6886" s="16">
        <v>6.9934099999999999</v>
      </c>
      <c r="E6886" s="2">
        <v>1</v>
      </c>
    </row>
    <row r="6887" spans="1:5" ht="12.95" customHeight="1" x14ac:dyDescent="0.2">
      <c r="A6887" s="7">
        <f t="shared" si="2"/>
        <v>42311</v>
      </c>
      <c r="B6887" s="18">
        <v>7.5849880000000001</v>
      </c>
      <c r="C6887" s="17">
        <v>6.39</v>
      </c>
      <c r="D6887" s="16">
        <v>6.9804789999999999</v>
      </c>
      <c r="E6887" s="2">
        <v>1</v>
      </c>
    </row>
    <row r="6888" spans="1:5" ht="12.95" customHeight="1" x14ac:dyDescent="0.2">
      <c r="A6888" s="7">
        <f t="shared" si="2"/>
        <v>42312</v>
      </c>
      <c r="B6888" s="18">
        <v>7.5812670000000004</v>
      </c>
      <c r="C6888" s="17">
        <v>6.39</v>
      </c>
      <c r="D6888" s="16">
        <v>6.9879870000000004</v>
      </c>
      <c r="E6888" s="2">
        <v>1</v>
      </c>
    </row>
    <row r="6889" spans="1:5" ht="12.95" customHeight="1" x14ac:dyDescent="0.2">
      <c r="A6889" s="7">
        <f t="shared" si="2"/>
        <v>42313</v>
      </c>
      <c r="B6889" s="18">
        <v>7.5760180000000004</v>
      </c>
      <c r="C6889" s="17">
        <v>6.39</v>
      </c>
      <c r="D6889" s="16">
        <v>7.0038070000000001</v>
      </c>
      <c r="E6889" s="2">
        <v>1</v>
      </c>
    </row>
    <row r="6890" spans="1:5" ht="12.95" customHeight="1" x14ac:dyDescent="0.2">
      <c r="A6890" s="7">
        <f t="shared" si="2"/>
        <v>42314</v>
      </c>
      <c r="B6890" s="18">
        <v>7.5732710000000001</v>
      </c>
      <c r="C6890" s="17">
        <v>6.39</v>
      </c>
      <c r="D6890" s="16">
        <v>6.9973859999999997</v>
      </c>
      <c r="E6890" s="2">
        <v>1</v>
      </c>
    </row>
    <row r="6891" spans="1:5" ht="12.95" customHeight="1" x14ac:dyDescent="0.2">
      <c r="A6891" s="7">
        <f t="shared" si="2"/>
        <v>42315</v>
      </c>
      <c r="B6891" s="18">
        <v>7.5629470000000003</v>
      </c>
      <c r="C6891" s="17">
        <v>6.39</v>
      </c>
      <c r="D6891" s="16">
        <v>6.9910769999999998</v>
      </c>
      <c r="E6891" s="2">
        <v>1</v>
      </c>
    </row>
    <row r="6892" spans="1:5" ht="12.95" customHeight="1" x14ac:dyDescent="0.2">
      <c r="A6892" s="7">
        <f t="shared" si="2"/>
        <v>42316</v>
      </c>
      <c r="B6892" s="18">
        <f>B6891</f>
        <v>7.5629470000000003</v>
      </c>
      <c r="C6892" s="17">
        <v>6.39</v>
      </c>
      <c r="D6892" s="16">
        <v>6.9910769999999998</v>
      </c>
      <c r="E6892" s="2">
        <v>1</v>
      </c>
    </row>
    <row r="6893" spans="1:5" ht="12.95" customHeight="1" x14ac:dyDescent="0.2">
      <c r="A6893" s="7">
        <f t="shared" si="2"/>
        <v>42317</v>
      </c>
      <c r="B6893" s="18">
        <f>B6892</f>
        <v>7.5629470000000003</v>
      </c>
      <c r="C6893" s="17">
        <v>6.39</v>
      </c>
      <c r="D6893" s="16">
        <v>6.9910769999999998</v>
      </c>
      <c r="E6893" s="2">
        <v>1</v>
      </c>
    </row>
    <row r="6894" spans="1:5" ht="12.95" customHeight="1" x14ac:dyDescent="0.2">
      <c r="A6894" s="7">
        <f t="shared" si="2"/>
        <v>42318</v>
      </c>
      <c r="B6894" s="18">
        <v>7.5517820000000002</v>
      </c>
      <c r="C6894" s="17">
        <v>6.39</v>
      </c>
      <c r="D6894" s="16">
        <v>6.9865690000000003</v>
      </c>
      <c r="E6894" s="2">
        <v>1</v>
      </c>
    </row>
    <row r="6895" spans="1:5" ht="12.95" customHeight="1" x14ac:dyDescent="0.2">
      <c r="A6895" s="7">
        <f t="shared" si="2"/>
        <v>42319</v>
      </c>
      <c r="B6895" s="18">
        <v>7.5600370000000003</v>
      </c>
      <c r="C6895" s="17">
        <v>6.39</v>
      </c>
      <c r="D6895" s="16">
        <v>7.0136719999999997</v>
      </c>
      <c r="E6895" s="2">
        <v>1</v>
      </c>
    </row>
    <row r="6896" spans="1:5" ht="12.95" customHeight="1" x14ac:dyDescent="0.2">
      <c r="A6896" s="7">
        <f t="shared" si="2"/>
        <v>42320</v>
      </c>
      <c r="B6896" s="18">
        <v>7.5828249999999997</v>
      </c>
      <c r="C6896" s="17">
        <v>6.39</v>
      </c>
      <c r="D6896" s="16">
        <v>7.0256879999999997</v>
      </c>
      <c r="E6896" s="2">
        <v>1</v>
      </c>
    </row>
    <row r="6897" spans="1:5" ht="12.95" customHeight="1" x14ac:dyDescent="0.2">
      <c r="A6897" s="7">
        <f t="shared" si="2"/>
        <v>42321</v>
      </c>
      <c r="B6897" s="18">
        <v>7.5994190000000001</v>
      </c>
      <c r="C6897" s="17">
        <v>6.39</v>
      </c>
      <c r="D6897" s="16">
        <v>7.0541340000000003</v>
      </c>
      <c r="E6897" s="2">
        <v>1</v>
      </c>
    </row>
    <row r="6898" spans="1:5" ht="12.95" customHeight="1" x14ac:dyDescent="0.2">
      <c r="A6898" s="7">
        <f t="shared" si="2"/>
        <v>42322</v>
      </c>
      <c r="B6898" s="18">
        <v>7.610303</v>
      </c>
      <c r="C6898" s="17">
        <v>6.39</v>
      </c>
      <c r="D6898" s="16">
        <v>7.0511470000000003</v>
      </c>
      <c r="E6898" s="2">
        <v>1</v>
      </c>
    </row>
    <row r="6899" spans="1:5" ht="12.95" customHeight="1" x14ac:dyDescent="0.2">
      <c r="A6899" s="7">
        <f t="shared" si="2"/>
        <v>42323</v>
      </c>
      <c r="B6899" s="18">
        <f>B6898</f>
        <v>7.610303</v>
      </c>
      <c r="C6899" s="17">
        <v>6.39</v>
      </c>
      <c r="D6899" s="16">
        <v>7.0511470000000003</v>
      </c>
      <c r="E6899" s="2">
        <v>1</v>
      </c>
    </row>
    <row r="6900" spans="1:5" ht="12.95" customHeight="1" x14ac:dyDescent="0.2">
      <c r="A6900" s="7">
        <f t="shared" si="2"/>
        <v>42324</v>
      </c>
      <c r="B6900" s="18">
        <f>B6899</f>
        <v>7.610303</v>
      </c>
      <c r="C6900" s="17">
        <v>6.39</v>
      </c>
      <c r="D6900" s="16">
        <v>7.0511470000000003</v>
      </c>
      <c r="E6900" s="2">
        <v>1</v>
      </c>
    </row>
    <row r="6901" spans="1:5" ht="12.95" customHeight="1" x14ac:dyDescent="0.2">
      <c r="A6901" s="7">
        <f t="shared" si="2"/>
        <v>42325</v>
      </c>
      <c r="B6901" s="18">
        <v>7.617102</v>
      </c>
      <c r="C6901" s="17">
        <v>6.39</v>
      </c>
      <c r="D6901" s="16">
        <v>7.0587549999999997</v>
      </c>
      <c r="E6901" s="2">
        <v>1</v>
      </c>
    </row>
    <row r="6902" spans="1:5" ht="12.95" customHeight="1" x14ac:dyDescent="0.2">
      <c r="A6902" s="7">
        <f t="shared" si="2"/>
        <v>42326</v>
      </c>
      <c r="B6902" s="18">
        <v>7.606287</v>
      </c>
      <c r="C6902" s="17">
        <v>6.39</v>
      </c>
      <c r="D6902" s="16">
        <v>7.0500389999999999</v>
      </c>
      <c r="E6902" s="2">
        <v>1</v>
      </c>
    </row>
    <row r="6903" spans="1:5" ht="12.95" customHeight="1" x14ac:dyDescent="0.2">
      <c r="A6903" s="7">
        <f t="shared" si="2"/>
        <v>42327</v>
      </c>
      <c r="B6903" s="18">
        <v>7.6040760000000001</v>
      </c>
      <c r="C6903" s="17">
        <v>6.39</v>
      </c>
      <c r="D6903" s="16">
        <v>7.0264980000000001</v>
      </c>
      <c r="E6903" s="2">
        <v>1</v>
      </c>
    </row>
    <row r="6904" spans="1:5" ht="12.95" customHeight="1" x14ac:dyDescent="0.2">
      <c r="A6904" s="7">
        <f t="shared" si="2"/>
        <v>42328</v>
      </c>
      <c r="B6904" s="18">
        <v>7.6088469999999999</v>
      </c>
      <c r="C6904" s="17">
        <v>6.39</v>
      </c>
      <c r="D6904" s="16">
        <v>6.9831560000000001</v>
      </c>
      <c r="E6904" s="2">
        <v>1</v>
      </c>
    </row>
    <row r="6905" spans="1:5" ht="12.95" customHeight="1" x14ac:dyDescent="0.2">
      <c r="A6905" s="7">
        <f t="shared" ref="A6905:A6968" si="3">A6904+1</f>
        <v>42329</v>
      </c>
      <c r="B6905" s="18">
        <v>7.6221160000000001</v>
      </c>
      <c r="C6905" s="17">
        <v>6.39</v>
      </c>
      <c r="D6905" s="16">
        <v>7.0288789999999999</v>
      </c>
      <c r="E6905" s="2">
        <v>1</v>
      </c>
    </row>
    <row r="6906" spans="1:5" ht="12.95" customHeight="1" x14ac:dyDescent="0.2">
      <c r="A6906" s="7">
        <f t="shared" si="3"/>
        <v>42330</v>
      </c>
      <c r="B6906" s="18">
        <f>B6905</f>
        <v>7.6221160000000001</v>
      </c>
      <c r="C6906" s="17">
        <v>6.39</v>
      </c>
      <c r="D6906" s="16">
        <v>7.0288789999999999</v>
      </c>
      <c r="E6906" s="2">
        <v>1</v>
      </c>
    </row>
    <row r="6907" spans="1:5" ht="12.95" customHeight="1" x14ac:dyDescent="0.2">
      <c r="A6907" s="7">
        <f t="shared" si="3"/>
        <v>42331</v>
      </c>
      <c r="B6907" s="18">
        <f>B6906</f>
        <v>7.6221160000000001</v>
      </c>
      <c r="C6907" s="17">
        <v>6.39</v>
      </c>
      <c r="D6907" s="16">
        <v>7.0288789999999999</v>
      </c>
      <c r="E6907" s="2">
        <v>1</v>
      </c>
    </row>
    <row r="6908" spans="1:5" ht="12.95" customHeight="1" x14ac:dyDescent="0.2">
      <c r="A6908" s="7">
        <f t="shared" si="3"/>
        <v>42332</v>
      </c>
      <c r="B6908" s="18">
        <v>7.6241390000000004</v>
      </c>
      <c r="C6908" s="17">
        <v>6.39</v>
      </c>
      <c r="D6908" s="16">
        <v>7.0320410000000004</v>
      </c>
      <c r="E6908" s="2">
        <v>1</v>
      </c>
    </row>
    <row r="6909" spans="1:5" ht="12.95" customHeight="1" x14ac:dyDescent="0.2">
      <c r="A6909" s="7">
        <f t="shared" si="3"/>
        <v>42333</v>
      </c>
      <c r="B6909" s="18">
        <v>7.6175389999999998</v>
      </c>
      <c r="C6909" s="17">
        <v>6.39</v>
      </c>
      <c r="D6909" s="16">
        <v>7.0317910000000001</v>
      </c>
      <c r="E6909" s="2">
        <v>1</v>
      </c>
    </row>
    <row r="6910" spans="1:5" ht="12.95" customHeight="1" x14ac:dyDescent="0.2">
      <c r="A6910" s="7">
        <f t="shared" si="3"/>
        <v>42334</v>
      </c>
      <c r="B6910" s="18">
        <v>7.627872</v>
      </c>
      <c r="C6910" s="17">
        <v>6.39</v>
      </c>
      <c r="D6910" s="16">
        <v>7.0491380000000001</v>
      </c>
      <c r="E6910" s="2">
        <v>1</v>
      </c>
    </row>
    <row r="6911" spans="1:5" ht="12.95" customHeight="1" x14ac:dyDescent="0.2">
      <c r="A6911" s="7">
        <f t="shared" si="3"/>
        <v>42335</v>
      </c>
      <c r="B6911" s="18">
        <v>7.628539</v>
      </c>
      <c r="C6911" s="17">
        <v>6.39</v>
      </c>
      <c r="D6911" s="16">
        <v>7.0192670000000001</v>
      </c>
      <c r="E6911" s="2">
        <v>1</v>
      </c>
    </row>
    <row r="6912" spans="1:5" ht="12.95" customHeight="1" x14ac:dyDescent="0.2">
      <c r="A6912" s="7">
        <f t="shared" si="3"/>
        <v>42336</v>
      </c>
      <c r="B6912" s="18">
        <v>7.6267820000000004</v>
      </c>
      <c r="C6912" s="17">
        <v>6.39</v>
      </c>
      <c r="D6912" s="16">
        <v>6.9874320000000001</v>
      </c>
      <c r="E6912" s="2">
        <v>1</v>
      </c>
    </row>
    <row r="6913" spans="1:5" ht="12.95" customHeight="1" x14ac:dyDescent="0.2">
      <c r="A6913" s="7">
        <f t="shared" si="3"/>
        <v>42337</v>
      </c>
      <c r="B6913" s="18">
        <f>B6912</f>
        <v>7.6267820000000004</v>
      </c>
      <c r="C6913" s="17">
        <v>6.39</v>
      </c>
      <c r="D6913" s="16">
        <v>6.9874320000000001</v>
      </c>
      <c r="E6913" s="2">
        <v>1</v>
      </c>
    </row>
    <row r="6914" spans="1:5" ht="12.95" customHeight="1" x14ac:dyDescent="0.2">
      <c r="A6914" s="7">
        <f t="shared" si="3"/>
        <v>42338</v>
      </c>
      <c r="B6914" s="18">
        <f>B6913</f>
        <v>7.6267820000000004</v>
      </c>
      <c r="C6914" s="17">
        <v>6.39</v>
      </c>
      <c r="D6914" s="16">
        <v>6.9874320000000001</v>
      </c>
      <c r="E6914" s="2">
        <v>1</v>
      </c>
    </row>
    <row r="6915" spans="1:5" ht="12.95" customHeight="1" x14ac:dyDescent="0.2">
      <c r="A6915" s="7">
        <f t="shared" si="3"/>
        <v>42339</v>
      </c>
      <c r="B6915" s="18">
        <v>7.6188770000000003</v>
      </c>
      <c r="C6915" s="17">
        <v>6.39</v>
      </c>
      <c r="D6915" s="16">
        <v>6.9923609999999998</v>
      </c>
      <c r="E6915" s="2">
        <v>1</v>
      </c>
    </row>
    <row r="6916" spans="1:5" ht="12.95" customHeight="1" x14ac:dyDescent="0.2">
      <c r="A6916" s="7">
        <f t="shared" si="3"/>
        <v>42340</v>
      </c>
      <c r="B6916" s="18">
        <v>7.6232049999999996</v>
      </c>
      <c r="C6916" s="17">
        <v>6.39</v>
      </c>
      <c r="D6916" s="16">
        <v>6.9982600000000001</v>
      </c>
      <c r="E6916" s="2">
        <v>1</v>
      </c>
    </row>
    <row r="6917" spans="1:5" ht="12.95" customHeight="1" x14ac:dyDescent="0.2">
      <c r="A6917" s="7">
        <f t="shared" si="3"/>
        <v>42341</v>
      </c>
      <c r="B6917" s="18">
        <v>7.6295460000000004</v>
      </c>
      <c r="C6917" s="17">
        <v>6.39</v>
      </c>
      <c r="D6917" s="16">
        <v>7.0163200000000003</v>
      </c>
      <c r="E6917" s="2">
        <v>1</v>
      </c>
    </row>
    <row r="6918" spans="1:5" ht="12.95" customHeight="1" x14ac:dyDescent="0.2">
      <c r="A6918" s="7">
        <f t="shared" si="3"/>
        <v>42342</v>
      </c>
      <c r="B6918" s="18">
        <v>7.6305560000000003</v>
      </c>
      <c r="C6918" s="17">
        <v>6.39</v>
      </c>
      <c r="D6918" s="16">
        <v>7.0620599999999998</v>
      </c>
      <c r="E6918" s="2">
        <v>1</v>
      </c>
    </row>
    <row r="6919" spans="1:5" ht="12.95" customHeight="1" x14ac:dyDescent="0.2">
      <c r="A6919" s="7">
        <f t="shared" si="3"/>
        <v>42343</v>
      </c>
      <c r="B6919" s="18">
        <v>7.6272890000000002</v>
      </c>
      <c r="C6919" s="17">
        <v>6.39</v>
      </c>
      <c r="D6919" s="16">
        <v>7.0174709999999996</v>
      </c>
      <c r="E6919" s="2">
        <v>1</v>
      </c>
    </row>
    <row r="6920" spans="1:5" ht="12.95" customHeight="1" x14ac:dyDescent="0.2">
      <c r="A6920" s="7">
        <f t="shared" si="3"/>
        <v>42344</v>
      </c>
      <c r="B6920" s="18">
        <f>B6919</f>
        <v>7.6272890000000002</v>
      </c>
      <c r="C6920" s="17">
        <v>6.39</v>
      </c>
      <c r="D6920" s="16">
        <v>7.0174709999999996</v>
      </c>
      <c r="E6920" s="2">
        <v>1</v>
      </c>
    </row>
    <row r="6921" spans="1:5" ht="12.95" customHeight="1" x14ac:dyDescent="0.2">
      <c r="A6921" s="7">
        <f t="shared" si="3"/>
        <v>42345</v>
      </c>
      <c r="B6921" s="18">
        <f>B6920</f>
        <v>7.6272890000000002</v>
      </c>
      <c r="C6921" s="17">
        <v>6.39</v>
      </c>
      <c r="D6921" s="16">
        <v>7.0174709999999996</v>
      </c>
      <c r="E6921" s="2">
        <v>1</v>
      </c>
    </row>
    <row r="6922" spans="1:5" ht="12.95" customHeight="1" x14ac:dyDescent="0.2">
      <c r="A6922" s="7">
        <f t="shared" si="3"/>
        <v>42346</v>
      </c>
      <c r="B6922" s="18">
        <v>7.6372629999999999</v>
      </c>
      <c r="C6922" s="17">
        <v>6.39</v>
      </c>
      <c r="D6922" s="16">
        <v>7.0526020000000003</v>
      </c>
      <c r="E6922" s="2">
        <v>1</v>
      </c>
    </row>
    <row r="6923" spans="1:5" ht="12.95" customHeight="1" x14ac:dyDescent="0.2">
      <c r="A6923" s="7">
        <f t="shared" si="3"/>
        <v>42347</v>
      </c>
      <c r="B6923" s="18">
        <v>7.6278689999999996</v>
      </c>
      <c r="C6923" s="17">
        <v>6.39</v>
      </c>
      <c r="D6923" s="16">
        <v>7.0465299999999997</v>
      </c>
      <c r="E6923" s="2">
        <v>1</v>
      </c>
    </row>
    <row r="6924" spans="1:5" ht="12.95" customHeight="1" x14ac:dyDescent="0.2">
      <c r="A6924" s="7">
        <f t="shared" si="3"/>
        <v>42348</v>
      </c>
      <c r="B6924" s="18">
        <v>7.635345</v>
      </c>
      <c r="C6924" s="17">
        <v>6.39</v>
      </c>
      <c r="D6924" s="16">
        <v>7.0508309999999996</v>
      </c>
      <c r="E6924" s="2">
        <v>1</v>
      </c>
    </row>
    <row r="6925" spans="1:5" ht="12.95" customHeight="1" x14ac:dyDescent="0.2">
      <c r="A6925" s="7">
        <f t="shared" si="3"/>
        <v>42349</v>
      </c>
      <c r="B6925" s="18">
        <v>7.6284470000000004</v>
      </c>
      <c r="C6925" s="17">
        <v>6.39</v>
      </c>
      <c r="D6925" s="16">
        <v>7.0516240000000003</v>
      </c>
      <c r="E6925" s="2">
        <v>1</v>
      </c>
    </row>
    <row r="6926" spans="1:5" ht="12.95" customHeight="1" x14ac:dyDescent="0.2">
      <c r="A6926" s="7">
        <f t="shared" si="3"/>
        <v>42350</v>
      </c>
      <c r="B6926" s="18">
        <v>7.6245560000000001</v>
      </c>
      <c r="C6926" s="17">
        <v>6.39</v>
      </c>
      <c r="D6926" s="16">
        <v>7.0363199999999999</v>
      </c>
      <c r="E6926" s="2">
        <v>1</v>
      </c>
    </row>
    <row r="6927" spans="1:5" ht="12.95" customHeight="1" x14ac:dyDescent="0.2">
      <c r="A6927" s="7">
        <f t="shared" si="3"/>
        <v>42351</v>
      </c>
      <c r="B6927" s="18">
        <f>B6926</f>
        <v>7.6245560000000001</v>
      </c>
      <c r="C6927" s="17">
        <v>6.39</v>
      </c>
      <c r="D6927" s="16">
        <v>7.0363199999999999</v>
      </c>
      <c r="E6927" s="2">
        <v>1</v>
      </c>
    </row>
    <row r="6928" spans="1:5" ht="12.95" customHeight="1" x14ac:dyDescent="0.2">
      <c r="A6928" s="7">
        <f t="shared" si="3"/>
        <v>42352</v>
      </c>
      <c r="B6928" s="18">
        <f>B6927</f>
        <v>7.6245560000000001</v>
      </c>
      <c r="C6928" s="17">
        <v>6.39</v>
      </c>
      <c r="D6928" s="16">
        <v>7.0363199999999999</v>
      </c>
      <c r="E6928" s="2">
        <v>1</v>
      </c>
    </row>
    <row r="6929" spans="1:5" ht="12.95" customHeight="1" x14ac:dyDescent="0.2">
      <c r="A6929" s="7">
        <f t="shared" si="3"/>
        <v>42353</v>
      </c>
      <c r="B6929" s="18">
        <v>7.6333539999999998</v>
      </c>
      <c r="C6929" s="17">
        <v>6.39</v>
      </c>
      <c r="D6929" s="16">
        <v>7.0784070000000003</v>
      </c>
      <c r="E6929" s="2">
        <v>1</v>
      </c>
    </row>
    <row r="6930" spans="1:5" ht="12.95" customHeight="1" x14ac:dyDescent="0.2">
      <c r="A6930" s="7">
        <f t="shared" si="3"/>
        <v>42354</v>
      </c>
      <c r="B6930" s="18">
        <v>7.6307150000000004</v>
      </c>
      <c r="C6930" s="17">
        <v>6.39</v>
      </c>
      <c r="D6930" s="16">
        <v>7.0491590000000004</v>
      </c>
      <c r="E6930" s="2">
        <v>1</v>
      </c>
    </row>
    <row r="6931" spans="1:5" ht="12.95" customHeight="1" x14ac:dyDescent="0.2">
      <c r="A6931" s="7">
        <f t="shared" si="3"/>
        <v>42355</v>
      </c>
      <c r="B6931" s="18">
        <v>7.6369680000000004</v>
      </c>
      <c r="C6931" s="17">
        <v>6.39</v>
      </c>
      <c r="D6931" s="16">
        <v>7.0614590000000002</v>
      </c>
      <c r="E6931" s="2">
        <v>1</v>
      </c>
    </row>
    <row r="6932" spans="1:5" ht="12.95" customHeight="1" x14ac:dyDescent="0.2">
      <c r="A6932" s="7">
        <f t="shared" si="3"/>
        <v>42356</v>
      </c>
      <c r="B6932" s="18">
        <v>7.6327889999999998</v>
      </c>
      <c r="C6932" s="17">
        <v>6.39</v>
      </c>
      <c r="D6932" s="16">
        <v>7.0562899999999997</v>
      </c>
      <c r="E6932" s="2">
        <v>1</v>
      </c>
    </row>
    <row r="6933" spans="1:5" ht="12.95" customHeight="1" x14ac:dyDescent="0.2">
      <c r="A6933" s="7">
        <f t="shared" si="3"/>
        <v>42357</v>
      </c>
      <c r="B6933" s="18">
        <v>7.6456989999999996</v>
      </c>
      <c r="C6933" s="17">
        <v>6.39</v>
      </c>
      <c r="D6933" s="16">
        <v>7.097753</v>
      </c>
      <c r="E6933" s="2">
        <v>1</v>
      </c>
    </row>
    <row r="6934" spans="1:5" ht="12.95" customHeight="1" x14ac:dyDescent="0.2">
      <c r="A6934" s="7">
        <f t="shared" si="3"/>
        <v>42358</v>
      </c>
      <c r="B6934" s="18">
        <f>B6933</f>
        <v>7.6456989999999996</v>
      </c>
      <c r="C6934" s="17">
        <v>6.39</v>
      </c>
      <c r="D6934" s="16">
        <v>7.097753</v>
      </c>
      <c r="E6934" s="2">
        <v>1</v>
      </c>
    </row>
    <row r="6935" spans="1:5" ht="12.95" customHeight="1" x14ac:dyDescent="0.2">
      <c r="A6935" s="7">
        <f t="shared" si="3"/>
        <v>42359</v>
      </c>
      <c r="B6935" s="18">
        <f>B6934</f>
        <v>7.6456989999999996</v>
      </c>
      <c r="C6935" s="17">
        <v>6.39</v>
      </c>
      <c r="D6935" s="16">
        <v>7.097753</v>
      </c>
      <c r="E6935" s="2">
        <v>1</v>
      </c>
    </row>
    <row r="6936" spans="1:5" ht="12.95" customHeight="1" x14ac:dyDescent="0.2">
      <c r="A6936" s="7">
        <f t="shared" si="3"/>
        <v>42360</v>
      </c>
      <c r="B6936" s="18">
        <v>7.6420510000000004</v>
      </c>
      <c r="C6936" s="17">
        <v>6.39</v>
      </c>
      <c r="D6936" s="16">
        <v>7.0655060000000001</v>
      </c>
      <c r="E6936" s="2">
        <v>1</v>
      </c>
    </row>
    <row r="6937" spans="1:5" ht="12.95" customHeight="1" x14ac:dyDescent="0.2">
      <c r="A6937" s="7">
        <f t="shared" si="3"/>
        <v>42361</v>
      </c>
      <c r="B6937" s="18">
        <v>7.6479489999999997</v>
      </c>
      <c r="C6937" s="17">
        <v>6.39</v>
      </c>
      <c r="D6937" s="16">
        <v>7.0598619999999999</v>
      </c>
      <c r="E6937" s="2">
        <v>1</v>
      </c>
    </row>
    <row r="6938" spans="1:5" ht="12.95" customHeight="1" x14ac:dyDescent="0.2">
      <c r="A6938" s="7">
        <f t="shared" si="3"/>
        <v>42362</v>
      </c>
      <c r="B6938" s="18">
        <v>7.6476059999999997</v>
      </c>
      <c r="C6938" s="17">
        <v>6.39</v>
      </c>
      <c r="D6938" s="16">
        <v>7.075221</v>
      </c>
      <c r="E6938" s="2">
        <v>1</v>
      </c>
    </row>
    <row r="6939" spans="1:5" ht="12.95" customHeight="1" x14ac:dyDescent="0.2">
      <c r="A6939" s="7">
        <f t="shared" si="3"/>
        <v>42363</v>
      </c>
      <c r="B6939" s="18">
        <v>7.6444640000000001</v>
      </c>
      <c r="C6939" s="17">
        <v>6.39</v>
      </c>
      <c r="D6939" s="16">
        <v>7.0742770000000004</v>
      </c>
      <c r="E6939" s="2">
        <v>1</v>
      </c>
    </row>
    <row r="6940" spans="1:5" ht="12.95" customHeight="1" x14ac:dyDescent="0.2">
      <c r="A6940" s="7">
        <f t="shared" si="3"/>
        <v>42364</v>
      </c>
      <c r="B6940" s="18">
        <v>7.6444640000000001</v>
      </c>
      <c r="C6940" s="17">
        <v>6.39</v>
      </c>
      <c r="D6940" s="16">
        <v>7.0742770000000004</v>
      </c>
      <c r="E6940" s="2">
        <v>1</v>
      </c>
    </row>
    <row r="6941" spans="1:5" ht="12.95" customHeight="1" x14ac:dyDescent="0.2">
      <c r="A6941" s="7">
        <f t="shared" si="3"/>
        <v>42365</v>
      </c>
      <c r="B6941" s="18">
        <f>B6940</f>
        <v>7.6444640000000001</v>
      </c>
      <c r="C6941" s="17">
        <v>6.39</v>
      </c>
      <c r="D6941" s="16">
        <v>7.0742770000000004</v>
      </c>
      <c r="E6941" s="2">
        <v>1</v>
      </c>
    </row>
    <row r="6942" spans="1:5" ht="12.95" customHeight="1" x14ac:dyDescent="0.2">
      <c r="A6942" s="7">
        <f t="shared" si="3"/>
        <v>42366</v>
      </c>
      <c r="B6942" s="18">
        <f>B6941</f>
        <v>7.6444640000000001</v>
      </c>
      <c r="C6942" s="17">
        <v>6.39</v>
      </c>
      <c r="D6942" s="16">
        <v>7.0742770000000004</v>
      </c>
      <c r="E6942" s="2">
        <v>1</v>
      </c>
    </row>
    <row r="6943" spans="1:5" ht="12.95" customHeight="1" x14ac:dyDescent="0.2">
      <c r="A6943" s="7">
        <f t="shared" si="3"/>
        <v>42367</v>
      </c>
      <c r="B6943" s="18">
        <v>7.6495749999999996</v>
      </c>
      <c r="C6943" s="17">
        <v>6.39</v>
      </c>
      <c r="D6943" s="16">
        <v>7.0529000000000002</v>
      </c>
      <c r="E6943" s="2">
        <v>1</v>
      </c>
    </row>
    <row r="6944" spans="1:5" ht="12.95" customHeight="1" x14ac:dyDescent="0.2">
      <c r="A6944" s="7">
        <f t="shared" si="3"/>
        <v>42368</v>
      </c>
      <c r="B6944" s="18">
        <v>7.6338330000000001</v>
      </c>
      <c r="C6944" s="17">
        <v>6.39</v>
      </c>
      <c r="D6944" s="16">
        <v>7.0396840000000003</v>
      </c>
      <c r="E6944" s="2">
        <v>1</v>
      </c>
    </row>
    <row r="6945" spans="1:5" ht="12.95" customHeight="1" x14ac:dyDescent="0.2">
      <c r="A6945" s="7">
        <f t="shared" si="3"/>
        <v>42369</v>
      </c>
      <c r="B6945" s="18">
        <v>7.6350470000000001</v>
      </c>
      <c r="C6945" s="17">
        <v>6.39</v>
      </c>
      <c r="D6945" s="16">
        <v>7.0596829999999997</v>
      </c>
      <c r="E6945" s="2">
        <v>1</v>
      </c>
    </row>
    <row r="6946" spans="1:5" ht="12.95" customHeight="1" x14ac:dyDescent="0.2">
      <c r="A6946" s="7">
        <f t="shared" si="3"/>
        <v>42370</v>
      </c>
      <c r="B6946" s="18">
        <v>7.6351889999999996</v>
      </c>
      <c r="C6946" s="17">
        <v>6.39</v>
      </c>
      <c r="D6946" s="16">
        <v>7.0519889999999998</v>
      </c>
      <c r="E6946" s="2">
        <v>1</v>
      </c>
    </row>
    <row r="6947" spans="1:5" ht="12.95" customHeight="1" x14ac:dyDescent="0.2">
      <c r="A6947" s="7">
        <f t="shared" si="3"/>
        <v>42371</v>
      </c>
      <c r="B6947" s="18">
        <v>7.6351889999999996</v>
      </c>
      <c r="C6947" s="17">
        <v>6.39</v>
      </c>
      <c r="D6947" s="16">
        <v>7.0519889999999998</v>
      </c>
      <c r="E6947" s="2">
        <v>1</v>
      </c>
    </row>
    <row r="6948" spans="1:5" ht="12.95" customHeight="1" x14ac:dyDescent="0.2">
      <c r="A6948" s="7">
        <f t="shared" si="3"/>
        <v>42372</v>
      </c>
      <c r="B6948" s="18">
        <f>B6947</f>
        <v>7.6351889999999996</v>
      </c>
      <c r="C6948" s="17">
        <v>6.39</v>
      </c>
      <c r="D6948" s="16">
        <v>7.0519889999999998</v>
      </c>
      <c r="E6948" s="2">
        <v>1</v>
      </c>
    </row>
    <row r="6949" spans="1:5" ht="12.95" customHeight="1" x14ac:dyDescent="0.2">
      <c r="A6949" s="7">
        <f t="shared" si="3"/>
        <v>42373</v>
      </c>
      <c r="B6949" s="18">
        <f>B6948</f>
        <v>7.6351889999999996</v>
      </c>
      <c r="C6949" s="17">
        <v>6.39</v>
      </c>
      <c r="D6949" s="16">
        <v>7.0519889999999998</v>
      </c>
      <c r="E6949" s="2">
        <v>1</v>
      </c>
    </row>
    <row r="6950" spans="1:5" ht="12.95" customHeight="1" x14ac:dyDescent="0.2">
      <c r="A6950" s="7">
        <f t="shared" si="3"/>
        <v>42374</v>
      </c>
      <c r="B6950" s="18">
        <v>7.6352149999999996</v>
      </c>
      <c r="C6950" s="17">
        <v>6.39</v>
      </c>
      <c r="D6950" s="16">
        <v>7.012505</v>
      </c>
      <c r="E6950" s="2">
        <v>1</v>
      </c>
    </row>
    <row r="6951" spans="1:5" ht="12.95" customHeight="1" x14ac:dyDescent="0.2">
      <c r="A6951" s="7">
        <f t="shared" si="3"/>
        <v>42375</v>
      </c>
      <c r="B6951" s="18">
        <v>7.6387530000000003</v>
      </c>
      <c r="C6951" s="17">
        <v>6.39</v>
      </c>
      <c r="D6951" s="16">
        <v>7.0416230000000004</v>
      </c>
      <c r="E6951" s="2">
        <v>1</v>
      </c>
    </row>
    <row r="6952" spans="1:5" ht="12.95" customHeight="1" x14ac:dyDescent="0.2">
      <c r="A6952" s="7">
        <f t="shared" si="3"/>
        <v>42376</v>
      </c>
      <c r="B6952" s="18">
        <v>7.6387530000000003</v>
      </c>
      <c r="C6952" s="17">
        <v>6.39</v>
      </c>
      <c r="D6952" s="16">
        <v>7.0416230000000004</v>
      </c>
      <c r="E6952" s="2">
        <v>1</v>
      </c>
    </row>
    <row r="6953" spans="1:5" ht="12.95" customHeight="1" x14ac:dyDescent="0.2">
      <c r="A6953" s="7">
        <f t="shared" si="3"/>
        <v>42377</v>
      </c>
      <c r="B6953" s="18">
        <v>7.6318169999999999</v>
      </c>
      <c r="C6953" s="17">
        <v>6.39</v>
      </c>
      <c r="D6953" s="16">
        <v>7.0281029999999998</v>
      </c>
      <c r="E6953" s="2">
        <v>1</v>
      </c>
    </row>
    <row r="6954" spans="1:5" ht="12.95" customHeight="1" x14ac:dyDescent="0.2">
      <c r="A6954" s="7">
        <f t="shared" si="3"/>
        <v>42378</v>
      </c>
      <c r="B6954" s="18">
        <v>7.637467</v>
      </c>
      <c r="C6954" s="17">
        <v>6.39</v>
      </c>
      <c r="D6954" s="16">
        <v>7.0268350000000002</v>
      </c>
      <c r="E6954" s="2">
        <v>1</v>
      </c>
    </row>
    <row r="6955" spans="1:5" ht="12.95" customHeight="1" x14ac:dyDescent="0.2">
      <c r="A6955" s="7">
        <f t="shared" si="3"/>
        <v>42379</v>
      </c>
      <c r="B6955" s="18">
        <f>B6954</f>
        <v>7.637467</v>
      </c>
      <c r="C6955" s="17">
        <v>6.39</v>
      </c>
      <c r="D6955" s="16">
        <v>7.0268350000000002</v>
      </c>
      <c r="E6955" s="2">
        <v>1</v>
      </c>
    </row>
    <row r="6956" spans="1:5" ht="12.95" customHeight="1" x14ac:dyDescent="0.2">
      <c r="A6956" s="7">
        <f t="shared" si="3"/>
        <v>42380</v>
      </c>
      <c r="B6956" s="18">
        <f>B6955</f>
        <v>7.637467</v>
      </c>
      <c r="C6956" s="17">
        <v>6.39</v>
      </c>
      <c r="D6956" s="16">
        <v>7.0268350000000002</v>
      </c>
      <c r="E6956" s="2">
        <v>1</v>
      </c>
    </row>
    <row r="6957" spans="1:5" ht="12.95" customHeight="1" x14ac:dyDescent="0.2">
      <c r="A6957" s="7">
        <f t="shared" si="3"/>
        <v>42381</v>
      </c>
      <c r="B6957" s="18">
        <v>7.6404779999999999</v>
      </c>
      <c r="C6957" s="17">
        <v>6.39</v>
      </c>
      <c r="D6957" s="16">
        <v>7.0406170000000001</v>
      </c>
      <c r="E6957" s="2">
        <v>1</v>
      </c>
    </row>
    <row r="6958" spans="1:5" ht="12.95" customHeight="1" x14ac:dyDescent="0.2">
      <c r="A6958" s="7">
        <f t="shared" si="3"/>
        <v>42382</v>
      </c>
      <c r="B6958" s="18">
        <v>7.6416389999999996</v>
      </c>
      <c r="C6958" s="17">
        <v>6.39</v>
      </c>
      <c r="D6958" s="16">
        <v>7.0377960000000002</v>
      </c>
      <c r="E6958" s="2">
        <v>1</v>
      </c>
    </row>
    <row r="6959" spans="1:5" ht="12.95" customHeight="1" x14ac:dyDescent="0.2">
      <c r="A6959" s="7">
        <f t="shared" si="3"/>
        <v>42383</v>
      </c>
      <c r="B6959" s="18">
        <v>7.6566039999999997</v>
      </c>
      <c r="C6959" s="17">
        <v>6.39</v>
      </c>
      <c r="D6959" s="16">
        <v>7.0250519999999996</v>
      </c>
      <c r="E6959" s="2">
        <v>1</v>
      </c>
    </row>
    <row r="6960" spans="1:5" ht="12.95" customHeight="1" x14ac:dyDescent="0.2">
      <c r="A6960" s="7">
        <f t="shared" si="3"/>
        <v>42384</v>
      </c>
      <c r="B6960" s="18">
        <v>7.6613119999999997</v>
      </c>
      <c r="C6960" s="17">
        <v>6.39</v>
      </c>
      <c r="D6960" s="16">
        <v>6.996632</v>
      </c>
      <c r="E6960" s="2">
        <v>1</v>
      </c>
    </row>
    <row r="6961" spans="1:5" ht="12.95" customHeight="1" x14ac:dyDescent="0.2">
      <c r="A6961" s="7">
        <f t="shared" si="3"/>
        <v>42385</v>
      </c>
      <c r="B6961" s="18">
        <v>7.6670160000000003</v>
      </c>
      <c r="C6961" s="17">
        <v>6.39</v>
      </c>
      <c r="D6961" s="16">
        <v>7.0044000000000004</v>
      </c>
      <c r="E6961" s="2">
        <v>1</v>
      </c>
    </row>
    <row r="6962" spans="1:5" ht="12.95" customHeight="1" x14ac:dyDescent="0.2">
      <c r="A6962" s="7">
        <f t="shared" si="3"/>
        <v>42386</v>
      </c>
      <c r="B6962" s="18">
        <f>B6961</f>
        <v>7.6670160000000003</v>
      </c>
      <c r="C6962" s="17">
        <v>6.39</v>
      </c>
      <c r="D6962" s="16">
        <v>7.0044000000000004</v>
      </c>
      <c r="E6962" s="2">
        <v>1</v>
      </c>
    </row>
    <row r="6963" spans="1:5" ht="12.95" customHeight="1" x14ac:dyDescent="0.2">
      <c r="A6963" s="7">
        <f t="shared" si="3"/>
        <v>42387</v>
      </c>
      <c r="B6963" s="18">
        <f>B6962</f>
        <v>7.6670160000000003</v>
      </c>
      <c r="C6963" s="17">
        <v>6.39</v>
      </c>
      <c r="D6963" s="16">
        <v>7.0044000000000004</v>
      </c>
      <c r="E6963" s="2">
        <v>1</v>
      </c>
    </row>
    <row r="6964" spans="1:5" ht="12.95" customHeight="1" x14ac:dyDescent="0.2">
      <c r="A6964" s="7">
        <f t="shared" si="3"/>
        <v>42388</v>
      </c>
      <c r="B6964" s="18">
        <v>7.6607519999999996</v>
      </c>
      <c r="C6964" s="17">
        <v>6.39</v>
      </c>
      <c r="D6964" s="16">
        <v>6.9993169999999996</v>
      </c>
      <c r="E6964" s="2">
        <v>1</v>
      </c>
    </row>
    <row r="6965" spans="1:5" ht="12.95" customHeight="1" x14ac:dyDescent="0.2">
      <c r="A6965" s="7">
        <f t="shared" si="3"/>
        <v>42389</v>
      </c>
      <c r="B6965" s="18">
        <v>7.6591940000000003</v>
      </c>
      <c r="C6965" s="17">
        <v>6.39</v>
      </c>
      <c r="D6965" s="16">
        <v>6.9921439999999997</v>
      </c>
      <c r="E6965" s="2">
        <v>1</v>
      </c>
    </row>
    <row r="6966" spans="1:5" ht="12.95" customHeight="1" x14ac:dyDescent="0.2">
      <c r="A6966" s="7">
        <f t="shared" si="3"/>
        <v>42390</v>
      </c>
      <c r="B6966" s="18">
        <v>7.6600910000000004</v>
      </c>
      <c r="C6966" s="17">
        <v>6.39</v>
      </c>
      <c r="D6966" s="16">
        <v>6.9987130000000004</v>
      </c>
      <c r="E6966" s="2">
        <v>1</v>
      </c>
    </row>
    <row r="6967" spans="1:5" ht="12.95" customHeight="1" x14ac:dyDescent="0.2">
      <c r="A6967" s="7">
        <f t="shared" si="3"/>
        <v>42391</v>
      </c>
      <c r="B6967" s="18">
        <v>7.6595610000000001</v>
      </c>
      <c r="C6967" s="17">
        <v>6.39</v>
      </c>
      <c r="D6967" s="16">
        <v>6.9892880000000002</v>
      </c>
      <c r="E6967" s="2">
        <v>1</v>
      </c>
    </row>
    <row r="6968" spans="1:5" ht="12.95" customHeight="1" x14ac:dyDescent="0.2">
      <c r="A6968" s="7">
        <f t="shared" si="3"/>
        <v>42392</v>
      </c>
      <c r="B6968" s="18">
        <v>7.6654840000000002</v>
      </c>
      <c r="C6968" s="17">
        <v>6.39</v>
      </c>
      <c r="D6968" s="16">
        <v>6.9991640000000004</v>
      </c>
      <c r="E6968" s="2">
        <v>1</v>
      </c>
    </row>
    <row r="6969" spans="1:5" ht="12.95" customHeight="1" x14ac:dyDescent="0.2">
      <c r="A6969" s="7">
        <f t="shared" ref="A6969:A7032" si="4">A6968+1</f>
        <v>42393</v>
      </c>
      <c r="B6969" s="18">
        <f>B6968</f>
        <v>7.6654840000000002</v>
      </c>
      <c r="C6969" s="17">
        <v>6.39</v>
      </c>
      <c r="D6969" s="16">
        <v>6.9991640000000004</v>
      </c>
      <c r="E6969" s="2">
        <v>1</v>
      </c>
    </row>
    <row r="6970" spans="1:5" ht="12.95" customHeight="1" x14ac:dyDescent="0.2">
      <c r="A6970" s="7">
        <f t="shared" si="4"/>
        <v>42394</v>
      </c>
      <c r="B6970" s="18">
        <f>B6969</f>
        <v>7.6654840000000002</v>
      </c>
      <c r="C6970" s="17">
        <v>6.39</v>
      </c>
      <c r="D6970" s="16">
        <v>6.9991640000000004</v>
      </c>
      <c r="E6970" s="2">
        <v>1</v>
      </c>
    </row>
    <row r="6971" spans="1:5" ht="12.95" customHeight="1" x14ac:dyDescent="0.2">
      <c r="A6971" s="7">
        <f t="shared" si="4"/>
        <v>42395</v>
      </c>
      <c r="B6971" s="18">
        <v>7.6634180000000001</v>
      </c>
      <c r="C6971" s="17">
        <v>6.39</v>
      </c>
      <c r="D6971" s="16">
        <v>6.9851590000000003</v>
      </c>
      <c r="E6971" s="2">
        <v>1</v>
      </c>
    </row>
    <row r="6972" spans="1:5" ht="12.95" customHeight="1" x14ac:dyDescent="0.2">
      <c r="A6972" s="7">
        <f t="shared" si="4"/>
        <v>42396</v>
      </c>
      <c r="B6972" s="18">
        <v>7.665502</v>
      </c>
      <c r="C6972" s="18">
        <v>6.9724409999999999</v>
      </c>
      <c r="D6972" s="18">
        <v>6.9724409999999999</v>
      </c>
      <c r="E6972" s="2">
        <v>1</v>
      </c>
    </row>
    <row r="6973" spans="1:5" ht="12.95" customHeight="1" x14ac:dyDescent="0.2">
      <c r="A6973" s="7">
        <f t="shared" si="4"/>
        <v>42397</v>
      </c>
      <c r="B6973" s="18">
        <v>7.6567720000000001</v>
      </c>
      <c r="C6973" s="18">
        <v>6.9373670000000001</v>
      </c>
      <c r="D6973" s="18">
        <v>6.9373670000000001</v>
      </c>
      <c r="E6973" s="2">
        <v>1</v>
      </c>
    </row>
    <row r="6974" spans="1:5" ht="12.95" customHeight="1" x14ac:dyDescent="0.2">
      <c r="A6974" s="7">
        <f t="shared" si="4"/>
        <v>42398</v>
      </c>
      <c r="B6974" s="18">
        <v>7.6664899999999996</v>
      </c>
      <c r="C6974" s="18">
        <v>6.9373719999999999</v>
      </c>
      <c r="D6974" s="18">
        <v>6.9373719999999999</v>
      </c>
      <c r="E6974" s="2">
        <v>1</v>
      </c>
    </row>
    <row r="6975" spans="1:5" ht="12.95" customHeight="1" x14ac:dyDescent="0.2">
      <c r="A6975" s="7">
        <f t="shared" si="4"/>
        <v>42399</v>
      </c>
      <c r="B6975" s="18">
        <v>7.6570130000000001</v>
      </c>
      <c r="C6975" s="18">
        <v>6.8951039999999999</v>
      </c>
      <c r="D6975" s="18">
        <v>6.8951039999999999</v>
      </c>
      <c r="E6975" s="2">
        <v>1</v>
      </c>
    </row>
    <row r="6976" spans="1:5" ht="12.95" customHeight="1" x14ac:dyDescent="0.2">
      <c r="A6976" s="7">
        <f t="shared" si="4"/>
        <v>42400</v>
      </c>
      <c r="B6976" s="2">
        <f>B6975</f>
        <v>7.6570130000000001</v>
      </c>
      <c r="C6976" s="2">
        <f>C6975</f>
        <v>6.8951039999999999</v>
      </c>
      <c r="D6976" s="2">
        <v>6.8951039999999999</v>
      </c>
      <c r="E6976" s="2">
        <v>1</v>
      </c>
    </row>
    <row r="6977" spans="1:5" ht="12.95" customHeight="1" x14ac:dyDescent="0.2">
      <c r="A6977" s="7">
        <f t="shared" si="4"/>
        <v>42401</v>
      </c>
      <c r="B6977" s="2">
        <v>7.6570130000000001</v>
      </c>
      <c r="C6977" s="14">
        <v>6.8951039999999999</v>
      </c>
      <c r="D6977" s="14">
        <v>6.8951039999999999</v>
      </c>
      <c r="E6977" s="2">
        <v>1</v>
      </c>
    </row>
    <row r="6978" spans="1:5" ht="12.95" customHeight="1" x14ac:dyDescent="0.2">
      <c r="A6978" s="7">
        <f t="shared" si="4"/>
        <v>42402</v>
      </c>
      <c r="B6978" s="2">
        <v>7.6590689999999997</v>
      </c>
      <c r="C6978" s="14">
        <v>6.9000620000000001</v>
      </c>
      <c r="D6978" s="14">
        <v>6.9000620000000001</v>
      </c>
      <c r="E6978" s="2">
        <v>1</v>
      </c>
    </row>
    <row r="6979" spans="1:5" ht="12.95" customHeight="1" x14ac:dyDescent="0.2">
      <c r="A6979" s="7">
        <f t="shared" si="4"/>
        <v>42403</v>
      </c>
      <c r="B6979" s="2">
        <v>7.6538639999999996</v>
      </c>
      <c r="C6979" s="14">
        <v>6.864452</v>
      </c>
      <c r="D6979" s="14">
        <v>6.864452</v>
      </c>
      <c r="E6979" s="2">
        <v>1</v>
      </c>
    </row>
    <row r="6980" spans="1:5" ht="12.95" customHeight="1" x14ac:dyDescent="0.2">
      <c r="A6980" s="7">
        <f t="shared" si="4"/>
        <v>42404</v>
      </c>
      <c r="B6980" s="2">
        <v>7.6607209999999997</v>
      </c>
      <c r="C6980" s="14">
        <v>6.8984430000000003</v>
      </c>
      <c r="D6980" s="14">
        <v>6.8984430000000003</v>
      </c>
      <c r="E6980" s="2">
        <v>1</v>
      </c>
    </row>
    <row r="6981" spans="1:5" ht="12.95" customHeight="1" x14ac:dyDescent="0.2">
      <c r="A6981" s="7">
        <f t="shared" si="4"/>
        <v>42405</v>
      </c>
      <c r="B6981" s="2">
        <v>7.64886</v>
      </c>
      <c r="C6981" s="14">
        <v>6.8336100000000002</v>
      </c>
      <c r="D6981" s="14">
        <v>6.8336100000000002</v>
      </c>
      <c r="E6981" s="2">
        <v>1</v>
      </c>
    </row>
    <row r="6982" spans="1:5" ht="12.95" customHeight="1" x14ac:dyDescent="0.2">
      <c r="A6982" s="7">
        <f t="shared" si="4"/>
        <v>42406</v>
      </c>
      <c r="B6982" s="2">
        <v>7.6602509999999997</v>
      </c>
      <c r="C6982" s="14">
        <v>6.9085960000000002</v>
      </c>
      <c r="D6982" s="14">
        <v>6.9085960000000002</v>
      </c>
      <c r="E6982" s="2">
        <v>1</v>
      </c>
    </row>
    <row r="6983" spans="1:5" ht="12.95" customHeight="1" x14ac:dyDescent="0.2">
      <c r="A6983" s="7">
        <f t="shared" si="4"/>
        <v>42407</v>
      </c>
      <c r="B6983" s="2">
        <v>7.6602509999999997</v>
      </c>
      <c r="C6983" s="14">
        <v>6.9085960000000002</v>
      </c>
      <c r="D6983" s="14">
        <v>6.9085960000000002</v>
      </c>
      <c r="E6983" s="2">
        <v>1</v>
      </c>
    </row>
    <row r="6984" spans="1:5" ht="12.95" customHeight="1" x14ac:dyDescent="0.2">
      <c r="A6984" s="7">
        <f t="shared" si="4"/>
        <v>42408</v>
      </c>
      <c r="B6984" s="2">
        <v>7.6602509999999997</v>
      </c>
      <c r="C6984" s="14">
        <v>6.9085960000000002</v>
      </c>
      <c r="D6984" s="14">
        <v>6.9085960000000002</v>
      </c>
      <c r="E6984" s="2">
        <v>1</v>
      </c>
    </row>
    <row r="6985" spans="1:5" ht="12.95" customHeight="1" x14ac:dyDescent="0.2">
      <c r="A6985" s="7">
        <f t="shared" si="4"/>
        <v>42409</v>
      </c>
      <c r="B6985" s="2">
        <v>7.6535609999999998</v>
      </c>
      <c r="C6985" s="14">
        <v>6.9119130000000002</v>
      </c>
      <c r="D6985" s="14">
        <v>6.9119130000000002</v>
      </c>
      <c r="E6985" s="2">
        <v>1</v>
      </c>
    </row>
    <row r="6986" spans="1:5" ht="12.95" customHeight="1" x14ac:dyDescent="0.2">
      <c r="A6986" s="7">
        <f t="shared" si="4"/>
        <v>42410</v>
      </c>
      <c r="B6986" s="2">
        <v>7.6491420000000003</v>
      </c>
      <c r="C6986" s="14">
        <v>6.96136</v>
      </c>
      <c r="D6986" s="14">
        <v>6.96136</v>
      </c>
      <c r="E6986" s="2">
        <v>1</v>
      </c>
    </row>
    <row r="6987" spans="1:5" ht="12.95" customHeight="1" x14ac:dyDescent="0.2">
      <c r="A6987" s="7">
        <f t="shared" si="4"/>
        <v>42411</v>
      </c>
      <c r="B6987" s="2">
        <v>7.6421210000000004</v>
      </c>
      <c r="C6987" s="14">
        <v>6.9657470000000004</v>
      </c>
      <c r="D6987" s="14">
        <v>6.9657470000000004</v>
      </c>
      <c r="E6987" s="2">
        <v>1</v>
      </c>
    </row>
    <row r="6988" spans="1:5" ht="12.95" customHeight="1" x14ac:dyDescent="0.2">
      <c r="A6988" s="7">
        <f t="shared" si="4"/>
        <v>42412</v>
      </c>
      <c r="B6988" s="2">
        <v>7.6376720000000002</v>
      </c>
      <c r="C6988" s="14">
        <v>6.9616920000000002</v>
      </c>
      <c r="D6988" s="14">
        <v>6.9616920000000002</v>
      </c>
      <c r="E6988" s="2">
        <v>1</v>
      </c>
    </row>
    <row r="6989" spans="1:5" ht="12.95" customHeight="1" x14ac:dyDescent="0.2">
      <c r="A6989" s="7">
        <f t="shared" si="4"/>
        <v>42413</v>
      </c>
      <c r="B6989" s="2">
        <v>7.6337979999999996</v>
      </c>
      <c r="C6989" s="14">
        <v>6.9417099999999996</v>
      </c>
      <c r="D6989" s="14">
        <v>6.9417099999999996</v>
      </c>
      <c r="E6989" s="2">
        <v>1</v>
      </c>
    </row>
    <row r="6990" spans="1:5" ht="12.95" customHeight="1" x14ac:dyDescent="0.2">
      <c r="A6990" s="7">
        <f t="shared" si="4"/>
        <v>42414</v>
      </c>
      <c r="B6990" s="2">
        <v>7.6337979999999996</v>
      </c>
      <c r="C6990" s="14">
        <v>6.9417099999999996</v>
      </c>
      <c r="D6990" s="14">
        <v>6.9417099999999996</v>
      </c>
      <c r="E6990" s="2">
        <v>1</v>
      </c>
    </row>
    <row r="6991" spans="1:5" ht="12.95" customHeight="1" x14ac:dyDescent="0.2">
      <c r="A6991" s="7">
        <f t="shared" si="4"/>
        <v>42415</v>
      </c>
      <c r="B6991" s="2">
        <v>7.6337979999999996</v>
      </c>
      <c r="C6991" s="14">
        <v>6.9417099999999996</v>
      </c>
      <c r="D6991" s="14">
        <v>6.9417099999999996</v>
      </c>
      <c r="E6991" s="2">
        <v>1</v>
      </c>
    </row>
    <row r="6992" spans="1:5" ht="12.95" customHeight="1" x14ac:dyDescent="0.2">
      <c r="A6992" s="7">
        <f t="shared" si="4"/>
        <v>42416</v>
      </c>
      <c r="B6992" s="2">
        <v>7.6304400000000001</v>
      </c>
      <c r="C6992" s="14">
        <v>6.9304629999999996</v>
      </c>
      <c r="D6992" s="14">
        <v>6.9304629999999996</v>
      </c>
      <c r="E6992" s="2">
        <v>1</v>
      </c>
    </row>
    <row r="6993" spans="1:5" ht="12.95" customHeight="1" x14ac:dyDescent="0.2">
      <c r="A6993" s="7">
        <f t="shared" si="4"/>
        <v>42417</v>
      </c>
      <c r="B6993" s="2">
        <v>7.6211650000000004</v>
      </c>
      <c r="C6993" s="14">
        <v>6.9126209999999997</v>
      </c>
      <c r="D6993" s="14">
        <v>6.9126209999999997</v>
      </c>
      <c r="E6993" s="2">
        <v>1</v>
      </c>
    </row>
    <row r="6994" spans="1:5" ht="12.95" customHeight="1" x14ac:dyDescent="0.2">
      <c r="A6994" s="7">
        <f t="shared" si="4"/>
        <v>42418</v>
      </c>
      <c r="B6994" s="2">
        <v>7.6226330000000004</v>
      </c>
      <c r="C6994" s="14">
        <v>6.9114449999999996</v>
      </c>
      <c r="D6994" s="14">
        <v>6.9114449999999996</v>
      </c>
      <c r="E6994" s="2">
        <v>1</v>
      </c>
    </row>
    <row r="6995" spans="1:5" ht="12.95" customHeight="1" x14ac:dyDescent="0.2">
      <c r="A6995" s="7">
        <f t="shared" si="4"/>
        <v>42419</v>
      </c>
      <c r="B6995" s="2">
        <v>7.611218</v>
      </c>
      <c r="C6995" s="14">
        <v>6.8886029999999998</v>
      </c>
      <c r="D6995" s="14">
        <v>6.8886029999999998</v>
      </c>
      <c r="E6995" s="2">
        <v>1</v>
      </c>
    </row>
    <row r="6996" spans="1:5" ht="12.95" customHeight="1" x14ac:dyDescent="0.2">
      <c r="A6996" s="7">
        <f t="shared" si="4"/>
        <v>42420</v>
      </c>
      <c r="B6996" s="2">
        <v>7.6170590000000002</v>
      </c>
      <c r="C6996" s="14">
        <v>6.9038870000000001</v>
      </c>
      <c r="D6996" s="14">
        <v>6.9038870000000001</v>
      </c>
      <c r="E6996" s="2">
        <v>1</v>
      </c>
    </row>
    <row r="6997" spans="1:5" ht="12.95" customHeight="1" x14ac:dyDescent="0.2">
      <c r="A6997" s="7">
        <f t="shared" si="4"/>
        <v>42421</v>
      </c>
      <c r="B6997" s="2">
        <v>7.6170590000000002</v>
      </c>
      <c r="C6997" s="14">
        <v>6.9038870000000001</v>
      </c>
      <c r="D6997" s="14">
        <v>6.9038870000000001</v>
      </c>
      <c r="E6997" s="2">
        <v>1</v>
      </c>
    </row>
    <row r="6998" spans="1:5" ht="12.95" customHeight="1" x14ac:dyDescent="0.2">
      <c r="A6998" s="7">
        <f t="shared" si="4"/>
        <v>42422</v>
      </c>
      <c r="B6998" s="2">
        <v>7.6170590000000002</v>
      </c>
      <c r="C6998" s="14">
        <v>6.9038870000000001</v>
      </c>
      <c r="D6998" s="14">
        <v>6.9038870000000001</v>
      </c>
      <c r="E6998" s="2">
        <v>1</v>
      </c>
    </row>
    <row r="6999" spans="1:5" ht="12.95" customHeight="1" x14ac:dyDescent="0.2">
      <c r="A6999" s="7">
        <f t="shared" si="4"/>
        <v>42423</v>
      </c>
      <c r="B6999" s="2">
        <v>7.6149120000000003</v>
      </c>
      <c r="C6999" s="14">
        <v>6.9188729999999996</v>
      </c>
      <c r="D6999" s="14">
        <v>6.9188729999999996</v>
      </c>
      <c r="E6999" s="2">
        <v>1</v>
      </c>
    </row>
    <row r="7000" spans="1:5" ht="12.95" customHeight="1" x14ac:dyDescent="0.2">
      <c r="A7000" s="7">
        <f t="shared" si="4"/>
        <v>42424</v>
      </c>
      <c r="B7000" s="2">
        <v>7.6278249999999996</v>
      </c>
      <c r="C7000" s="14">
        <v>6.9711429999999996</v>
      </c>
      <c r="D7000" s="14">
        <v>6.9711429999999996</v>
      </c>
      <c r="E7000" s="2">
        <v>1</v>
      </c>
    </row>
    <row r="7001" spans="1:5" ht="12.95" customHeight="1" x14ac:dyDescent="0.2">
      <c r="A7001" s="7">
        <f t="shared" si="4"/>
        <v>42425</v>
      </c>
      <c r="B7001" s="2">
        <v>7.6242369999999999</v>
      </c>
      <c r="C7001" s="14">
        <v>6.9979230000000001</v>
      </c>
      <c r="D7001" s="14">
        <v>6.9979230000000001</v>
      </c>
      <c r="E7001" s="2">
        <v>1</v>
      </c>
    </row>
    <row r="7002" spans="1:5" ht="12.95" customHeight="1" x14ac:dyDescent="0.2">
      <c r="A7002" s="7">
        <f t="shared" si="4"/>
        <v>42426</v>
      </c>
      <c r="B7002" s="2">
        <v>7.6241839999999996</v>
      </c>
      <c r="C7002" s="14">
        <v>6.9850519999999996</v>
      </c>
      <c r="D7002" s="14">
        <v>6.9850519999999996</v>
      </c>
      <c r="E7002" s="2">
        <v>1</v>
      </c>
    </row>
    <row r="7003" spans="1:5" ht="12.95" customHeight="1" x14ac:dyDescent="0.2">
      <c r="A7003" s="7">
        <f t="shared" si="4"/>
        <v>42427</v>
      </c>
      <c r="B7003" s="2">
        <v>7.6202820000000004</v>
      </c>
      <c r="C7003" s="14">
        <v>6.9750860000000001</v>
      </c>
      <c r="D7003" s="14">
        <v>6.9750860000000001</v>
      </c>
      <c r="E7003" s="2">
        <v>1</v>
      </c>
    </row>
    <row r="7004" spans="1:5" ht="12.95" customHeight="1" x14ac:dyDescent="0.2">
      <c r="A7004" s="7">
        <f t="shared" si="4"/>
        <v>42428</v>
      </c>
      <c r="B7004" s="2">
        <v>7.6202820000000004</v>
      </c>
      <c r="C7004" s="14">
        <v>6.9750860000000001</v>
      </c>
      <c r="D7004" s="14">
        <v>6.9750860000000001</v>
      </c>
      <c r="E7004" s="2">
        <v>1</v>
      </c>
    </row>
    <row r="7005" spans="1:5" ht="12.95" customHeight="1" x14ac:dyDescent="0.2">
      <c r="A7005" s="7">
        <f t="shared" si="4"/>
        <v>42429</v>
      </c>
      <c r="B7005" s="2">
        <v>7.6202820000000004</v>
      </c>
      <c r="C7005" s="14">
        <v>6.9750860000000001</v>
      </c>
      <c r="D7005" s="14">
        <v>6.9750860000000001</v>
      </c>
      <c r="E7005" s="2">
        <v>1</v>
      </c>
    </row>
    <row r="7006" spans="1:5" ht="12.95" customHeight="1" x14ac:dyDescent="0.2">
      <c r="A7006" s="7">
        <f t="shared" si="4"/>
        <v>42430</v>
      </c>
      <c r="B7006" s="2">
        <v>7.6210829999999996</v>
      </c>
      <c r="C7006" s="14">
        <v>6.9879730000000002</v>
      </c>
      <c r="D7006" s="14">
        <v>6.9879730000000002</v>
      </c>
      <c r="E7006" s="2">
        <v>1</v>
      </c>
    </row>
    <row r="7007" spans="1:5" ht="12.95" customHeight="1" x14ac:dyDescent="0.2">
      <c r="A7007" s="7">
        <f t="shared" si="4"/>
        <v>42431</v>
      </c>
      <c r="B7007" s="2">
        <v>7.6158710000000003</v>
      </c>
      <c r="C7007" s="14">
        <v>7.0082550000000001</v>
      </c>
      <c r="D7007" s="14">
        <v>7.0082550000000001</v>
      </c>
      <c r="E7007" s="2">
        <v>1</v>
      </c>
    </row>
    <row r="7008" spans="1:5" ht="12.95" customHeight="1" x14ac:dyDescent="0.2">
      <c r="A7008" s="7">
        <f t="shared" si="4"/>
        <v>42432</v>
      </c>
      <c r="B7008" s="2">
        <v>7.6181789999999996</v>
      </c>
      <c r="C7008" s="14">
        <v>7.0278400000000003</v>
      </c>
      <c r="D7008" s="14">
        <v>7.0278400000000003</v>
      </c>
      <c r="E7008" s="2">
        <v>1</v>
      </c>
    </row>
    <row r="7009" spans="1:5" ht="12.95" customHeight="1" x14ac:dyDescent="0.2">
      <c r="A7009" s="7">
        <f t="shared" si="4"/>
        <v>42433</v>
      </c>
      <c r="B7009" s="2">
        <v>7.6029010000000001</v>
      </c>
      <c r="C7009" s="14">
        <v>7.011806</v>
      </c>
      <c r="D7009" s="14">
        <v>7.011806</v>
      </c>
      <c r="E7009" s="2">
        <v>1</v>
      </c>
    </row>
    <row r="7010" spans="1:5" ht="12.95" customHeight="1" x14ac:dyDescent="0.2">
      <c r="A7010" s="7">
        <f t="shared" si="4"/>
        <v>42434</v>
      </c>
      <c r="B7010" s="2">
        <v>7.6028419999999999</v>
      </c>
      <c r="C7010" s="14">
        <v>6.9853379999999996</v>
      </c>
      <c r="D7010" s="14">
        <v>6.9853379999999996</v>
      </c>
      <c r="E7010" s="2">
        <v>1</v>
      </c>
    </row>
    <row r="7011" spans="1:5" ht="12.95" customHeight="1" x14ac:dyDescent="0.2">
      <c r="A7011" s="7">
        <f t="shared" si="4"/>
        <v>42435</v>
      </c>
      <c r="B7011" s="2">
        <v>7.6028419999999999</v>
      </c>
      <c r="C7011" s="14">
        <v>6.9853379999999996</v>
      </c>
      <c r="D7011" s="14">
        <v>6.9853379999999996</v>
      </c>
      <c r="E7011" s="2">
        <v>1</v>
      </c>
    </row>
    <row r="7012" spans="1:5" ht="12.95" customHeight="1" x14ac:dyDescent="0.2">
      <c r="A7012" s="7">
        <f t="shared" si="4"/>
        <v>42436</v>
      </c>
      <c r="B7012" s="2">
        <v>7.6028419999999999</v>
      </c>
      <c r="C7012" s="14">
        <v>6.9853379999999996</v>
      </c>
      <c r="D7012" s="14">
        <v>6.9853379999999996</v>
      </c>
      <c r="E7012" s="2">
        <v>1</v>
      </c>
    </row>
    <row r="7013" spans="1:5" ht="12.95" customHeight="1" x14ac:dyDescent="0.2">
      <c r="A7013" s="7">
        <f t="shared" si="4"/>
        <v>42437</v>
      </c>
      <c r="B7013" s="2">
        <v>7.5968070000000001</v>
      </c>
      <c r="C7013" s="14">
        <v>6.9421609999999996</v>
      </c>
      <c r="D7013" s="14">
        <v>6.9421609999999996</v>
      </c>
      <c r="E7013" s="2">
        <v>1</v>
      </c>
    </row>
    <row r="7014" spans="1:5" ht="12.95" customHeight="1" x14ac:dyDescent="0.2">
      <c r="A7014" s="7">
        <f t="shared" si="4"/>
        <v>42438</v>
      </c>
      <c r="B7014" s="2">
        <v>7.5847949999999997</v>
      </c>
      <c r="C7014" s="14">
        <v>6.931184</v>
      </c>
      <c r="D7014" s="14">
        <v>6.931184</v>
      </c>
      <c r="E7014" s="2">
        <v>1</v>
      </c>
    </row>
    <row r="7015" spans="1:5" ht="12.95" customHeight="1" x14ac:dyDescent="0.2">
      <c r="A7015" s="7">
        <f t="shared" si="4"/>
        <v>42439</v>
      </c>
      <c r="B7015" s="2">
        <v>7.5788669999999998</v>
      </c>
      <c r="C7015" s="14">
        <v>6.8992870000000002</v>
      </c>
      <c r="D7015" s="14">
        <v>6.8992870000000002</v>
      </c>
      <c r="E7015" s="2">
        <v>1</v>
      </c>
    </row>
    <row r="7016" spans="1:5" ht="12.95" customHeight="1" x14ac:dyDescent="0.2">
      <c r="A7016" s="7">
        <f t="shared" si="4"/>
        <v>42440</v>
      </c>
      <c r="B7016" s="2">
        <v>7.5732759999999999</v>
      </c>
      <c r="C7016" s="14">
        <v>6.9162340000000002</v>
      </c>
      <c r="D7016" s="14">
        <v>6.9162340000000002</v>
      </c>
      <c r="E7016" s="2">
        <v>1</v>
      </c>
    </row>
    <row r="7017" spans="1:5" ht="12.95" customHeight="1" x14ac:dyDescent="0.2">
      <c r="A7017" s="7">
        <f t="shared" si="4"/>
        <v>42441</v>
      </c>
      <c r="B7017" s="2">
        <v>7.5609900000000003</v>
      </c>
      <c r="C7017" s="14">
        <v>6.9031219999999998</v>
      </c>
      <c r="D7017" s="14">
        <v>6.9031219999999998</v>
      </c>
      <c r="E7017" s="2">
        <v>1</v>
      </c>
    </row>
    <row r="7018" spans="1:5" ht="12.95" customHeight="1" x14ac:dyDescent="0.2">
      <c r="A7018" s="7">
        <f t="shared" si="4"/>
        <v>42442</v>
      </c>
      <c r="B7018" s="2">
        <v>7.5609900000000003</v>
      </c>
      <c r="C7018" s="14">
        <v>6.9031219999999998</v>
      </c>
      <c r="D7018" s="14">
        <v>6.9031219999999998</v>
      </c>
      <c r="E7018" s="2">
        <v>1</v>
      </c>
    </row>
    <row r="7019" spans="1:5" ht="12.95" customHeight="1" x14ac:dyDescent="0.2">
      <c r="A7019" s="7">
        <f t="shared" si="4"/>
        <v>42443</v>
      </c>
      <c r="B7019" s="2">
        <v>7.5609900000000003</v>
      </c>
      <c r="C7019" s="14">
        <v>6.9031219999999998</v>
      </c>
      <c r="D7019" s="14">
        <v>6.9031219999999998</v>
      </c>
      <c r="E7019" s="2">
        <v>1</v>
      </c>
    </row>
    <row r="7020" spans="1:5" ht="12.95" customHeight="1" x14ac:dyDescent="0.2">
      <c r="A7020" s="7">
        <f t="shared" si="4"/>
        <v>42444</v>
      </c>
      <c r="B7020" s="19">
        <v>7.5677380000000003</v>
      </c>
      <c r="C7020" s="20">
        <v>6.8998340000000002</v>
      </c>
      <c r="D7020" s="20">
        <v>6.8998340000000002</v>
      </c>
      <c r="E7020" s="2">
        <v>1</v>
      </c>
    </row>
    <row r="7021" spans="1:5" ht="12.95" customHeight="1" x14ac:dyDescent="0.2">
      <c r="A7021" s="7">
        <f t="shared" si="4"/>
        <v>42445</v>
      </c>
      <c r="B7021" s="19">
        <v>7.5645179999999996</v>
      </c>
      <c r="C7021" s="20">
        <v>6.9031919999999998</v>
      </c>
      <c r="D7021" s="20">
        <v>6.9031919999999998</v>
      </c>
      <c r="E7021" s="2">
        <v>1</v>
      </c>
    </row>
    <row r="7022" spans="1:5" ht="12.95" customHeight="1" x14ac:dyDescent="0.2">
      <c r="A7022" s="7">
        <f t="shared" si="4"/>
        <v>42446</v>
      </c>
      <c r="B7022" s="19">
        <v>7.5572670000000004</v>
      </c>
      <c r="C7022" s="20">
        <v>6.8940590000000004</v>
      </c>
      <c r="D7022" s="20">
        <v>6.8940590000000004</v>
      </c>
      <c r="E7022" s="2">
        <v>1</v>
      </c>
    </row>
    <row r="7023" spans="1:5" ht="12.95" customHeight="1" x14ac:dyDescent="0.2">
      <c r="A7023" s="7">
        <f t="shared" si="4"/>
        <v>42447</v>
      </c>
      <c r="B7023" s="19">
        <v>7.5587590000000002</v>
      </c>
      <c r="C7023" s="20">
        <v>6.8841159999999997</v>
      </c>
      <c r="D7023" s="20">
        <v>6.8841159999999997</v>
      </c>
      <c r="E7023" s="2">
        <v>1</v>
      </c>
    </row>
    <row r="7024" spans="1:5" ht="12.95" customHeight="1" x14ac:dyDescent="0.2">
      <c r="A7024" s="7">
        <f t="shared" si="4"/>
        <v>42448</v>
      </c>
      <c r="B7024" s="19">
        <v>7.5517139999999996</v>
      </c>
      <c r="C7024" s="20">
        <v>6.9142229999999998</v>
      </c>
      <c r="D7024" s="20">
        <v>6.9142229999999998</v>
      </c>
      <c r="E7024" s="2">
        <v>1</v>
      </c>
    </row>
    <row r="7025" spans="1:5" ht="12.95" customHeight="1" x14ac:dyDescent="0.2">
      <c r="A7025" s="7">
        <f t="shared" si="4"/>
        <v>42449</v>
      </c>
      <c r="B7025" s="19">
        <v>7.5517139999999996</v>
      </c>
      <c r="C7025" s="20">
        <v>6.9142229999999998</v>
      </c>
      <c r="D7025" s="20">
        <v>6.9142229999999998</v>
      </c>
      <c r="E7025" s="2">
        <v>1</v>
      </c>
    </row>
    <row r="7026" spans="1:5" ht="12.95" customHeight="1" x14ac:dyDescent="0.2">
      <c r="A7026" s="7">
        <f t="shared" si="4"/>
        <v>42450</v>
      </c>
      <c r="B7026" s="19">
        <v>7.5517139999999996</v>
      </c>
      <c r="C7026" s="20">
        <v>6.9142229999999998</v>
      </c>
      <c r="D7026" s="20">
        <v>6.9142229999999998</v>
      </c>
      <c r="E7026" s="2">
        <v>1</v>
      </c>
    </row>
    <row r="7027" spans="1:5" ht="12.95" customHeight="1" x14ac:dyDescent="0.2">
      <c r="A7027" s="7">
        <f t="shared" si="4"/>
        <v>42451</v>
      </c>
      <c r="B7027" s="19">
        <v>7.5269349999999999</v>
      </c>
      <c r="C7027" s="20">
        <v>6.8877519999999999</v>
      </c>
      <c r="D7027" s="20">
        <v>6.8877519999999999</v>
      </c>
      <c r="E7027" s="2">
        <v>1</v>
      </c>
    </row>
    <row r="7028" spans="1:5" ht="12.95" customHeight="1" x14ac:dyDescent="0.2">
      <c r="A7028" s="7">
        <f t="shared" si="4"/>
        <v>42452</v>
      </c>
      <c r="B7028" s="19">
        <v>7.5247080000000004</v>
      </c>
      <c r="C7028" s="20">
        <v>6.91228</v>
      </c>
      <c r="D7028" s="20">
        <v>6.91228</v>
      </c>
      <c r="E7028" s="2">
        <v>1</v>
      </c>
    </row>
    <row r="7029" spans="1:5" ht="12.95" customHeight="1" x14ac:dyDescent="0.2">
      <c r="A7029" s="7">
        <f t="shared" si="4"/>
        <v>42453</v>
      </c>
      <c r="B7029" s="19">
        <v>7.5326409999999999</v>
      </c>
      <c r="C7029" s="20">
        <v>6.9138510000000002</v>
      </c>
      <c r="D7029" s="20">
        <v>6.9138510000000002</v>
      </c>
      <c r="E7029" s="2">
        <v>1</v>
      </c>
    </row>
    <row r="7030" spans="1:5" ht="12.95" customHeight="1" x14ac:dyDescent="0.2">
      <c r="A7030" s="7">
        <f t="shared" si="4"/>
        <v>42454</v>
      </c>
      <c r="B7030" s="19">
        <v>7.5355379999999998</v>
      </c>
      <c r="C7030" s="20">
        <v>6.9273189999999998</v>
      </c>
      <c r="D7030" s="20">
        <v>6.9273189999999998</v>
      </c>
      <c r="E7030" s="2">
        <v>1</v>
      </c>
    </row>
    <row r="7031" spans="1:5" ht="12.95" customHeight="1" x14ac:dyDescent="0.2">
      <c r="A7031" s="7">
        <f t="shared" si="4"/>
        <v>42455</v>
      </c>
      <c r="B7031" s="19">
        <v>7.5353070000000004</v>
      </c>
      <c r="C7031" s="20">
        <v>6.9093220000000004</v>
      </c>
      <c r="D7031" s="20">
        <v>6.9093220000000004</v>
      </c>
      <c r="E7031" s="2">
        <v>1</v>
      </c>
    </row>
    <row r="7032" spans="1:5" ht="12.95" customHeight="1" x14ac:dyDescent="0.2">
      <c r="A7032" s="7">
        <f t="shared" si="4"/>
        <v>42456</v>
      </c>
      <c r="B7032" s="19">
        <v>7.5353070000000004</v>
      </c>
      <c r="C7032" s="20">
        <v>6.9093220000000004</v>
      </c>
      <c r="D7032" s="20">
        <v>6.9093220000000004</v>
      </c>
      <c r="E7032" s="2">
        <v>1</v>
      </c>
    </row>
    <row r="7033" spans="1:5" ht="12.95" customHeight="1" x14ac:dyDescent="0.2">
      <c r="A7033" s="7">
        <f t="shared" ref="A7033:A7096" si="5">A7032+1</f>
        <v>42457</v>
      </c>
      <c r="B7033" s="19">
        <v>7.5353070000000004</v>
      </c>
      <c r="C7033" s="20">
        <v>6.9093220000000004</v>
      </c>
      <c r="D7033" s="20">
        <v>6.9093220000000004</v>
      </c>
      <c r="E7033" s="2">
        <v>1</v>
      </c>
    </row>
    <row r="7034" spans="1:5" ht="12.95" customHeight="1" x14ac:dyDescent="0.2">
      <c r="A7034" s="7">
        <f t="shared" si="5"/>
        <v>42458</v>
      </c>
      <c r="B7034" s="19">
        <v>7.5353070000000004</v>
      </c>
      <c r="C7034" s="20">
        <v>6.9093220000000004</v>
      </c>
      <c r="D7034" s="20">
        <v>6.9093220000000004</v>
      </c>
      <c r="E7034" s="2">
        <v>1</v>
      </c>
    </row>
    <row r="7035" spans="1:5" ht="12.95" customHeight="1" x14ac:dyDescent="0.2">
      <c r="A7035" s="7">
        <f t="shared" si="5"/>
        <v>42459</v>
      </c>
      <c r="B7035" s="19">
        <v>7.528511</v>
      </c>
      <c r="C7035" s="20">
        <v>6.9106949999999996</v>
      </c>
      <c r="D7035" s="20">
        <v>6.9106949999999996</v>
      </c>
      <c r="E7035" s="2">
        <v>1</v>
      </c>
    </row>
    <row r="7036" spans="1:5" ht="12.95" customHeight="1" x14ac:dyDescent="0.2">
      <c r="A7036" s="7">
        <f t="shared" si="5"/>
        <v>42460</v>
      </c>
      <c r="B7036" s="19">
        <v>7.5237030000000003</v>
      </c>
      <c r="C7036" s="20">
        <v>6.8967850000000004</v>
      </c>
      <c r="D7036" s="20">
        <v>6.8967850000000004</v>
      </c>
      <c r="E7036" s="2">
        <v>1</v>
      </c>
    </row>
    <row r="7037" spans="1:5" ht="12.95" customHeight="1" x14ac:dyDescent="0.2">
      <c r="A7037" s="7">
        <f t="shared" si="5"/>
        <v>42461</v>
      </c>
      <c r="B7037" s="19">
        <v>7.5197979999999998</v>
      </c>
      <c r="C7037" s="20">
        <v>6.8724160000000003</v>
      </c>
      <c r="D7037" s="20">
        <v>6.8724160000000003</v>
      </c>
      <c r="E7037" s="2">
        <v>1</v>
      </c>
    </row>
    <row r="7038" spans="1:5" ht="12.95" customHeight="1" x14ac:dyDescent="0.2">
      <c r="A7038" s="7">
        <f t="shared" si="5"/>
        <v>42462</v>
      </c>
      <c r="B7038" s="19">
        <v>7.5240679999999998</v>
      </c>
      <c r="C7038" s="20">
        <v>6.8763189999999996</v>
      </c>
      <c r="D7038" s="20">
        <v>6.8763189999999996</v>
      </c>
      <c r="E7038" s="2">
        <v>1</v>
      </c>
    </row>
    <row r="7039" spans="1:5" ht="12.95" customHeight="1" x14ac:dyDescent="0.2">
      <c r="A7039" s="7">
        <f t="shared" si="5"/>
        <v>42463</v>
      </c>
      <c r="B7039" s="19">
        <v>7.5240679999999998</v>
      </c>
      <c r="C7039" s="20">
        <v>6.8763189999999996</v>
      </c>
      <c r="D7039" s="20">
        <v>6.8763189999999996</v>
      </c>
      <c r="E7039" s="2">
        <v>1</v>
      </c>
    </row>
    <row r="7040" spans="1:5" ht="12.95" customHeight="1" x14ac:dyDescent="0.2">
      <c r="A7040" s="7">
        <f t="shared" si="5"/>
        <v>42464</v>
      </c>
      <c r="B7040" s="19">
        <v>7.5240679999999998</v>
      </c>
      <c r="C7040" s="20">
        <v>6.8763189999999996</v>
      </c>
      <c r="D7040" s="20">
        <v>6.8763189999999996</v>
      </c>
      <c r="E7040" s="2">
        <v>1</v>
      </c>
    </row>
    <row r="7041" spans="1:5" ht="12.95" customHeight="1" x14ac:dyDescent="0.2">
      <c r="A7041" s="7">
        <f t="shared" si="5"/>
        <v>42465</v>
      </c>
      <c r="B7041" s="19">
        <v>7.5124839999999997</v>
      </c>
      <c r="C7041" s="20">
        <v>6.882085</v>
      </c>
      <c r="D7041" s="20">
        <v>6.882085</v>
      </c>
      <c r="E7041" s="2">
        <v>1</v>
      </c>
    </row>
    <row r="7042" spans="1:5" ht="12.95" customHeight="1" x14ac:dyDescent="0.2">
      <c r="A7042" s="7">
        <f t="shared" si="5"/>
        <v>42466</v>
      </c>
      <c r="B7042" s="19">
        <v>7.5067979999999999</v>
      </c>
      <c r="C7042" s="20">
        <v>6.8926619999999996</v>
      </c>
      <c r="D7042" s="20">
        <v>6.8926619999999996</v>
      </c>
      <c r="E7042" s="2">
        <v>1</v>
      </c>
    </row>
    <row r="7043" spans="1:5" ht="12.95" customHeight="1" x14ac:dyDescent="0.2">
      <c r="A7043" s="7">
        <f t="shared" si="5"/>
        <v>42467</v>
      </c>
      <c r="B7043" s="19">
        <v>7.5103090000000003</v>
      </c>
      <c r="C7043" s="20">
        <v>6.8895600000000004</v>
      </c>
      <c r="D7043" s="20">
        <v>6.8895600000000004</v>
      </c>
      <c r="E7043" s="2">
        <v>1</v>
      </c>
    </row>
    <row r="7044" spans="1:5" ht="12.95" customHeight="1" x14ac:dyDescent="0.2">
      <c r="A7044" s="7">
        <f t="shared" si="5"/>
        <v>42468</v>
      </c>
      <c r="B7044" s="19">
        <v>7.5054610000000004</v>
      </c>
      <c r="C7044" s="20">
        <v>6.8908019999999999</v>
      </c>
      <c r="D7044" s="20">
        <v>6.8908019999999999</v>
      </c>
      <c r="E7044" s="2">
        <v>1</v>
      </c>
    </row>
    <row r="7045" spans="1:5" ht="12.95" customHeight="1" x14ac:dyDescent="0.2">
      <c r="A7045" s="7">
        <f t="shared" si="5"/>
        <v>42469</v>
      </c>
      <c r="B7045" s="19">
        <v>7.5063170000000001</v>
      </c>
      <c r="C7045" s="20">
        <v>6.8998229999999996</v>
      </c>
      <c r="D7045" s="20">
        <v>6.8998229999999996</v>
      </c>
      <c r="E7045" s="2">
        <v>1</v>
      </c>
    </row>
    <row r="7046" spans="1:5" ht="12.95" customHeight="1" x14ac:dyDescent="0.2">
      <c r="A7046" s="7">
        <f t="shared" si="5"/>
        <v>42470</v>
      </c>
      <c r="B7046" s="19">
        <v>7.5063170000000001</v>
      </c>
      <c r="C7046" s="20">
        <v>6.8998229999999996</v>
      </c>
      <c r="D7046" s="20">
        <v>6.8998229999999996</v>
      </c>
      <c r="E7046" s="2">
        <v>1</v>
      </c>
    </row>
    <row r="7047" spans="1:5" ht="12.95" customHeight="1" x14ac:dyDescent="0.2">
      <c r="A7047" s="7">
        <f t="shared" si="5"/>
        <v>42471</v>
      </c>
      <c r="B7047" s="19">
        <v>7.5063170000000001</v>
      </c>
      <c r="C7047" s="20">
        <v>6.8998229999999996</v>
      </c>
      <c r="D7047" s="20">
        <v>6.8998229999999996</v>
      </c>
      <c r="E7047" s="2">
        <v>1</v>
      </c>
    </row>
    <row r="7048" spans="1:5" ht="12.95" customHeight="1" x14ac:dyDescent="0.2">
      <c r="A7048" s="7">
        <f t="shared" si="5"/>
        <v>42472</v>
      </c>
      <c r="B7048" s="19">
        <v>7.4976779999999996</v>
      </c>
      <c r="C7048" s="20">
        <v>6.8874500000000003</v>
      </c>
      <c r="D7048" s="20">
        <v>6.8874500000000003</v>
      </c>
      <c r="E7048" s="2">
        <v>1</v>
      </c>
    </row>
    <row r="7049" spans="1:5" ht="12.95" customHeight="1" x14ac:dyDescent="0.2">
      <c r="A7049" s="7">
        <f t="shared" si="5"/>
        <v>42473</v>
      </c>
      <c r="B7049" s="19">
        <v>7.4874539999999996</v>
      </c>
      <c r="C7049" s="20">
        <v>6.8824839999999998</v>
      </c>
      <c r="D7049" s="20">
        <v>6.8824839999999998</v>
      </c>
      <c r="E7049" s="2">
        <v>1</v>
      </c>
    </row>
    <row r="7050" spans="1:5" ht="12.95" customHeight="1" x14ac:dyDescent="0.2">
      <c r="A7050" s="7">
        <f t="shared" si="5"/>
        <v>42474</v>
      </c>
      <c r="B7050" s="19">
        <v>7.4813179999999999</v>
      </c>
      <c r="C7050" s="20">
        <v>6.8749479999999998</v>
      </c>
      <c r="D7050" s="20">
        <v>6.8749479999999998</v>
      </c>
      <c r="E7050" s="2">
        <v>1</v>
      </c>
    </row>
    <row r="7051" spans="1:5" ht="12.95" customHeight="1" x14ac:dyDescent="0.2">
      <c r="A7051" s="7">
        <f t="shared" si="5"/>
        <v>42475</v>
      </c>
      <c r="B7051" s="19">
        <v>7.4701250000000003</v>
      </c>
      <c r="C7051" s="20">
        <v>6.8659239999999997</v>
      </c>
      <c r="D7051" s="20">
        <v>6.8659239999999997</v>
      </c>
      <c r="E7051" s="2">
        <v>1</v>
      </c>
    </row>
    <row r="7052" spans="1:5" ht="12.95" customHeight="1" x14ac:dyDescent="0.2">
      <c r="A7052" s="7">
        <f t="shared" si="5"/>
        <v>42476</v>
      </c>
      <c r="B7052" s="19">
        <v>7.4741569999999999</v>
      </c>
      <c r="C7052" s="20">
        <v>6.8608010000000004</v>
      </c>
      <c r="D7052" s="20">
        <v>6.8608010000000004</v>
      </c>
      <c r="E7052" s="2">
        <v>1</v>
      </c>
    </row>
    <row r="7053" spans="1:5" ht="12.95" customHeight="1" x14ac:dyDescent="0.2">
      <c r="A7053" s="7">
        <f t="shared" si="5"/>
        <v>42477</v>
      </c>
      <c r="B7053" s="19">
        <v>7.4741569999999999</v>
      </c>
      <c r="C7053" s="20">
        <v>6.8608010000000004</v>
      </c>
      <c r="D7053" s="20">
        <v>6.8608010000000004</v>
      </c>
      <c r="E7053" s="2">
        <v>1</v>
      </c>
    </row>
    <row r="7054" spans="1:5" ht="12.95" customHeight="1" x14ac:dyDescent="0.2">
      <c r="A7054" s="7">
        <f t="shared" si="5"/>
        <v>42478</v>
      </c>
      <c r="B7054" s="19">
        <v>7.4741569999999999</v>
      </c>
      <c r="C7054" s="20">
        <v>6.8608010000000004</v>
      </c>
      <c r="D7054" s="20">
        <v>6.8608010000000004</v>
      </c>
      <c r="E7054" s="2">
        <v>1</v>
      </c>
    </row>
    <row r="7055" spans="1:5" ht="12.95" customHeight="1" x14ac:dyDescent="0.2">
      <c r="A7055" s="7">
        <f t="shared" si="5"/>
        <v>42479</v>
      </c>
      <c r="B7055" s="19">
        <v>7.4866820000000001</v>
      </c>
      <c r="C7055" s="20">
        <v>6.8615909999999998</v>
      </c>
      <c r="D7055" s="20">
        <v>6.8615909999999998</v>
      </c>
      <c r="E7055" s="2">
        <v>1</v>
      </c>
    </row>
    <row r="7056" spans="1:5" ht="12.95" customHeight="1" x14ac:dyDescent="0.2">
      <c r="A7056" s="7">
        <f t="shared" si="5"/>
        <v>42480</v>
      </c>
      <c r="B7056" s="19">
        <v>7.4951460000000001</v>
      </c>
      <c r="C7056" s="20">
        <v>6.8674600000000003</v>
      </c>
      <c r="D7056" s="20">
        <v>6.8674600000000003</v>
      </c>
      <c r="E7056" s="2">
        <v>1</v>
      </c>
    </row>
    <row r="7057" spans="1:5" ht="12.95" customHeight="1" x14ac:dyDescent="0.2">
      <c r="A7057" s="7">
        <f t="shared" si="5"/>
        <v>42481</v>
      </c>
      <c r="B7057" s="19">
        <v>7.498011</v>
      </c>
      <c r="C7057" s="20">
        <v>6.8581459999999996</v>
      </c>
      <c r="D7057" s="20">
        <v>6.8581459999999996</v>
      </c>
      <c r="E7057" s="2">
        <v>1</v>
      </c>
    </row>
    <row r="7058" spans="1:5" ht="12.95" customHeight="1" x14ac:dyDescent="0.2">
      <c r="A7058" s="7">
        <f t="shared" si="5"/>
        <v>42482</v>
      </c>
      <c r="B7058" s="19">
        <v>7.5008869999999996</v>
      </c>
      <c r="C7058" s="20">
        <v>6.8326529999999996</v>
      </c>
      <c r="D7058" s="20">
        <v>6.8326529999999996</v>
      </c>
      <c r="E7058" s="2">
        <v>1</v>
      </c>
    </row>
    <row r="7059" spans="1:5" ht="12.95" customHeight="1" x14ac:dyDescent="0.2">
      <c r="A7059" s="7">
        <f t="shared" si="5"/>
        <v>42483</v>
      </c>
      <c r="B7059" s="19">
        <v>7.4908450000000002</v>
      </c>
      <c r="C7059" s="20">
        <v>6.8024380000000004</v>
      </c>
      <c r="D7059" s="20">
        <v>6.8024380000000004</v>
      </c>
      <c r="E7059" s="2">
        <v>1</v>
      </c>
    </row>
    <row r="7060" spans="1:5" ht="12.95" customHeight="1" x14ac:dyDescent="0.2">
      <c r="A7060" s="7">
        <f t="shared" si="5"/>
        <v>42484</v>
      </c>
      <c r="B7060" s="19">
        <v>7.4908450000000002</v>
      </c>
      <c r="C7060" s="20">
        <v>6.8024380000000004</v>
      </c>
      <c r="D7060" s="20">
        <v>6.8024380000000004</v>
      </c>
      <c r="E7060" s="2">
        <v>1</v>
      </c>
    </row>
    <row r="7061" spans="1:5" ht="12.95" customHeight="1" x14ac:dyDescent="0.2">
      <c r="A7061" s="7">
        <f t="shared" si="5"/>
        <v>42485</v>
      </c>
      <c r="B7061" s="19">
        <v>7.4908450000000002</v>
      </c>
      <c r="C7061" s="20">
        <v>6.8024380000000004</v>
      </c>
      <c r="D7061" s="20">
        <v>6.8024380000000004</v>
      </c>
      <c r="E7061" s="2">
        <v>1</v>
      </c>
    </row>
    <row r="7062" spans="1:5" ht="12.95" customHeight="1" x14ac:dyDescent="0.2">
      <c r="A7062" s="7">
        <f t="shared" si="5"/>
        <v>42486</v>
      </c>
      <c r="B7062" s="19">
        <v>7.4839549999999999</v>
      </c>
      <c r="C7062" s="20">
        <v>6.8228229999999996</v>
      </c>
      <c r="D7062" s="20">
        <v>6.8228229999999996</v>
      </c>
      <c r="E7062" s="2">
        <v>1</v>
      </c>
    </row>
    <row r="7063" spans="1:5" ht="12.95" customHeight="1" x14ac:dyDescent="0.2">
      <c r="A7063" s="7">
        <f t="shared" si="5"/>
        <v>42487</v>
      </c>
      <c r="B7063" s="19">
        <v>7.4791850000000002</v>
      </c>
      <c r="C7063" s="20">
        <v>6.8029700000000002</v>
      </c>
      <c r="D7063" s="20">
        <v>6.8029700000000002</v>
      </c>
      <c r="E7063" s="2">
        <v>1</v>
      </c>
    </row>
    <row r="7064" spans="1:5" ht="12.95" customHeight="1" x14ac:dyDescent="0.2">
      <c r="A7064" s="7">
        <f t="shared" si="5"/>
        <v>42488</v>
      </c>
      <c r="B7064" s="19">
        <v>7.477951</v>
      </c>
      <c r="C7064" s="20">
        <v>6.7993740000000003</v>
      </c>
      <c r="D7064" s="20">
        <v>6.7993740000000003</v>
      </c>
      <c r="E7064" s="2">
        <v>1</v>
      </c>
    </row>
    <row r="7065" spans="1:5" ht="12.95" customHeight="1" x14ac:dyDescent="0.2">
      <c r="A7065" s="7">
        <f t="shared" si="5"/>
        <v>42489</v>
      </c>
      <c r="B7065" s="19">
        <v>7.478364</v>
      </c>
      <c r="C7065" s="20">
        <v>6.810276</v>
      </c>
      <c r="D7065" s="20">
        <v>6.810276</v>
      </c>
      <c r="E7065" s="2">
        <v>1</v>
      </c>
    </row>
    <row r="7066" spans="1:5" ht="12.95" customHeight="1" x14ac:dyDescent="0.2">
      <c r="A7066" s="7">
        <f t="shared" si="5"/>
        <v>42490</v>
      </c>
      <c r="B7066" s="19">
        <v>7.4782840000000004</v>
      </c>
      <c r="C7066" s="20">
        <v>6.8220070000000002</v>
      </c>
      <c r="D7066" s="20">
        <v>6.8220070000000002</v>
      </c>
      <c r="E7066" s="2">
        <v>1</v>
      </c>
    </row>
    <row r="7067" spans="1:5" ht="12.95" customHeight="1" x14ac:dyDescent="0.2">
      <c r="A7067" s="7">
        <f t="shared" si="5"/>
        <v>42491</v>
      </c>
      <c r="B7067" s="19">
        <v>7.4782840000000004</v>
      </c>
      <c r="C7067" s="20">
        <v>6.8220070000000002</v>
      </c>
      <c r="D7067" s="20">
        <v>6.8220070000000002</v>
      </c>
      <c r="E7067" s="2">
        <v>1</v>
      </c>
    </row>
    <row r="7068" spans="1:5" ht="12.95" customHeight="1" x14ac:dyDescent="0.2">
      <c r="A7068" s="7">
        <f t="shared" si="5"/>
        <v>42492</v>
      </c>
      <c r="B7068" s="19">
        <v>7.4782840000000004</v>
      </c>
      <c r="C7068" s="20">
        <v>6.8220070000000002</v>
      </c>
      <c r="D7068" s="20">
        <v>6.8220070000000002</v>
      </c>
      <c r="E7068" s="2">
        <v>1</v>
      </c>
    </row>
    <row r="7069" spans="1:5" ht="12.95" customHeight="1" x14ac:dyDescent="0.2">
      <c r="A7069" s="7">
        <f t="shared" si="5"/>
        <v>42493</v>
      </c>
      <c r="B7069" s="19">
        <v>7.5019429999999998</v>
      </c>
      <c r="C7069" s="20">
        <v>6.8205679999999997</v>
      </c>
      <c r="D7069" s="20">
        <v>6.8205679999999997</v>
      </c>
      <c r="E7069" s="2">
        <v>1</v>
      </c>
    </row>
    <row r="7070" spans="1:5" ht="12.95" customHeight="1" x14ac:dyDescent="0.2">
      <c r="A7070" s="7">
        <f t="shared" si="5"/>
        <v>42494</v>
      </c>
      <c r="B7070" s="19">
        <v>7.5082750000000003</v>
      </c>
      <c r="C7070" s="20">
        <v>6.8437469999999996</v>
      </c>
      <c r="D7070" s="20">
        <v>6.8437469999999996</v>
      </c>
      <c r="E7070" s="2">
        <v>1</v>
      </c>
    </row>
    <row r="7071" spans="1:5" ht="12.95" customHeight="1" x14ac:dyDescent="0.2">
      <c r="A7071" s="7">
        <f t="shared" si="5"/>
        <v>42495</v>
      </c>
      <c r="B7071" s="19">
        <v>7.510548</v>
      </c>
      <c r="C7071" s="20">
        <v>6.8383390000000004</v>
      </c>
      <c r="D7071" s="20">
        <v>6.8383390000000004</v>
      </c>
      <c r="E7071" s="2">
        <v>1</v>
      </c>
    </row>
    <row r="7072" spans="1:5" ht="12.95" customHeight="1" x14ac:dyDescent="0.2">
      <c r="A7072" s="7">
        <f t="shared" si="5"/>
        <v>42496</v>
      </c>
      <c r="B7072" s="19">
        <v>7.5050309999999998</v>
      </c>
      <c r="C7072" s="20">
        <v>6.8202749999999996</v>
      </c>
      <c r="D7072" s="20">
        <v>6.8202749999999996</v>
      </c>
      <c r="E7072" s="2">
        <v>1</v>
      </c>
    </row>
    <row r="7073" spans="1:5" ht="12.95" customHeight="1" x14ac:dyDescent="0.2">
      <c r="A7073" s="7">
        <f t="shared" si="5"/>
        <v>42497</v>
      </c>
      <c r="B7073" s="19">
        <v>7.5103070000000001</v>
      </c>
      <c r="C7073" s="20">
        <v>6.7991190000000001</v>
      </c>
      <c r="D7073" s="20">
        <v>6.7991190000000001</v>
      </c>
      <c r="E7073" s="2">
        <v>1</v>
      </c>
    </row>
    <row r="7074" spans="1:5" ht="12.95" customHeight="1" x14ac:dyDescent="0.2">
      <c r="A7074" s="7">
        <f t="shared" si="5"/>
        <v>42498</v>
      </c>
      <c r="B7074" s="19">
        <v>7.5103070000000001</v>
      </c>
      <c r="C7074" s="20">
        <v>6.7991190000000001</v>
      </c>
      <c r="D7074" s="20">
        <v>6.7991190000000001</v>
      </c>
      <c r="E7074" s="2">
        <v>1</v>
      </c>
    </row>
    <row r="7075" spans="1:5" ht="12.95" customHeight="1" x14ac:dyDescent="0.2">
      <c r="A7075" s="7">
        <f t="shared" si="5"/>
        <v>42499</v>
      </c>
      <c r="B7075" s="19">
        <v>7.5103070000000001</v>
      </c>
      <c r="C7075" s="20">
        <v>6.7991190000000001</v>
      </c>
      <c r="D7075" s="20">
        <v>6.7991190000000001</v>
      </c>
      <c r="E7075" s="2">
        <v>1</v>
      </c>
    </row>
    <row r="7076" spans="1:5" ht="12.95" customHeight="1" x14ac:dyDescent="0.2">
      <c r="A7076" s="7">
        <f t="shared" si="5"/>
        <v>42500</v>
      </c>
      <c r="B7076" s="19">
        <v>7.5002170000000001</v>
      </c>
      <c r="C7076" s="20">
        <v>6.7887550000000001</v>
      </c>
      <c r="D7076" s="20">
        <v>6.7887550000000001</v>
      </c>
      <c r="E7076" s="2">
        <v>1</v>
      </c>
    </row>
    <row r="7077" spans="1:5" ht="12.95" customHeight="1" x14ac:dyDescent="0.2">
      <c r="A7077" s="7">
        <f t="shared" si="5"/>
        <v>42501</v>
      </c>
      <c r="B7077" s="19">
        <v>7.4820190000000002</v>
      </c>
      <c r="C7077" s="20">
        <v>6.7521149999999999</v>
      </c>
      <c r="D7077" s="20">
        <v>6.7521149999999999</v>
      </c>
      <c r="E7077" s="2">
        <v>1</v>
      </c>
    </row>
    <row r="7078" spans="1:5" ht="12.95" customHeight="1" x14ac:dyDescent="0.2">
      <c r="A7078" s="7">
        <f t="shared" si="5"/>
        <v>42502</v>
      </c>
      <c r="B7078" s="19">
        <v>7.4857760000000004</v>
      </c>
      <c r="C7078" s="20">
        <v>6.7500229999999997</v>
      </c>
      <c r="D7078" s="20">
        <v>6.7500229999999997</v>
      </c>
      <c r="E7078" s="2">
        <v>1</v>
      </c>
    </row>
    <row r="7079" spans="1:5" ht="12.95" customHeight="1" x14ac:dyDescent="0.2">
      <c r="A7079" s="7">
        <f t="shared" si="5"/>
        <v>42503</v>
      </c>
      <c r="B7079" s="19">
        <v>7.509703</v>
      </c>
      <c r="C7079" s="20">
        <v>6.7911950000000001</v>
      </c>
      <c r="D7079" s="20">
        <v>6.7911950000000001</v>
      </c>
      <c r="E7079" s="2">
        <v>1</v>
      </c>
    </row>
    <row r="7080" spans="1:5" ht="12.95" customHeight="1" x14ac:dyDescent="0.2">
      <c r="A7080" s="7">
        <f t="shared" si="5"/>
        <v>42504</v>
      </c>
      <c r="B7080" s="19">
        <v>7.5068219999999997</v>
      </c>
      <c r="C7080" s="20">
        <v>6.8070570000000004</v>
      </c>
      <c r="D7080" s="20">
        <v>6.8070570000000004</v>
      </c>
      <c r="E7080" s="2">
        <v>1</v>
      </c>
    </row>
    <row r="7081" spans="1:5" ht="12.95" customHeight="1" x14ac:dyDescent="0.2">
      <c r="A7081" s="7">
        <f t="shared" si="5"/>
        <v>42505</v>
      </c>
      <c r="B7081" s="19">
        <v>7.5068219999999997</v>
      </c>
      <c r="C7081" s="20">
        <v>6.8070570000000004</v>
      </c>
      <c r="D7081" s="20">
        <v>6.8070570000000004</v>
      </c>
      <c r="E7081" s="2">
        <v>1</v>
      </c>
    </row>
    <row r="7082" spans="1:5" ht="12.95" customHeight="1" x14ac:dyDescent="0.2">
      <c r="A7082" s="7">
        <f t="shared" si="5"/>
        <v>42506</v>
      </c>
      <c r="B7082" s="19">
        <v>7.5068219999999997</v>
      </c>
      <c r="C7082" s="20">
        <v>6.8070570000000004</v>
      </c>
      <c r="D7082" s="20">
        <v>6.8070570000000004</v>
      </c>
      <c r="E7082" s="2">
        <v>1</v>
      </c>
    </row>
    <row r="7083" spans="1:5" ht="12.95" customHeight="1" x14ac:dyDescent="0.2">
      <c r="A7083" s="7">
        <f t="shared" si="5"/>
        <v>42507</v>
      </c>
      <c r="B7083" s="19">
        <v>7.4951819999999998</v>
      </c>
      <c r="C7083" s="20">
        <v>6.786041</v>
      </c>
      <c r="D7083" s="20">
        <v>6.786041</v>
      </c>
      <c r="E7083" s="2">
        <v>1</v>
      </c>
    </row>
    <row r="7084" spans="1:5" ht="12.95" customHeight="1" x14ac:dyDescent="0.2">
      <c r="A7084" s="7">
        <f t="shared" si="5"/>
        <v>42508</v>
      </c>
      <c r="B7084" s="19">
        <v>7.4904089999999997</v>
      </c>
      <c r="C7084" s="20">
        <v>6.7584669999999996</v>
      </c>
      <c r="D7084" s="20">
        <v>6.7584669999999996</v>
      </c>
      <c r="E7084" s="2">
        <v>1</v>
      </c>
    </row>
    <row r="7085" spans="1:5" ht="12.95" customHeight="1" x14ac:dyDescent="0.2">
      <c r="A7085" s="7">
        <f t="shared" si="5"/>
        <v>42509</v>
      </c>
      <c r="B7085" s="19">
        <v>7.4895399999999999</v>
      </c>
      <c r="C7085" s="20">
        <v>6.7589030000000001</v>
      </c>
      <c r="D7085" s="20">
        <v>6.7589030000000001</v>
      </c>
      <c r="E7085" s="2">
        <v>1</v>
      </c>
    </row>
    <row r="7086" spans="1:5" ht="12.95" customHeight="1" x14ac:dyDescent="0.2">
      <c r="A7086" s="7">
        <f t="shared" si="5"/>
        <v>42510</v>
      </c>
      <c r="B7086" s="19">
        <v>7.4834550000000002</v>
      </c>
      <c r="C7086" s="20">
        <v>6.7613440000000002</v>
      </c>
      <c r="D7086" s="20">
        <v>6.7613440000000002</v>
      </c>
      <c r="E7086" s="2">
        <v>1</v>
      </c>
    </row>
    <row r="7087" spans="1:5" ht="12.95" customHeight="1" x14ac:dyDescent="0.2">
      <c r="A7087" s="7">
        <f t="shared" si="5"/>
        <v>42511</v>
      </c>
      <c r="B7087" s="19">
        <v>7.4828169999999998</v>
      </c>
      <c r="C7087" s="20">
        <v>6.7346029999999999</v>
      </c>
      <c r="D7087" s="20">
        <v>6.7346029999999999</v>
      </c>
      <c r="E7087" s="2">
        <v>1</v>
      </c>
    </row>
    <row r="7088" spans="1:5" ht="12.95" customHeight="1" x14ac:dyDescent="0.2">
      <c r="A7088" s="7">
        <f t="shared" si="5"/>
        <v>42512</v>
      </c>
      <c r="B7088" s="19">
        <v>7.4828169999999998</v>
      </c>
      <c r="C7088" s="20">
        <v>6.7346029999999999</v>
      </c>
      <c r="D7088" s="20">
        <v>6.7346029999999999</v>
      </c>
      <c r="E7088" s="2">
        <v>1</v>
      </c>
    </row>
    <row r="7089" spans="1:5" ht="12.95" customHeight="1" x14ac:dyDescent="0.2">
      <c r="A7089" s="7">
        <f t="shared" si="5"/>
        <v>42513</v>
      </c>
      <c r="B7089" s="19">
        <v>7.4828169999999998</v>
      </c>
      <c r="C7089" s="20">
        <v>6.7346029999999999</v>
      </c>
      <c r="D7089" s="20">
        <v>6.7346029999999999</v>
      </c>
      <c r="E7089" s="2">
        <v>1</v>
      </c>
    </row>
    <row r="7090" spans="1:5" ht="12.95" customHeight="1" x14ac:dyDescent="0.2">
      <c r="A7090" s="7">
        <f t="shared" si="5"/>
        <v>42514</v>
      </c>
      <c r="B7090" s="19">
        <v>7.4848140000000001</v>
      </c>
      <c r="C7090" s="20">
        <v>6.7406470000000001</v>
      </c>
      <c r="D7090" s="20">
        <v>6.7406470000000001</v>
      </c>
      <c r="E7090" s="2">
        <v>1</v>
      </c>
    </row>
    <row r="7091" spans="1:5" ht="12.95" customHeight="1" x14ac:dyDescent="0.2">
      <c r="A7091" s="7">
        <f t="shared" si="5"/>
        <v>42515</v>
      </c>
      <c r="B7091" s="19">
        <v>7.4826990000000002</v>
      </c>
      <c r="C7091" s="20">
        <v>6.7521199999999997</v>
      </c>
      <c r="D7091" s="20">
        <v>6.7521199999999997</v>
      </c>
      <c r="E7091" s="2">
        <v>1</v>
      </c>
    </row>
    <row r="7092" spans="1:5" ht="12.95" customHeight="1" x14ac:dyDescent="0.2">
      <c r="A7092" s="7">
        <f t="shared" si="5"/>
        <v>42516</v>
      </c>
      <c r="B7092" s="19">
        <v>7.4897780000000003</v>
      </c>
      <c r="C7092" s="20">
        <v>6.7793070000000002</v>
      </c>
      <c r="D7092" s="20">
        <v>6.7793070000000002</v>
      </c>
      <c r="E7092" s="2">
        <v>1</v>
      </c>
    </row>
    <row r="7093" spans="1:5" ht="12.95" customHeight="1" x14ac:dyDescent="0.2">
      <c r="A7093" s="7">
        <f t="shared" si="5"/>
        <v>42517</v>
      </c>
      <c r="B7093" s="19">
        <v>7.4897780000000003</v>
      </c>
      <c r="C7093" s="20">
        <v>6.7793070000000002</v>
      </c>
      <c r="D7093" s="20">
        <v>6.7793070000000002</v>
      </c>
      <c r="E7093" s="2">
        <v>1</v>
      </c>
    </row>
    <row r="7094" spans="1:5" ht="12.95" customHeight="1" x14ac:dyDescent="0.2">
      <c r="A7094" s="7">
        <f t="shared" si="5"/>
        <v>42518</v>
      </c>
      <c r="B7094" s="19">
        <v>7.4937290000000001</v>
      </c>
      <c r="C7094" s="20">
        <v>6.7687910000000002</v>
      </c>
      <c r="D7094" s="20">
        <v>6.7687910000000002</v>
      </c>
      <c r="E7094" s="2">
        <v>1</v>
      </c>
    </row>
    <row r="7095" spans="1:5" ht="12.95" customHeight="1" x14ac:dyDescent="0.2">
      <c r="A7095" s="7">
        <f t="shared" si="5"/>
        <v>42519</v>
      </c>
      <c r="B7095" s="19">
        <v>7.4937290000000001</v>
      </c>
      <c r="C7095" s="20">
        <v>6.7687910000000002</v>
      </c>
      <c r="D7095" s="20">
        <v>6.7687910000000002</v>
      </c>
      <c r="E7095" s="2">
        <v>1</v>
      </c>
    </row>
    <row r="7096" spans="1:5" ht="12.95" customHeight="1" x14ac:dyDescent="0.2">
      <c r="A7096" s="7">
        <f t="shared" si="5"/>
        <v>42520</v>
      </c>
      <c r="B7096" s="19">
        <v>7.4937290000000001</v>
      </c>
      <c r="C7096" s="20">
        <v>6.7687910000000002</v>
      </c>
      <c r="D7096" s="20">
        <v>6.7687910000000002</v>
      </c>
      <c r="E7096" s="2">
        <v>1</v>
      </c>
    </row>
    <row r="7097" spans="1:5" ht="12.95" customHeight="1" x14ac:dyDescent="0.2">
      <c r="A7097" s="7">
        <f t="shared" ref="A7097:A7160" si="6">A7096+1</f>
        <v>42521</v>
      </c>
      <c r="B7097" s="19">
        <v>7.4873289999999999</v>
      </c>
      <c r="C7097" s="20">
        <v>6.7721859999999996</v>
      </c>
      <c r="D7097" s="20">
        <v>6.7721859999999996</v>
      </c>
      <c r="E7097" s="2">
        <v>1</v>
      </c>
    </row>
    <row r="7098" spans="1:5" ht="12.95" customHeight="1" x14ac:dyDescent="0.2">
      <c r="A7098" s="7">
        <f t="shared" si="6"/>
        <v>42522</v>
      </c>
      <c r="B7098" s="19">
        <v>7.4818569999999998</v>
      </c>
      <c r="C7098" s="20">
        <v>6.7764309999999996</v>
      </c>
      <c r="D7098" s="20">
        <v>6.7764309999999996</v>
      </c>
      <c r="E7098" s="2">
        <v>1</v>
      </c>
    </row>
    <row r="7099" spans="1:5" ht="12.95" customHeight="1" x14ac:dyDescent="0.2">
      <c r="A7099" s="7">
        <f t="shared" si="6"/>
        <v>42523</v>
      </c>
      <c r="B7099" s="19">
        <v>7.4810230000000004</v>
      </c>
      <c r="C7099" s="20">
        <v>6.7670950000000003</v>
      </c>
      <c r="D7099" s="20">
        <v>6.7670950000000003</v>
      </c>
      <c r="E7099" s="2">
        <v>1</v>
      </c>
    </row>
    <row r="7100" spans="1:5" ht="12.95" customHeight="1" x14ac:dyDescent="0.2">
      <c r="A7100" s="7">
        <f t="shared" si="6"/>
        <v>42524</v>
      </c>
      <c r="B7100" s="19">
        <v>7.5036849999999999</v>
      </c>
      <c r="C7100" s="20">
        <v>6.7900510000000001</v>
      </c>
      <c r="D7100" s="20">
        <v>6.7900510000000001</v>
      </c>
      <c r="E7100" s="2">
        <v>1</v>
      </c>
    </row>
    <row r="7101" spans="1:5" ht="12.95" customHeight="1" x14ac:dyDescent="0.2">
      <c r="A7101" s="7">
        <f t="shared" si="6"/>
        <v>42525</v>
      </c>
      <c r="B7101" s="19">
        <v>7.4981549999999997</v>
      </c>
      <c r="C7101" s="20">
        <v>6.7905769999999999</v>
      </c>
      <c r="D7101" s="20">
        <v>6.7905769999999999</v>
      </c>
      <c r="E7101" s="2">
        <v>1</v>
      </c>
    </row>
    <row r="7102" spans="1:5" ht="12.95" customHeight="1" x14ac:dyDescent="0.2">
      <c r="A7102" s="7">
        <f t="shared" si="6"/>
        <v>42526</v>
      </c>
      <c r="B7102" s="19">
        <v>7.4981549999999997</v>
      </c>
      <c r="C7102" s="20">
        <v>6.7905769999999999</v>
      </c>
      <c r="D7102" s="20">
        <v>6.7905769999999999</v>
      </c>
      <c r="E7102" s="2">
        <v>1</v>
      </c>
    </row>
    <row r="7103" spans="1:5" ht="12.95" customHeight="1" x14ac:dyDescent="0.2">
      <c r="A7103" s="7">
        <f t="shared" si="6"/>
        <v>42527</v>
      </c>
      <c r="B7103" s="19">
        <v>7.4981549999999997</v>
      </c>
      <c r="C7103" s="20">
        <v>6.7905769999999999</v>
      </c>
      <c r="D7103" s="20">
        <v>6.7905769999999999</v>
      </c>
      <c r="E7103" s="2">
        <v>1</v>
      </c>
    </row>
    <row r="7104" spans="1:5" ht="12.95" customHeight="1" x14ac:dyDescent="0.2">
      <c r="A7104" s="7">
        <f t="shared" si="6"/>
        <v>42528</v>
      </c>
      <c r="B7104" s="19">
        <v>7.485474</v>
      </c>
      <c r="C7104" s="20">
        <v>6.7698960000000001</v>
      </c>
      <c r="D7104" s="20">
        <v>6.7698960000000001</v>
      </c>
      <c r="E7104" s="2">
        <v>1</v>
      </c>
    </row>
    <row r="7105" spans="1:5" ht="12.95" customHeight="1" x14ac:dyDescent="0.2">
      <c r="A7105" s="7">
        <f t="shared" si="6"/>
        <v>42529</v>
      </c>
      <c r="B7105" s="19">
        <v>7.4983959999999996</v>
      </c>
      <c r="C7105" s="20">
        <v>6.8291399999999998</v>
      </c>
      <c r="D7105" s="20">
        <v>6.8291399999999998</v>
      </c>
      <c r="E7105" s="2">
        <v>1</v>
      </c>
    </row>
    <row r="7106" spans="1:5" ht="12.95" customHeight="1" x14ac:dyDescent="0.2">
      <c r="A7106" s="7">
        <f t="shared" si="6"/>
        <v>42530</v>
      </c>
      <c r="B7106" s="19">
        <v>7.5076419999999997</v>
      </c>
      <c r="C7106" s="20">
        <v>6.8606800000000003</v>
      </c>
      <c r="D7106" s="20">
        <v>6.8606800000000003</v>
      </c>
      <c r="E7106" s="2">
        <v>1</v>
      </c>
    </row>
    <row r="7107" spans="1:5" ht="12.95" customHeight="1" x14ac:dyDescent="0.2">
      <c r="A7107" s="7">
        <f t="shared" si="6"/>
        <v>42531</v>
      </c>
      <c r="B7107" s="19">
        <v>7.5303680000000002</v>
      </c>
      <c r="C7107" s="20">
        <v>6.8959409999999997</v>
      </c>
      <c r="D7107" s="20">
        <v>6.8959409999999997</v>
      </c>
      <c r="E7107" s="2">
        <v>1</v>
      </c>
    </row>
    <row r="7108" spans="1:5" ht="12.95" customHeight="1" x14ac:dyDescent="0.2">
      <c r="A7108" s="7">
        <f t="shared" si="6"/>
        <v>42532</v>
      </c>
      <c r="B7108" s="19">
        <v>7.5275369999999997</v>
      </c>
      <c r="C7108" s="20">
        <v>6.9123390000000002</v>
      </c>
      <c r="D7108" s="20">
        <v>6.9123390000000002</v>
      </c>
      <c r="E7108" s="2">
        <v>1</v>
      </c>
    </row>
    <row r="7109" spans="1:5" ht="12.95" customHeight="1" x14ac:dyDescent="0.2">
      <c r="A7109" s="7">
        <f t="shared" si="6"/>
        <v>42533</v>
      </c>
      <c r="B7109" s="19">
        <v>7.5275369999999997</v>
      </c>
      <c r="C7109" s="20">
        <v>6.9123390000000002</v>
      </c>
      <c r="D7109" s="20">
        <v>6.9123390000000002</v>
      </c>
      <c r="E7109" s="2">
        <v>1</v>
      </c>
    </row>
    <row r="7110" spans="1:5" ht="12.95" customHeight="1" x14ac:dyDescent="0.2">
      <c r="A7110" s="7">
        <f t="shared" si="6"/>
        <v>42534</v>
      </c>
      <c r="B7110" s="19">
        <v>7.5275369999999997</v>
      </c>
      <c r="C7110" s="20">
        <v>6.9123390000000002</v>
      </c>
      <c r="D7110" s="20">
        <v>6.9123390000000002</v>
      </c>
      <c r="E7110" s="2">
        <v>1</v>
      </c>
    </row>
    <row r="7111" spans="1:5" ht="12.95" customHeight="1" x14ac:dyDescent="0.2">
      <c r="A7111" s="7">
        <f t="shared" si="6"/>
        <v>42535</v>
      </c>
      <c r="B7111" s="19">
        <v>7.5299950000000004</v>
      </c>
      <c r="C7111" s="20">
        <v>6.9260440000000001</v>
      </c>
      <c r="D7111" s="20">
        <v>6.9260440000000001</v>
      </c>
      <c r="E7111" s="2">
        <v>1</v>
      </c>
    </row>
    <row r="7112" spans="1:5" ht="12.95" customHeight="1" x14ac:dyDescent="0.2">
      <c r="A7112" s="7">
        <f t="shared" si="6"/>
        <v>42536</v>
      </c>
      <c r="B7112" s="19">
        <v>7.5309619999999997</v>
      </c>
      <c r="C7112" s="20">
        <v>6.9499459999999997</v>
      </c>
      <c r="D7112" s="20">
        <v>6.9499459999999997</v>
      </c>
      <c r="E7112" s="2">
        <v>1</v>
      </c>
    </row>
    <row r="7113" spans="1:5" ht="12.95" customHeight="1" x14ac:dyDescent="0.2">
      <c r="A7113" s="7">
        <f t="shared" si="6"/>
        <v>42537</v>
      </c>
      <c r="B7113" s="19">
        <v>7.5228169999999999</v>
      </c>
      <c r="C7113" s="20">
        <v>6.9462760000000001</v>
      </c>
      <c r="D7113" s="20">
        <v>6.9462760000000001</v>
      </c>
      <c r="E7113" s="2">
        <v>1</v>
      </c>
    </row>
    <row r="7114" spans="1:5" ht="12.95" customHeight="1" x14ac:dyDescent="0.2">
      <c r="A7114" s="7">
        <f t="shared" si="6"/>
        <v>42538</v>
      </c>
      <c r="B7114" s="19">
        <v>7.5205169999999999</v>
      </c>
      <c r="C7114" s="20">
        <v>6.9544269999999999</v>
      </c>
      <c r="D7114" s="20">
        <v>6.9544269999999999</v>
      </c>
      <c r="E7114" s="2">
        <v>1</v>
      </c>
    </row>
    <row r="7115" spans="1:5" ht="12.95" customHeight="1" x14ac:dyDescent="0.2">
      <c r="A7115" s="7">
        <f t="shared" si="6"/>
        <v>42539</v>
      </c>
      <c r="B7115" s="19">
        <v>7.5227259999999996</v>
      </c>
      <c r="C7115" s="20">
        <v>6.9397840000000004</v>
      </c>
      <c r="D7115" s="20">
        <v>6.9397840000000004</v>
      </c>
      <c r="E7115" s="2">
        <v>1</v>
      </c>
    </row>
    <row r="7116" spans="1:5" ht="12.95" customHeight="1" x14ac:dyDescent="0.2">
      <c r="A7116" s="7">
        <f t="shared" si="6"/>
        <v>42540</v>
      </c>
      <c r="B7116" s="19">
        <v>7.5227259999999996</v>
      </c>
      <c r="C7116" s="20">
        <v>6.9397840000000004</v>
      </c>
      <c r="D7116" s="20">
        <v>6.9397840000000004</v>
      </c>
      <c r="E7116" s="2">
        <v>1</v>
      </c>
    </row>
    <row r="7117" spans="1:5" ht="12.95" customHeight="1" x14ac:dyDescent="0.2">
      <c r="A7117" s="7">
        <f t="shared" si="6"/>
        <v>42541</v>
      </c>
      <c r="B7117" s="19">
        <v>7.5227259999999996</v>
      </c>
      <c r="C7117" s="20">
        <v>6.9397840000000004</v>
      </c>
      <c r="D7117" s="20">
        <v>6.9397840000000004</v>
      </c>
      <c r="E7117" s="2">
        <v>1</v>
      </c>
    </row>
    <row r="7118" spans="1:5" ht="12.95" customHeight="1" x14ac:dyDescent="0.2">
      <c r="A7118" s="7">
        <f t="shared" si="6"/>
        <v>42542</v>
      </c>
      <c r="B7118" s="19">
        <v>7.5203530000000001</v>
      </c>
      <c r="C7118" s="20">
        <v>6.9171750000000003</v>
      </c>
      <c r="D7118" s="20">
        <v>6.9171750000000003</v>
      </c>
      <c r="E7118" s="2">
        <v>1</v>
      </c>
    </row>
    <row r="7119" spans="1:5" ht="12.95" customHeight="1" x14ac:dyDescent="0.2">
      <c r="A7119" s="7">
        <f t="shared" si="6"/>
        <v>42543</v>
      </c>
      <c r="B7119" s="19">
        <v>7.5120100000000001</v>
      </c>
      <c r="C7119" s="20">
        <v>6.9095009999999997</v>
      </c>
      <c r="D7119" s="20">
        <v>6.9095009999999997</v>
      </c>
      <c r="E7119" s="2">
        <v>1</v>
      </c>
    </row>
    <row r="7120" spans="1:5" ht="12.95" customHeight="1" x14ac:dyDescent="0.2">
      <c r="A7120" s="7">
        <f t="shared" si="6"/>
        <v>42544</v>
      </c>
      <c r="B7120" s="19">
        <v>7.5120100000000001</v>
      </c>
      <c r="C7120" s="20">
        <v>6.9095009999999997</v>
      </c>
      <c r="D7120" s="20">
        <v>6.9095009999999997</v>
      </c>
      <c r="E7120" s="2">
        <v>1</v>
      </c>
    </row>
    <row r="7121" spans="1:5" ht="12.95" customHeight="1" x14ac:dyDescent="0.2">
      <c r="A7121" s="7">
        <f t="shared" si="6"/>
        <v>42545</v>
      </c>
      <c r="B7121" s="19">
        <v>7.5159010000000004</v>
      </c>
      <c r="C7121" s="20">
        <v>6.9277360000000003</v>
      </c>
      <c r="D7121" s="20">
        <v>6.9277360000000003</v>
      </c>
      <c r="E7121" s="2">
        <v>1</v>
      </c>
    </row>
    <row r="7122" spans="1:5" ht="12.95" customHeight="1" x14ac:dyDescent="0.2">
      <c r="A7122" s="7">
        <f t="shared" si="6"/>
        <v>42546</v>
      </c>
      <c r="B7122" s="19">
        <v>7.5163320000000002</v>
      </c>
      <c r="C7122" s="20">
        <v>6.9479870000000004</v>
      </c>
      <c r="D7122" s="20">
        <v>6.9479870000000004</v>
      </c>
      <c r="E7122" s="2">
        <v>1</v>
      </c>
    </row>
    <row r="7123" spans="1:5" ht="12.95" customHeight="1" x14ac:dyDescent="0.2">
      <c r="A7123" s="7">
        <f t="shared" si="6"/>
        <v>42547</v>
      </c>
      <c r="B7123" s="19">
        <v>7.5163320000000002</v>
      </c>
      <c r="C7123" s="20">
        <v>6.9479870000000004</v>
      </c>
      <c r="D7123" s="20">
        <v>6.9479870000000004</v>
      </c>
      <c r="E7123" s="2">
        <v>1</v>
      </c>
    </row>
    <row r="7124" spans="1:5" ht="12.95" customHeight="1" x14ac:dyDescent="0.2">
      <c r="A7124" s="7">
        <f t="shared" si="6"/>
        <v>42548</v>
      </c>
      <c r="B7124" s="19">
        <v>7.5163320000000002</v>
      </c>
      <c r="C7124" s="20">
        <v>6.9479870000000004</v>
      </c>
      <c r="D7124" s="20">
        <v>6.9479870000000004</v>
      </c>
      <c r="E7124" s="2">
        <v>1</v>
      </c>
    </row>
    <row r="7125" spans="1:5" ht="12.95" customHeight="1" x14ac:dyDescent="0.2">
      <c r="A7125" s="7">
        <f t="shared" si="6"/>
        <v>42549</v>
      </c>
      <c r="B7125" s="19">
        <v>7.517055</v>
      </c>
      <c r="C7125" s="20">
        <v>6.9919589999999996</v>
      </c>
      <c r="D7125" s="20">
        <v>6.9919589999999996</v>
      </c>
      <c r="E7125" s="2">
        <v>1</v>
      </c>
    </row>
    <row r="7126" spans="1:5" ht="12.95" customHeight="1" x14ac:dyDescent="0.2">
      <c r="A7126" s="7">
        <f t="shared" si="6"/>
        <v>42550</v>
      </c>
      <c r="B7126" s="19">
        <v>7.5146759999999997</v>
      </c>
      <c r="C7126" s="20">
        <v>6.9272460000000002</v>
      </c>
      <c r="D7126" s="20">
        <v>6.9272460000000002</v>
      </c>
      <c r="E7126" s="2">
        <v>1</v>
      </c>
    </row>
    <row r="7127" spans="1:5" ht="12.95" customHeight="1" x14ac:dyDescent="0.2">
      <c r="A7127" s="7">
        <f t="shared" si="6"/>
        <v>42551</v>
      </c>
      <c r="B7127" s="19">
        <v>7.5127370000000004</v>
      </c>
      <c r="C7127" s="20">
        <v>6.9292910000000001</v>
      </c>
      <c r="D7127" s="20">
        <v>6.9292910000000001</v>
      </c>
      <c r="E7127" s="2">
        <v>1</v>
      </c>
    </row>
    <row r="7128" spans="1:5" ht="12.95" customHeight="1" x14ac:dyDescent="0.2">
      <c r="A7128" s="7">
        <f t="shared" si="6"/>
        <v>42552</v>
      </c>
      <c r="B7128" s="19">
        <v>7.5198960000000001</v>
      </c>
      <c r="C7128" s="20">
        <v>6.9180279999999996</v>
      </c>
      <c r="D7128" s="20">
        <v>6.9180279999999996</v>
      </c>
      <c r="E7128" s="2">
        <v>1</v>
      </c>
    </row>
    <row r="7129" spans="1:5" ht="12.95" customHeight="1" x14ac:dyDescent="0.2">
      <c r="A7129" s="7">
        <f t="shared" si="6"/>
        <v>42553</v>
      </c>
      <c r="B7129" s="19">
        <v>7.5258430000000001</v>
      </c>
      <c r="C7129" s="20">
        <v>6.947146</v>
      </c>
      <c r="D7129" s="20">
        <v>6.947146</v>
      </c>
      <c r="E7129" s="2">
        <v>1</v>
      </c>
    </row>
    <row r="7130" spans="1:5" ht="12.95" customHeight="1" x14ac:dyDescent="0.2">
      <c r="A7130" s="7">
        <f t="shared" si="6"/>
        <v>42554</v>
      </c>
      <c r="B7130" s="19">
        <v>7.5258430000000001</v>
      </c>
      <c r="C7130" s="20">
        <v>6.947146</v>
      </c>
      <c r="D7130" s="20">
        <v>6.947146</v>
      </c>
      <c r="E7130" s="2">
        <v>1</v>
      </c>
    </row>
    <row r="7131" spans="1:5" ht="12.95" customHeight="1" x14ac:dyDescent="0.2">
      <c r="A7131" s="7">
        <f t="shared" si="6"/>
        <v>42555</v>
      </c>
      <c r="B7131" s="19">
        <v>7.5258430000000001</v>
      </c>
      <c r="C7131" s="20">
        <v>6.947146</v>
      </c>
      <c r="D7131" s="20">
        <v>6.947146</v>
      </c>
      <c r="E7131" s="2">
        <v>1</v>
      </c>
    </row>
    <row r="7132" spans="1:5" ht="12.95" customHeight="1" x14ac:dyDescent="0.2">
      <c r="A7132" s="7">
        <f t="shared" si="6"/>
        <v>42556</v>
      </c>
      <c r="B7132" s="19">
        <v>7.5223019999999998</v>
      </c>
      <c r="C7132" s="20">
        <v>6.9361940000000004</v>
      </c>
      <c r="D7132" s="20">
        <v>6.9361940000000004</v>
      </c>
      <c r="E7132" s="2">
        <v>1</v>
      </c>
    </row>
    <row r="7133" spans="1:5" ht="12.95" customHeight="1" x14ac:dyDescent="0.2">
      <c r="A7133" s="7">
        <f t="shared" si="6"/>
        <v>42557</v>
      </c>
      <c r="B7133" s="19">
        <v>7.5084270000000002</v>
      </c>
      <c r="C7133" s="20">
        <v>6.9349100000000004</v>
      </c>
      <c r="D7133" s="20">
        <v>6.9349100000000004</v>
      </c>
      <c r="E7133" s="2">
        <v>1</v>
      </c>
    </row>
    <row r="7134" spans="1:5" ht="12.95" customHeight="1" x14ac:dyDescent="0.2">
      <c r="A7134" s="7">
        <f t="shared" si="6"/>
        <v>42558</v>
      </c>
      <c r="B7134" s="19">
        <v>7.499098</v>
      </c>
      <c r="C7134" s="20">
        <v>6.9282130000000004</v>
      </c>
      <c r="D7134" s="20">
        <v>6.9282130000000004</v>
      </c>
      <c r="E7134" s="2">
        <v>1</v>
      </c>
    </row>
    <row r="7135" spans="1:5" ht="12.95" customHeight="1" x14ac:dyDescent="0.2">
      <c r="A7135" s="7">
        <f t="shared" si="6"/>
        <v>42559</v>
      </c>
      <c r="B7135" s="19">
        <v>7.490971</v>
      </c>
      <c r="C7135" s="20">
        <v>6.9168710000000004</v>
      </c>
      <c r="D7135" s="20">
        <v>6.9168710000000004</v>
      </c>
      <c r="E7135" s="2">
        <v>1</v>
      </c>
    </row>
    <row r="7136" spans="1:5" ht="12.95" customHeight="1" x14ac:dyDescent="0.2">
      <c r="A7136" s="7">
        <f t="shared" si="6"/>
        <v>42560</v>
      </c>
      <c r="B7136" s="19">
        <v>7.482907</v>
      </c>
      <c r="C7136" s="20">
        <v>6.9030509999999996</v>
      </c>
      <c r="D7136" s="20">
        <v>6.9030509999999996</v>
      </c>
      <c r="E7136" s="2">
        <v>1</v>
      </c>
    </row>
    <row r="7137" spans="1:5" ht="12.95" customHeight="1" x14ac:dyDescent="0.2">
      <c r="A7137" s="7">
        <f t="shared" si="6"/>
        <v>42561</v>
      </c>
      <c r="B7137" s="19">
        <v>7.482907</v>
      </c>
      <c r="C7137" s="20">
        <v>6.9030509999999996</v>
      </c>
      <c r="D7137" s="20">
        <v>6.9030509999999996</v>
      </c>
      <c r="E7137" s="2">
        <v>1</v>
      </c>
    </row>
    <row r="7138" spans="1:5" ht="12.95" customHeight="1" x14ac:dyDescent="0.2">
      <c r="A7138" s="7">
        <f t="shared" si="6"/>
        <v>42562</v>
      </c>
      <c r="B7138" s="19">
        <v>7.482907</v>
      </c>
      <c r="C7138" s="20">
        <v>6.9030509999999996</v>
      </c>
      <c r="D7138" s="20">
        <v>6.9030509999999996</v>
      </c>
      <c r="E7138" s="2">
        <v>1</v>
      </c>
    </row>
    <row r="7139" spans="1:5" ht="12.95" customHeight="1" x14ac:dyDescent="0.2">
      <c r="A7139" s="7">
        <f t="shared" si="6"/>
        <v>42563</v>
      </c>
      <c r="B7139" s="19">
        <v>7.4772290000000003</v>
      </c>
      <c r="C7139" s="20">
        <v>6.8851100000000001</v>
      </c>
      <c r="D7139" s="20">
        <v>6.8851100000000001</v>
      </c>
      <c r="E7139" s="2">
        <v>1</v>
      </c>
    </row>
    <row r="7140" spans="1:5" ht="12.95" customHeight="1" x14ac:dyDescent="0.2">
      <c r="A7140" s="7">
        <f t="shared" si="6"/>
        <v>42564</v>
      </c>
      <c r="B7140" s="19">
        <v>7.4701279999999999</v>
      </c>
      <c r="C7140" s="20">
        <v>6.8558440000000003</v>
      </c>
      <c r="D7140" s="20">
        <v>6.8558440000000003</v>
      </c>
      <c r="E7140" s="2">
        <v>1</v>
      </c>
    </row>
    <row r="7141" spans="1:5" ht="12.95" customHeight="1" x14ac:dyDescent="0.2">
      <c r="A7141" s="7">
        <f t="shared" si="6"/>
        <v>42565</v>
      </c>
      <c r="B7141" s="19">
        <v>7.47797</v>
      </c>
      <c r="C7141" s="20">
        <v>6.8529780000000002</v>
      </c>
      <c r="D7141" s="20">
        <v>6.8529780000000002</v>
      </c>
      <c r="E7141" s="2">
        <v>1</v>
      </c>
    </row>
    <row r="7142" spans="1:5" ht="12.95" customHeight="1" x14ac:dyDescent="0.2">
      <c r="A7142" s="7">
        <f t="shared" si="6"/>
        <v>42566</v>
      </c>
      <c r="B7142" s="19">
        <v>7.4841199999999999</v>
      </c>
      <c r="C7142" s="20">
        <v>6.8693160000000004</v>
      </c>
      <c r="D7142" s="20">
        <v>6.8693160000000004</v>
      </c>
      <c r="E7142" s="2">
        <v>1</v>
      </c>
    </row>
    <row r="7143" spans="1:5" ht="12.95" customHeight="1" x14ac:dyDescent="0.2">
      <c r="A7143" s="7">
        <f t="shared" si="6"/>
        <v>42567</v>
      </c>
      <c r="B7143" s="19">
        <v>7.4988900000000003</v>
      </c>
      <c r="C7143" s="20">
        <v>6.8759309999999996</v>
      </c>
      <c r="D7143" s="20">
        <v>6.8759309999999996</v>
      </c>
      <c r="E7143" s="2">
        <v>1</v>
      </c>
    </row>
    <row r="7144" spans="1:5" ht="12.95" customHeight="1" x14ac:dyDescent="0.2">
      <c r="A7144" s="7">
        <f t="shared" si="6"/>
        <v>42568</v>
      </c>
      <c r="B7144" s="19">
        <v>7.4988900000000003</v>
      </c>
      <c r="C7144" s="20">
        <v>6.8759309999999996</v>
      </c>
      <c r="D7144" s="20">
        <v>6.8759309999999996</v>
      </c>
      <c r="E7144" s="2">
        <v>1</v>
      </c>
    </row>
    <row r="7145" spans="1:5" ht="12.95" customHeight="1" x14ac:dyDescent="0.2">
      <c r="A7145" s="7">
        <f t="shared" si="6"/>
        <v>42569</v>
      </c>
      <c r="B7145" s="19">
        <v>7.4988900000000003</v>
      </c>
      <c r="C7145" s="20">
        <v>6.8759309999999996</v>
      </c>
      <c r="D7145" s="20">
        <v>6.8759309999999996</v>
      </c>
      <c r="E7145" s="2">
        <v>1</v>
      </c>
    </row>
    <row r="7146" spans="1:5" ht="12.95" customHeight="1" x14ac:dyDescent="0.2">
      <c r="A7146" s="7">
        <f t="shared" si="6"/>
        <v>42570</v>
      </c>
      <c r="B7146" s="19">
        <v>7.4921470000000001</v>
      </c>
      <c r="C7146" s="20">
        <v>6.896306</v>
      </c>
      <c r="D7146" s="20">
        <v>6.896306</v>
      </c>
      <c r="E7146" s="2">
        <v>1</v>
      </c>
    </row>
    <row r="7147" spans="1:5" ht="12.95" customHeight="1" x14ac:dyDescent="0.2">
      <c r="A7147" s="7">
        <f t="shared" si="6"/>
        <v>42571</v>
      </c>
      <c r="B7147" s="19">
        <v>7.4814290000000003</v>
      </c>
      <c r="C7147" s="20">
        <v>6.881373</v>
      </c>
      <c r="D7147" s="20">
        <v>6.881373</v>
      </c>
      <c r="E7147" s="2">
        <v>1</v>
      </c>
    </row>
    <row r="7148" spans="1:5" ht="12.95" customHeight="1" x14ac:dyDescent="0.2">
      <c r="A7148" s="7">
        <f t="shared" si="6"/>
        <v>42572</v>
      </c>
      <c r="B7148" s="19">
        <v>7.4840020000000003</v>
      </c>
      <c r="C7148" s="20">
        <v>6.8869069999999999</v>
      </c>
      <c r="D7148" s="20">
        <v>6.8869069999999999</v>
      </c>
      <c r="E7148" s="2">
        <v>1</v>
      </c>
    </row>
    <row r="7149" spans="1:5" ht="12.95" customHeight="1" x14ac:dyDescent="0.2">
      <c r="A7149" s="7">
        <f t="shared" si="6"/>
        <v>42573</v>
      </c>
      <c r="B7149" s="19">
        <v>7.4781259999999996</v>
      </c>
      <c r="C7149" s="20">
        <v>6.8802339999999997</v>
      </c>
      <c r="D7149" s="20">
        <v>6.8802339999999997</v>
      </c>
      <c r="E7149" s="2">
        <v>1</v>
      </c>
    </row>
    <row r="7150" spans="1:5" ht="12.95" customHeight="1" x14ac:dyDescent="0.2">
      <c r="A7150" s="7">
        <f t="shared" si="6"/>
        <v>42574</v>
      </c>
      <c r="B7150" s="19">
        <v>7.4779999999999998</v>
      </c>
      <c r="C7150" s="20">
        <v>6.8826510000000001</v>
      </c>
      <c r="D7150" s="20">
        <v>6.8826510000000001</v>
      </c>
      <c r="E7150" s="2">
        <v>1</v>
      </c>
    </row>
    <row r="7151" spans="1:5" ht="12.95" customHeight="1" x14ac:dyDescent="0.2">
      <c r="A7151" s="7">
        <f t="shared" si="6"/>
        <v>42575</v>
      </c>
      <c r="B7151" s="19">
        <v>7.4779999999999998</v>
      </c>
      <c r="C7151" s="20">
        <v>6.8826510000000001</v>
      </c>
      <c r="D7151" s="20">
        <v>6.8826510000000001</v>
      </c>
      <c r="E7151" s="2">
        <v>1</v>
      </c>
    </row>
    <row r="7152" spans="1:5" ht="12.95" customHeight="1" x14ac:dyDescent="0.2">
      <c r="A7152" s="7">
        <f t="shared" si="6"/>
        <v>42576</v>
      </c>
      <c r="B7152" s="19">
        <v>7.4779999999999998</v>
      </c>
      <c r="C7152" s="20">
        <v>6.8826510000000001</v>
      </c>
      <c r="D7152" s="20">
        <v>6.8826510000000001</v>
      </c>
      <c r="E7152" s="2">
        <v>1</v>
      </c>
    </row>
    <row r="7153" spans="1:5" ht="12.95" customHeight="1" x14ac:dyDescent="0.2">
      <c r="A7153" s="7">
        <f t="shared" si="6"/>
        <v>42577</v>
      </c>
      <c r="B7153" s="19">
        <v>7.4798479999999996</v>
      </c>
      <c r="C7153" s="20">
        <v>6.9066000000000001</v>
      </c>
      <c r="D7153" s="20">
        <v>6.9066000000000001</v>
      </c>
      <c r="E7153" s="2">
        <v>1</v>
      </c>
    </row>
    <row r="7154" spans="1:5" ht="12.95" customHeight="1" x14ac:dyDescent="0.2">
      <c r="A7154" s="7">
        <f t="shared" si="6"/>
        <v>42578</v>
      </c>
      <c r="B7154" s="19">
        <v>7.4731500000000004</v>
      </c>
      <c r="C7154" s="20">
        <v>6.8921419999999998</v>
      </c>
      <c r="D7154" s="20">
        <v>6.8921419999999998</v>
      </c>
      <c r="E7154" s="2">
        <v>1</v>
      </c>
    </row>
    <row r="7155" spans="1:5" ht="12.95" customHeight="1" x14ac:dyDescent="0.2">
      <c r="A7155" s="7">
        <f t="shared" si="6"/>
        <v>42579</v>
      </c>
      <c r="B7155" s="19">
        <v>7.4773680000000002</v>
      </c>
      <c r="C7155" s="20">
        <v>6.8442730000000003</v>
      </c>
      <c r="D7155" s="20">
        <v>6.8442730000000003</v>
      </c>
      <c r="E7155" s="2">
        <v>1</v>
      </c>
    </row>
    <row r="7156" spans="1:5" ht="12.95" customHeight="1" x14ac:dyDescent="0.2">
      <c r="A7156" s="7">
        <f t="shared" si="6"/>
        <v>42580</v>
      </c>
      <c r="B7156" s="19">
        <v>7.4779999999999998</v>
      </c>
      <c r="C7156" s="20">
        <v>6.8536339999999996</v>
      </c>
      <c r="D7156" s="20">
        <v>6.8536339999999996</v>
      </c>
      <c r="E7156" s="2">
        <v>1</v>
      </c>
    </row>
    <row r="7157" spans="1:5" ht="12.95" customHeight="1" x14ac:dyDescent="0.2">
      <c r="A7157" s="7">
        <f t="shared" si="6"/>
        <v>42581</v>
      </c>
      <c r="B7157" s="19">
        <v>7.4774890000000003</v>
      </c>
      <c r="C7157" s="20">
        <v>6.8967799999999997</v>
      </c>
      <c r="D7157" s="20">
        <v>6.8967799999999997</v>
      </c>
      <c r="E7157" s="2">
        <v>1</v>
      </c>
    </row>
    <row r="7158" spans="1:5" ht="12.95" customHeight="1" x14ac:dyDescent="0.2">
      <c r="A7158" s="7">
        <f t="shared" si="6"/>
        <v>42582</v>
      </c>
      <c r="B7158" s="19">
        <v>7.4774890000000003</v>
      </c>
      <c r="C7158" s="20">
        <v>6.8967799999999997</v>
      </c>
      <c r="D7158" s="20">
        <v>6.8967799999999997</v>
      </c>
      <c r="E7158" s="2">
        <v>1</v>
      </c>
    </row>
    <row r="7159" spans="1:5" ht="12.95" customHeight="1" x14ac:dyDescent="0.2">
      <c r="A7159" s="7">
        <f t="shared" si="6"/>
        <v>42583</v>
      </c>
      <c r="B7159" s="19">
        <v>7.4774890000000003</v>
      </c>
      <c r="C7159" s="20">
        <v>6.8967799999999997</v>
      </c>
      <c r="D7159" s="20">
        <v>6.8967799999999997</v>
      </c>
      <c r="E7159" s="2">
        <v>1</v>
      </c>
    </row>
    <row r="7160" spans="1:5" ht="12.95" customHeight="1" x14ac:dyDescent="0.2">
      <c r="A7160" s="7">
        <f t="shared" si="6"/>
        <v>42584</v>
      </c>
      <c r="B7160" s="19">
        <v>7.4782840000000004</v>
      </c>
      <c r="C7160" s="20">
        <v>6.9153729999999998</v>
      </c>
      <c r="D7160" s="20">
        <v>6.9153729999999998</v>
      </c>
      <c r="E7160" s="2">
        <v>1</v>
      </c>
    </row>
    <row r="7161" spans="1:5" ht="12.95" customHeight="1" x14ac:dyDescent="0.2">
      <c r="A7161" s="7">
        <f t="shared" ref="A7161:A7224" si="7">A7160+1</f>
        <v>42585</v>
      </c>
      <c r="B7161" s="19">
        <v>7.4732580000000004</v>
      </c>
      <c r="C7161" s="20">
        <v>6.9088079999999996</v>
      </c>
      <c r="D7161" s="20">
        <v>6.9088079999999996</v>
      </c>
      <c r="E7161" s="2">
        <v>1</v>
      </c>
    </row>
    <row r="7162" spans="1:5" ht="12.95" customHeight="1" x14ac:dyDescent="0.2">
      <c r="A7162" s="7">
        <f t="shared" si="7"/>
        <v>42586</v>
      </c>
      <c r="B7162" s="19">
        <v>7.4823199999999996</v>
      </c>
      <c r="C7162" s="20">
        <v>6.9050570000000002</v>
      </c>
      <c r="D7162" s="20">
        <v>6.9050570000000002</v>
      </c>
      <c r="E7162" s="2">
        <v>1</v>
      </c>
    </row>
    <row r="7163" spans="1:5" ht="12.95" customHeight="1" x14ac:dyDescent="0.2">
      <c r="A7163" s="7">
        <f t="shared" si="7"/>
        <v>42587</v>
      </c>
      <c r="B7163" s="19">
        <v>7.4855660000000004</v>
      </c>
      <c r="C7163" s="20">
        <v>6.9029559999999996</v>
      </c>
      <c r="D7163" s="20">
        <v>6.9029559999999996</v>
      </c>
      <c r="E7163" s="2">
        <v>1</v>
      </c>
    </row>
    <row r="7164" spans="1:5" ht="12.95" customHeight="1" x14ac:dyDescent="0.2">
      <c r="A7164" s="7">
        <f t="shared" si="7"/>
        <v>42588</v>
      </c>
      <c r="B7164" s="19">
        <v>7.4855660000000004</v>
      </c>
      <c r="C7164" s="20">
        <v>6.9029559999999996</v>
      </c>
      <c r="D7164" s="20">
        <v>6.9029559999999996</v>
      </c>
      <c r="E7164" s="2">
        <v>1</v>
      </c>
    </row>
    <row r="7165" spans="1:5" ht="12.95" customHeight="1" x14ac:dyDescent="0.2">
      <c r="A7165" s="7">
        <f t="shared" si="7"/>
        <v>42589</v>
      </c>
      <c r="B7165" s="19">
        <v>7.4855660000000004</v>
      </c>
      <c r="C7165" s="20">
        <v>6.9029559999999996</v>
      </c>
      <c r="D7165" s="20">
        <v>6.9029559999999996</v>
      </c>
      <c r="E7165" s="2">
        <v>1</v>
      </c>
    </row>
    <row r="7166" spans="1:5" ht="12.95" customHeight="1" x14ac:dyDescent="0.2">
      <c r="A7166" s="7">
        <f t="shared" si="7"/>
        <v>42590</v>
      </c>
      <c r="B7166" s="19">
        <v>7.4855660000000004</v>
      </c>
      <c r="C7166" s="20">
        <v>6.9029559999999996</v>
      </c>
      <c r="D7166" s="20">
        <v>6.9029559999999996</v>
      </c>
      <c r="E7166" s="2">
        <v>1</v>
      </c>
    </row>
    <row r="7167" spans="1:5" ht="12.95" customHeight="1" x14ac:dyDescent="0.2">
      <c r="A7167" s="7">
        <f t="shared" si="7"/>
        <v>42591</v>
      </c>
      <c r="B7167" s="19">
        <v>7.4742660000000001</v>
      </c>
      <c r="C7167" s="20">
        <v>6.866574</v>
      </c>
      <c r="D7167" s="20">
        <v>6.866574</v>
      </c>
      <c r="E7167" s="2">
        <v>1</v>
      </c>
    </row>
    <row r="7168" spans="1:5" ht="12.95" customHeight="1" x14ac:dyDescent="0.2">
      <c r="A7168" s="7">
        <f t="shared" si="7"/>
        <v>42592</v>
      </c>
      <c r="B7168" s="19">
        <v>7.4659250000000004</v>
      </c>
      <c r="C7168" s="20">
        <v>6.8488439999999997</v>
      </c>
      <c r="D7168" s="20">
        <v>6.8488439999999997</v>
      </c>
      <c r="E7168" s="2">
        <v>1</v>
      </c>
    </row>
    <row r="7169" spans="1:5" ht="12.95" customHeight="1" x14ac:dyDescent="0.2">
      <c r="A7169" s="7">
        <f t="shared" si="7"/>
        <v>42593</v>
      </c>
      <c r="B7169" s="19">
        <v>7.475028</v>
      </c>
      <c r="C7169" s="20">
        <v>6.8490270000000004</v>
      </c>
      <c r="D7169" s="20">
        <v>6.8490270000000004</v>
      </c>
      <c r="E7169" s="2">
        <v>1</v>
      </c>
    </row>
    <row r="7170" spans="1:5" ht="12.95" customHeight="1" x14ac:dyDescent="0.2">
      <c r="A7170" s="7">
        <f t="shared" si="7"/>
        <v>42594</v>
      </c>
      <c r="B7170" s="19">
        <v>7.4788360000000003</v>
      </c>
      <c r="C7170" s="20">
        <v>6.8796210000000002</v>
      </c>
      <c r="D7170" s="20">
        <v>6.8796210000000002</v>
      </c>
      <c r="E7170" s="2">
        <v>1</v>
      </c>
    </row>
    <row r="7171" spans="1:5" ht="12.95" customHeight="1" x14ac:dyDescent="0.2">
      <c r="A7171" s="7">
        <f t="shared" si="7"/>
        <v>42595</v>
      </c>
      <c r="B7171" s="19">
        <v>7.4841480000000002</v>
      </c>
      <c r="C7171" s="20">
        <v>6.8832409999999999</v>
      </c>
      <c r="D7171" s="20">
        <v>6.8832409999999999</v>
      </c>
      <c r="E7171" s="2">
        <v>1</v>
      </c>
    </row>
    <row r="7172" spans="1:5" ht="12.95" customHeight="1" x14ac:dyDescent="0.2">
      <c r="A7172" s="7">
        <f t="shared" si="7"/>
        <v>42596</v>
      </c>
      <c r="B7172" s="19">
        <v>7.4841480000000002</v>
      </c>
      <c r="C7172" s="20">
        <v>6.8832409999999999</v>
      </c>
      <c r="D7172" s="20">
        <v>6.8832409999999999</v>
      </c>
      <c r="E7172" s="2">
        <v>1</v>
      </c>
    </row>
    <row r="7173" spans="1:5" ht="12.95" customHeight="1" x14ac:dyDescent="0.2">
      <c r="A7173" s="7">
        <f t="shared" si="7"/>
        <v>42597</v>
      </c>
      <c r="B7173" s="19">
        <v>7.4841480000000002</v>
      </c>
      <c r="C7173" s="20">
        <v>6.8832409999999999</v>
      </c>
      <c r="D7173" s="20">
        <v>6.8832409999999999</v>
      </c>
      <c r="E7173" s="2">
        <v>1</v>
      </c>
    </row>
    <row r="7174" spans="1:5" ht="12.95" customHeight="1" x14ac:dyDescent="0.2">
      <c r="A7174" s="7">
        <f t="shared" si="7"/>
        <v>42598</v>
      </c>
      <c r="B7174" s="19">
        <v>7.4841480000000002</v>
      </c>
      <c r="C7174" s="20">
        <v>6.8832409999999999</v>
      </c>
      <c r="D7174" s="20">
        <v>6.8832409999999999</v>
      </c>
      <c r="E7174" s="2">
        <v>1</v>
      </c>
    </row>
    <row r="7175" spans="1:5" ht="12.95" customHeight="1" x14ac:dyDescent="0.2">
      <c r="A7175" s="7">
        <f t="shared" si="7"/>
        <v>42599</v>
      </c>
      <c r="B7175" s="19">
        <v>7.4813330000000002</v>
      </c>
      <c r="C7175" s="20">
        <v>6.893967</v>
      </c>
      <c r="D7175" s="20">
        <v>6.893967</v>
      </c>
      <c r="E7175" s="2">
        <v>1</v>
      </c>
    </row>
    <row r="7176" spans="1:5" ht="12.95" customHeight="1" x14ac:dyDescent="0.2">
      <c r="A7176" s="7">
        <f t="shared" si="7"/>
        <v>42600</v>
      </c>
      <c r="B7176" s="19">
        <v>7.4771409999999996</v>
      </c>
      <c r="C7176" s="20">
        <v>6.8945509999999999</v>
      </c>
      <c r="D7176" s="20">
        <v>6.8945509999999999</v>
      </c>
      <c r="E7176" s="2">
        <v>1</v>
      </c>
    </row>
    <row r="7177" spans="1:5" ht="12.95" customHeight="1" x14ac:dyDescent="0.2">
      <c r="A7177" s="7">
        <f t="shared" si="7"/>
        <v>42601</v>
      </c>
      <c r="B7177" s="19">
        <v>7.4700930000000003</v>
      </c>
      <c r="C7177" s="20">
        <v>6.8867830000000003</v>
      </c>
      <c r="D7177" s="20">
        <v>6.8867830000000003</v>
      </c>
      <c r="E7177" s="2">
        <v>1</v>
      </c>
    </row>
    <row r="7178" spans="1:5" ht="12.95" customHeight="1" x14ac:dyDescent="0.2">
      <c r="A7178" s="7">
        <f t="shared" si="7"/>
        <v>42602</v>
      </c>
      <c r="B7178" s="19">
        <v>7.4731550000000002</v>
      </c>
      <c r="C7178" s="20">
        <v>6.8985089999999998</v>
      </c>
      <c r="D7178" s="20">
        <v>6.8985089999999998</v>
      </c>
      <c r="E7178" s="2">
        <v>1</v>
      </c>
    </row>
    <row r="7179" spans="1:5" ht="12.95" customHeight="1" x14ac:dyDescent="0.2">
      <c r="A7179" s="7">
        <f t="shared" si="7"/>
        <v>42603</v>
      </c>
      <c r="B7179" s="19">
        <v>7.4731550000000002</v>
      </c>
      <c r="C7179" s="20">
        <v>6.8985089999999998</v>
      </c>
      <c r="D7179" s="20">
        <v>6.8985089999999998</v>
      </c>
      <c r="E7179" s="2">
        <v>1</v>
      </c>
    </row>
    <row r="7180" spans="1:5" ht="12.95" customHeight="1" x14ac:dyDescent="0.2">
      <c r="A7180" s="7">
        <f t="shared" si="7"/>
        <v>42604</v>
      </c>
      <c r="B7180" s="19">
        <v>7.4731550000000002</v>
      </c>
      <c r="C7180" s="20">
        <v>6.8985089999999998</v>
      </c>
      <c r="D7180" s="20">
        <v>6.8985089999999998</v>
      </c>
      <c r="E7180" s="2">
        <v>1</v>
      </c>
    </row>
    <row r="7181" spans="1:5" ht="12.95" customHeight="1" x14ac:dyDescent="0.2">
      <c r="A7181" s="7">
        <f t="shared" si="7"/>
        <v>42605</v>
      </c>
      <c r="B7181" s="19">
        <v>7.4759830000000003</v>
      </c>
      <c r="C7181" s="20">
        <v>6.8719400000000004</v>
      </c>
      <c r="D7181" s="20">
        <v>6.8719400000000004</v>
      </c>
      <c r="E7181" s="2">
        <v>1</v>
      </c>
    </row>
    <row r="7182" spans="1:5" ht="12.95" customHeight="1" x14ac:dyDescent="0.2">
      <c r="A7182" s="7">
        <f t="shared" si="7"/>
        <v>42606</v>
      </c>
      <c r="B7182" s="19">
        <v>7.4755849999999997</v>
      </c>
      <c r="C7182" s="20">
        <v>6.8614819999999996</v>
      </c>
      <c r="D7182" s="20">
        <v>6.8614819999999996</v>
      </c>
      <c r="E7182" s="2">
        <v>1</v>
      </c>
    </row>
    <row r="7183" spans="1:5" ht="12.95" customHeight="1" x14ac:dyDescent="0.2">
      <c r="A7183" s="7">
        <f t="shared" si="7"/>
        <v>42607</v>
      </c>
      <c r="B7183" s="19">
        <v>7.4805760000000001</v>
      </c>
      <c r="C7183" s="20">
        <v>6.8805889999999996</v>
      </c>
      <c r="D7183" s="20">
        <v>6.8805889999999996</v>
      </c>
      <c r="E7183" s="2">
        <v>1</v>
      </c>
    </row>
    <row r="7184" spans="1:5" ht="12.95" customHeight="1" x14ac:dyDescent="0.2">
      <c r="A7184" s="7">
        <f t="shared" si="7"/>
        <v>42608</v>
      </c>
      <c r="B7184" s="19">
        <v>7.4807389999999998</v>
      </c>
      <c r="C7184" s="20">
        <v>6.8706269999999998</v>
      </c>
      <c r="D7184" s="20">
        <v>6.8706269999999998</v>
      </c>
      <c r="E7184" s="2">
        <v>1</v>
      </c>
    </row>
    <row r="7185" spans="1:5" ht="12.95" customHeight="1" x14ac:dyDescent="0.2">
      <c r="A7185" s="7">
        <f t="shared" si="7"/>
        <v>42609</v>
      </c>
      <c r="B7185" s="19">
        <v>7.4822939999999996</v>
      </c>
      <c r="C7185" s="20">
        <v>6.8556840000000001</v>
      </c>
      <c r="D7185" s="20">
        <v>6.8556840000000001</v>
      </c>
      <c r="E7185" s="2">
        <v>1</v>
      </c>
    </row>
    <row r="7186" spans="1:5" ht="12.95" customHeight="1" x14ac:dyDescent="0.2">
      <c r="A7186" s="7">
        <f t="shared" si="7"/>
        <v>42610</v>
      </c>
      <c r="B7186" s="19">
        <v>7.4822939999999996</v>
      </c>
      <c r="C7186" s="20">
        <v>6.8556840000000001</v>
      </c>
      <c r="D7186" s="20">
        <v>6.8556840000000001</v>
      </c>
      <c r="E7186" s="2">
        <v>1</v>
      </c>
    </row>
    <row r="7187" spans="1:5" ht="12.95" customHeight="1" x14ac:dyDescent="0.2">
      <c r="A7187" s="7">
        <f t="shared" si="7"/>
        <v>42611</v>
      </c>
      <c r="B7187" s="19">
        <v>7.4822939999999996</v>
      </c>
      <c r="C7187" s="20">
        <v>6.8556840000000001</v>
      </c>
      <c r="D7187" s="20">
        <v>6.8556840000000001</v>
      </c>
      <c r="E7187" s="2">
        <v>1</v>
      </c>
    </row>
    <row r="7188" spans="1:5" ht="12.95" customHeight="1" x14ac:dyDescent="0.2">
      <c r="A7188" s="7">
        <f t="shared" si="7"/>
        <v>42612</v>
      </c>
      <c r="B7188" s="19">
        <v>7.4842170000000001</v>
      </c>
      <c r="C7188" s="20">
        <v>6.8449030000000004</v>
      </c>
      <c r="D7188" s="20">
        <v>6.8449030000000004</v>
      </c>
      <c r="E7188" s="2">
        <v>1</v>
      </c>
    </row>
    <row r="7189" spans="1:5" ht="12.95" customHeight="1" x14ac:dyDescent="0.2">
      <c r="A7189" s="7">
        <f t="shared" si="7"/>
        <v>42613</v>
      </c>
      <c r="B7189" s="19">
        <v>7.4757470000000001</v>
      </c>
      <c r="C7189" s="20">
        <v>6.8352810000000002</v>
      </c>
      <c r="D7189" s="20">
        <v>6.8352810000000002</v>
      </c>
      <c r="E7189" s="2">
        <v>1</v>
      </c>
    </row>
    <row r="7190" spans="1:5" ht="12.95" customHeight="1" x14ac:dyDescent="0.2">
      <c r="A7190" s="7">
        <f t="shared" si="7"/>
        <v>42614</v>
      </c>
      <c r="B7190" s="19">
        <v>7.4797609999999999</v>
      </c>
      <c r="C7190" s="20">
        <v>6.8245990000000001</v>
      </c>
      <c r="D7190" s="20">
        <v>6.8245990000000001</v>
      </c>
      <c r="E7190" s="2">
        <v>1</v>
      </c>
    </row>
    <row r="7191" spans="1:5" ht="12.95" customHeight="1" x14ac:dyDescent="0.2">
      <c r="A7191" s="7">
        <f t="shared" si="7"/>
        <v>42615</v>
      </c>
      <c r="B7191" s="19">
        <v>7.4726749999999997</v>
      </c>
      <c r="C7191" s="20">
        <v>6.8125400000000003</v>
      </c>
      <c r="D7191" s="20">
        <v>6.8125400000000003</v>
      </c>
      <c r="E7191" s="2">
        <v>1</v>
      </c>
    </row>
    <row r="7192" spans="1:5" ht="12.95" customHeight="1" x14ac:dyDescent="0.2">
      <c r="A7192" s="7">
        <f t="shared" si="7"/>
        <v>42616</v>
      </c>
      <c r="B7192" s="19">
        <v>7.4742699999999997</v>
      </c>
      <c r="C7192" s="20">
        <v>6.8214569999999997</v>
      </c>
      <c r="D7192" s="20">
        <v>6.8214569999999997</v>
      </c>
      <c r="E7192" s="2">
        <v>1</v>
      </c>
    </row>
    <row r="7193" spans="1:5" ht="12.95" customHeight="1" x14ac:dyDescent="0.2">
      <c r="A7193" s="7">
        <f t="shared" si="7"/>
        <v>42617</v>
      </c>
      <c r="B7193" s="19">
        <v>7.4742699999999997</v>
      </c>
      <c r="C7193" s="20">
        <v>6.8214569999999997</v>
      </c>
      <c r="D7193" s="20">
        <v>6.8214569999999997</v>
      </c>
      <c r="E7193" s="2">
        <v>1</v>
      </c>
    </row>
    <row r="7194" spans="1:5" ht="12.95" customHeight="1" x14ac:dyDescent="0.2">
      <c r="A7194" s="7">
        <f t="shared" si="7"/>
        <v>42618</v>
      </c>
      <c r="B7194" s="19">
        <v>7.4742699999999997</v>
      </c>
      <c r="C7194" s="20">
        <v>6.8214569999999997</v>
      </c>
      <c r="D7194" s="20">
        <v>6.8214569999999997</v>
      </c>
      <c r="E7194" s="2">
        <v>1</v>
      </c>
    </row>
    <row r="7195" spans="1:5" ht="12.95" customHeight="1" x14ac:dyDescent="0.2">
      <c r="A7195" s="7">
        <f t="shared" si="7"/>
        <v>42619</v>
      </c>
      <c r="B7195" s="19">
        <v>7.4665990000000004</v>
      </c>
      <c r="C7195" s="20">
        <v>6.834416</v>
      </c>
      <c r="D7195" s="20">
        <v>6.834416</v>
      </c>
      <c r="E7195" s="2">
        <v>1</v>
      </c>
    </row>
    <row r="7196" spans="1:5" ht="12.95" customHeight="1" x14ac:dyDescent="0.2">
      <c r="A7196" s="7">
        <f t="shared" si="7"/>
        <v>42620</v>
      </c>
      <c r="B7196" s="19">
        <v>7.4859400000000003</v>
      </c>
      <c r="C7196" s="20">
        <v>6.8489839999999997</v>
      </c>
      <c r="D7196" s="20">
        <v>6.8489839999999997</v>
      </c>
      <c r="E7196" s="2">
        <v>1</v>
      </c>
    </row>
    <row r="7197" spans="1:5" ht="12.95" customHeight="1" x14ac:dyDescent="0.2">
      <c r="A7197" s="7">
        <f t="shared" si="7"/>
        <v>42621</v>
      </c>
      <c r="B7197" s="19">
        <v>7.486675</v>
      </c>
      <c r="C7197" s="20">
        <v>6.8741849999999998</v>
      </c>
      <c r="D7197" s="20">
        <v>6.8741849999999998</v>
      </c>
      <c r="E7197" s="2">
        <v>1</v>
      </c>
    </row>
    <row r="7198" spans="1:5" ht="12.95" customHeight="1" x14ac:dyDescent="0.2">
      <c r="A7198" s="7">
        <f t="shared" si="7"/>
        <v>42622</v>
      </c>
      <c r="B7198" s="19">
        <v>7.4856920000000002</v>
      </c>
      <c r="C7198" s="20">
        <v>6.8569129999999996</v>
      </c>
      <c r="D7198" s="20">
        <v>6.8569129999999996</v>
      </c>
      <c r="E7198" s="2">
        <v>1</v>
      </c>
    </row>
    <row r="7199" spans="1:5" ht="12.95" customHeight="1" x14ac:dyDescent="0.2">
      <c r="A7199" s="7">
        <f t="shared" si="7"/>
        <v>42623</v>
      </c>
      <c r="B7199" s="19">
        <v>7.4810949999999998</v>
      </c>
      <c r="C7199" s="20">
        <v>6.822082</v>
      </c>
      <c r="D7199" s="20">
        <v>6.822082</v>
      </c>
      <c r="E7199" s="2">
        <v>1</v>
      </c>
    </row>
    <row r="7200" spans="1:5" ht="12.95" customHeight="1" x14ac:dyDescent="0.2">
      <c r="A7200" s="7">
        <f t="shared" si="7"/>
        <v>42624</v>
      </c>
      <c r="B7200" s="19">
        <v>7.4810949999999998</v>
      </c>
      <c r="C7200" s="20">
        <v>6.822082</v>
      </c>
      <c r="D7200" s="20">
        <v>6.822082</v>
      </c>
      <c r="E7200" s="2">
        <v>1</v>
      </c>
    </row>
    <row r="7201" spans="1:5" ht="12.95" customHeight="1" x14ac:dyDescent="0.2">
      <c r="A7201" s="7">
        <f t="shared" si="7"/>
        <v>42625</v>
      </c>
      <c r="B7201" s="19">
        <v>7.4810949999999998</v>
      </c>
      <c r="C7201" s="20">
        <v>6.822082</v>
      </c>
      <c r="D7201" s="20">
        <v>6.822082</v>
      </c>
      <c r="E7201" s="2">
        <v>1</v>
      </c>
    </row>
    <row r="7202" spans="1:5" ht="12.95" customHeight="1" x14ac:dyDescent="0.2">
      <c r="A7202" s="7">
        <f t="shared" si="7"/>
        <v>42626</v>
      </c>
      <c r="B7202" s="19">
        <v>7.4800360000000001</v>
      </c>
      <c r="C7202" s="20">
        <v>6.8354530000000002</v>
      </c>
      <c r="D7202" s="20">
        <v>6.8354530000000002</v>
      </c>
      <c r="E7202" s="2">
        <v>1</v>
      </c>
    </row>
    <row r="7203" spans="1:5" ht="12.95" customHeight="1" x14ac:dyDescent="0.2">
      <c r="A7203" s="7">
        <f t="shared" si="7"/>
        <v>42627</v>
      </c>
      <c r="B7203" s="19">
        <v>7.4759669999999998</v>
      </c>
      <c r="C7203" s="20">
        <v>6.847378</v>
      </c>
      <c r="D7203" s="20">
        <v>6.847378</v>
      </c>
      <c r="E7203" s="2">
        <v>1</v>
      </c>
    </row>
    <row r="7204" spans="1:5" ht="12.95" customHeight="1" x14ac:dyDescent="0.2">
      <c r="A7204" s="7">
        <f t="shared" si="7"/>
        <v>42628</v>
      </c>
      <c r="B7204" s="19">
        <v>7.4819019999999998</v>
      </c>
      <c r="C7204" s="20">
        <v>6.8309160000000002</v>
      </c>
      <c r="D7204" s="20">
        <v>6.8309160000000002</v>
      </c>
      <c r="E7204" s="2">
        <v>1</v>
      </c>
    </row>
    <row r="7205" spans="1:5" ht="12.95" customHeight="1" x14ac:dyDescent="0.2">
      <c r="A7205" s="7">
        <f t="shared" si="7"/>
        <v>42629</v>
      </c>
      <c r="B7205" s="19">
        <v>7.4914509999999996</v>
      </c>
      <c r="C7205" s="20">
        <v>6.844633</v>
      </c>
      <c r="D7205" s="20">
        <v>6.844633</v>
      </c>
      <c r="E7205" s="2">
        <v>1</v>
      </c>
    </row>
    <row r="7206" spans="1:5" ht="12.95" customHeight="1" x14ac:dyDescent="0.2">
      <c r="A7206" s="7">
        <f t="shared" si="7"/>
        <v>42630</v>
      </c>
      <c r="B7206" s="19">
        <v>7.4986269999999999</v>
      </c>
      <c r="C7206" s="20">
        <v>6.8568280000000001</v>
      </c>
      <c r="D7206" s="20">
        <v>6.8568280000000001</v>
      </c>
      <c r="E7206" s="2">
        <v>1</v>
      </c>
    </row>
    <row r="7207" spans="1:5" ht="12.95" customHeight="1" x14ac:dyDescent="0.2">
      <c r="A7207" s="7">
        <f t="shared" si="7"/>
        <v>42631</v>
      </c>
      <c r="B7207" s="19">
        <v>7.4986269999999999</v>
      </c>
      <c r="C7207" s="20">
        <v>6.8568280000000001</v>
      </c>
      <c r="D7207" s="20">
        <v>6.8568280000000001</v>
      </c>
      <c r="E7207" s="2">
        <v>1</v>
      </c>
    </row>
    <row r="7208" spans="1:5" ht="12.95" customHeight="1" x14ac:dyDescent="0.2">
      <c r="A7208" s="7">
        <f t="shared" si="7"/>
        <v>42632</v>
      </c>
      <c r="B7208" s="19">
        <v>7.4986269999999999</v>
      </c>
      <c r="C7208" s="20">
        <v>6.8568280000000001</v>
      </c>
      <c r="D7208" s="20">
        <v>6.8568280000000001</v>
      </c>
      <c r="E7208" s="2">
        <v>1</v>
      </c>
    </row>
    <row r="7209" spans="1:5" ht="12.95" customHeight="1" x14ac:dyDescent="0.2">
      <c r="A7209" s="7">
        <f t="shared" si="7"/>
        <v>42633</v>
      </c>
      <c r="B7209" s="19">
        <v>7.5042369999999998</v>
      </c>
      <c r="C7209" s="20">
        <v>6.8513070000000003</v>
      </c>
      <c r="D7209" s="20">
        <v>6.8513070000000003</v>
      </c>
      <c r="E7209" s="2">
        <v>1</v>
      </c>
    </row>
    <row r="7210" spans="1:5" ht="12.95" customHeight="1" x14ac:dyDescent="0.2">
      <c r="A7210" s="7">
        <f t="shared" si="7"/>
        <v>42634</v>
      </c>
      <c r="B7210" s="19">
        <v>7.5036440000000004</v>
      </c>
      <c r="C7210" s="20">
        <v>6.8632980000000003</v>
      </c>
      <c r="D7210" s="20">
        <v>6.8632980000000003</v>
      </c>
      <c r="E7210" s="2">
        <v>1</v>
      </c>
    </row>
    <row r="7211" spans="1:5" ht="12.95" customHeight="1" x14ac:dyDescent="0.2">
      <c r="A7211" s="7">
        <f t="shared" si="7"/>
        <v>42635</v>
      </c>
      <c r="B7211" s="19">
        <v>7.5088749999999997</v>
      </c>
      <c r="C7211" s="20">
        <v>6.8964689999999997</v>
      </c>
      <c r="D7211" s="20">
        <v>6.8964689999999997</v>
      </c>
      <c r="E7211" s="2">
        <v>1</v>
      </c>
    </row>
    <row r="7212" spans="1:5" ht="12.95" customHeight="1" x14ac:dyDescent="0.2">
      <c r="A7212" s="7">
        <f t="shared" si="7"/>
        <v>42636</v>
      </c>
      <c r="B7212" s="19">
        <v>7.5045549999999999</v>
      </c>
      <c r="C7212" s="20">
        <v>6.8906020000000003</v>
      </c>
      <c r="D7212" s="20">
        <v>6.8906020000000003</v>
      </c>
      <c r="E7212" s="2">
        <v>1</v>
      </c>
    </row>
    <row r="7213" spans="1:5" ht="12.95" customHeight="1" x14ac:dyDescent="0.2">
      <c r="A7213" s="7">
        <f t="shared" si="7"/>
        <v>42637</v>
      </c>
      <c r="B7213" s="19">
        <v>7.5000850000000003</v>
      </c>
      <c r="C7213" s="20">
        <v>6.8953620000000004</v>
      </c>
      <c r="D7213" s="20">
        <v>6.8953620000000004</v>
      </c>
      <c r="E7213" s="2">
        <v>1</v>
      </c>
    </row>
    <row r="7214" spans="1:5" ht="12.95" customHeight="1" x14ac:dyDescent="0.2">
      <c r="A7214" s="7">
        <f t="shared" si="7"/>
        <v>42638</v>
      </c>
      <c r="B7214" s="19">
        <v>7.5000850000000003</v>
      </c>
      <c r="C7214" s="20">
        <v>6.8953620000000004</v>
      </c>
      <c r="D7214" s="20">
        <v>6.8953620000000004</v>
      </c>
      <c r="E7214" s="2">
        <v>1</v>
      </c>
    </row>
    <row r="7215" spans="1:5" ht="12.95" customHeight="1" x14ac:dyDescent="0.2">
      <c r="A7215" s="7">
        <f t="shared" si="7"/>
        <v>42639</v>
      </c>
      <c r="B7215" s="19">
        <v>7.5000850000000003</v>
      </c>
      <c r="C7215" s="20">
        <v>6.8953620000000004</v>
      </c>
      <c r="D7215" s="20">
        <v>6.8953620000000004</v>
      </c>
      <c r="E7215" s="2">
        <v>1</v>
      </c>
    </row>
    <row r="7216" spans="1:5" ht="12.95" customHeight="1" x14ac:dyDescent="0.2">
      <c r="A7216" s="7">
        <f t="shared" si="7"/>
        <v>42640</v>
      </c>
      <c r="B7216" s="19">
        <v>7.4964919999999999</v>
      </c>
      <c r="C7216" s="20">
        <v>6.8863599999999998</v>
      </c>
      <c r="D7216" s="20">
        <v>6.8863599999999998</v>
      </c>
      <c r="E7216" s="2">
        <v>1</v>
      </c>
    </row>
    <row r="7217" spans="1:5" ht="12.95" customHeight="1" x14ac:dyDescent="0.2">
      <c r="A7217" s="7">
        <f t="shared" si="7"/>
        <v>42641</v>
      </c>
      <c r="B7217" s="19">
        <v>7.4961349999999998</v>
      </c>
      <c r="C7217" s="20">
        <v>6.8828709999999997</v>
      </c>
      <c r="D7217" s="20">
        <v>6.8828709999999997</v>
      </c>
      <c r="E7217" s="2">
        <v>1</v>
      </c>
    </row>
    <row r="7218" spans="1:5" ht="12.95" customHeight="1" x14ac:dyDescent="0.2">
      <c r="A7218" s="7">
        <f t="shared" si="7"/>
        <v>42642</v>
      </c>
      <c r="B7218" s="19">
        <v>7.499072</v>
      </c>
      <c r="C7218" s="20">
        <v>6.8855680000000001</v>
      </c>
      <c r="D7218" s="20">
        <v>6.8855680000000001</v>
      </c>
      <c r="E7218" s="2">
        <v>1</v>
      </c>
    </row>
    <row r="7219" spans="1:5" ht="12.95" customHeight="1" x14ac:dyDescent="0.2">
      <c r="A7219" s="7">
        <f t="shared" si="7"/>
        <v>42643</v>
      </c>
      <c r="B7219" s="19">
        <v>7.5077530000000001</v>
      </c>
      <c r="C7219" s="20">
        <v>6.8973389999999997</v>
      </c>
      <c r="D7219" s="20">
        <v>6.8973389999999997</v>
      </c>
      <c r="E7219" s="2">
        <v>1</v>
      </c>
    </row>
    <row r="7220" spans="1:5" ht="12.95" customHeight="1" x14ac:dyDescent="0.2">
      <c r="A7220" s="7">
        <f t="shared" si="7"/>
        <v>42644</v>
      </c>
      <c r="B7220" s="19">
        <v>7.5113329999999996</v>
      </c>
      <c r="C7220" s="20">
        <v>6.9107859999999999</v>
      </c>
      <c r="D7220" s="20">
        <v>6.9107859999999999</v>
      </c>
      <c r="E7220" s="2">
        <v>1</v>
      </c>
    </row>
    <row r="7221" spans="1:5" ht="12.95" customHeight="1" x14ac:dyDescent="0.2">
      <c r="A7221" s="7">
        <f t="shared" si="7"/>
        <v>42645</v>
      </c>
      <c r="B7221" s="19">
        <v>7.5113329999999996</v>
      </c>
      <c r="C7221" s="20">
        <v>6.9107859999999999</v>
      </c>
      <c r="D7221" s="20">
        <v>6.9107859999999999</v>
      </c>
      <c r="E7221" s="2">
        <v>1</v>
      </c>
    </row>
    <row r="7222" spans="1:5" ht="12.95" customHeight="1" x14ac:dyDescent="0.2">
      <c r="A7222" s="7">
        <f t="shared" si="7"/>
        <v>42646</v>
      </c>
      <c r="B7222" s="19">
        <v>7.5113329999999996</v>
      </c>
      <c r="C7222" s="20">
        <v>6.9107859999999999</v>
      </c>
      <c r="D7222" s="20">
        <v>6.9107859999999999</v>
      </c>
      <c r="E7222" s="2">
        <v>1</v>
      </c>
    </row>
    <row r="7223" spans="1:5" ht="12.95" customHeight="1" x14ac:dyDescent="0.2">
      <c r="A7223" s="7">
        <f t="shared" si="7"/>
        <v>42647</v>
      </c>
      <c r="B7223" s="19">
        <v>7.5089300000000003</v>
      </c>
      <c r="C7223" s="20">
        <v>6.8832430000000002</v>
      </c>
      <c r="D7223" s="20">
        <v>6.8832430000000002</v>
      </c>
      <c r="E7223" s="2">
        <v>1</v>
      </c>
    </row>
    <row r="7224" spans="1:5" ht="12.95" customHeight="1" x14ac:dyDescent="0.2">
      <c r="A7224" s="7">
        <f t="shared" si="7"/>
        <v>42648</v>
      </c>
      <c r="B7224" s="19">
        <v>7.5062189999999998</v>
      </c>
      <c r="C7224" s="20">
        <v>6.8675379999999997</v>
      </c>
      <c r="D7224" s="20">
        <v>6.8675379999999997</v>
      </c>
      <c r="E7224" s="2">
        <v>1</v>
      </c>
    </row>
    <row r="7225" spans="1:5" ht="12.95" customHeight="1" x14ac:dyDescent="0.2">
      <c r="A7225" s="7">
        <f t="shared" ref="A7225:A7288" si="8">A7224+1</f>
        <v>42649</v>
      </c>
      <c r="B7225" s="19">
        <v>7.5010659999999998</v>
      </c>
      <c r="C7225" s="20">
        <v>6.8421649999999996</v>
      </c>
      <c r="D7225" s="20">
        <v>6.8421649999999996</v>
      </c>
      <c r="E7225" s="2">
        <v>1</v>
      </c>
    </row>
    <row r="7226" spans="1:5" ht="12.95" customHeight="1" x14ac:dyDescent="0.2">
      <c r="A7226" s="7">
        <f t="shared" si="8"/>
        <v>42650</v>
      </c>
      <c r="B7226" s="19">
        <v>7.5036120000000004</v>
      </c>
      <c r="C7226" s="20">
        <v>6.8632689999999998</v>
      </c>
      <c r="D7226" s="20">
        <v>6.8632689999999998</v>
      </c>
      <c r="E7226" s="2">
        <v>1</v>
      </c>
    </row>
    <row r="7227" spans="1:5" ht="12.95" customHeight="1" x14ac:dyDescent="0.2">
      <c r="A7227" s="7">
        <f t="shared" si="8"/>
        <v>42651</v>
      </c>
      <c r="B7227" s="19">
        <v>7.5036899999999997</v>
      </c>
      <c r="C7227" s="20">
        <v>6.87277</v>
      </c>
      <c r="D7227" s="20">
        <v>6.87277</v>
      </c>
      <c r="E7227" s="2">
        <v>1</v>
      </c>
    </row>
    <row r="7228" spans="1:5" ht="12.95" customHeight="1" x14ac:dyDescent="0.2">
      <c r="A7228" s="7">
        <f t="shared" si="8"/>
        <v>42652</v>
      </c>
      <c r="B7228" s="19">
        <v>7.5036899999999997</v>
      </c>
      <c r="C7228" s="20">
        <v>6.87277</v>
      </c>
      <c r="D7228" s="20">
        <v>6.87277</v>
      </c>
      <c r="E7228" s="2">
        <v>1</v>
      </c>
    </row>
    <row r="7229" spans="1:5" ht="12.95" customHeight="1" x14ac:dyDescent="0.2">
      <c r="A7229" s="7">
        <f t="shared" si="8"/>
        <v>42653</v>
      </c>
      <c r="B7229" s="19">
        <v>7.5036899999999997</v>
      </c>
      <c r="C7229" s="20">
        <v>6.87277</v>
      </c>
      <c r="D7229" s="20">
        <v>6.87277</v>
      </c>
      <c r="E7229" s="2">
        <v>1</v>
      </c>
    </row>
    <row r="7230" spans="1:5" ht="12.95" customHeight="1" x14ac:dyDescent="0.2">
      <c r="A7230" s="7">
        <f t="shared" si="8"/>
        <v>42654</v>
      </c>
      <c r="B7230" s="19">
        <v>7.5003970000000004</v>
      </c>
      <c r="C7230" s="20">
        <v>6.8534329999999999</v>
      </c>
      <c r="D7230" s="20">
        <v>6.8534329999999999</v>
      </c>
      <c r="E7230" s="2">
        <v>1</v>
      </c>
    </row>
    <row r="7231" spans="1:5" ht="12.95" customHeight="1" x14ac:dyDescent="0.2">
      <c r="A7231" s="7">
        <f t="shared" si="8"/>
        <v>42655</v>
      </c>
      <c r="B7231" s="19">
        <v>7.5004939999999998</v>
      </c>
      <c r="C7231" s="20">
        <v>6.8497659999999998</v>
      </c>
      <c r="D7231" s="20">
        <v>6.8497659999999998</v>
      </c>
      <c r="E7231" s="2">
        <v>1</v>
      </c>
    </row>
    <row r="7232" spans="1:5" ht="12.95" customHeight="1" x14ac:dyDescent="0.2">
      <c r="A7232" s="7">
        <f t="shared" si="8"/>
        <v>42656</v>
      </c>
      <c r="B7232" s="19">
        <v>7.5010240000000001</v>
      </c>
      <c r="C7232" s="20">
        <v>6.8797800000000002</v>
      </c>
      <c r="D7232" s="20">
        <v>6.8797800000000002</v>
      </c>
      <c r="E7232" s="2">
        <v>1</v>
      </c>
    </row>
    <row r="7233" spans="1:5" ht="12.95" customHeight="1" x14ac:dyDescent="0.2">
      <c r="A7233" s="7">
        <f t="shared" si="8"/>
        <v>42657</v>
      </c>
      <c r="B7233" s="19">
        <v>7.4997600000000002</v>
      </c>
      <c r="C7233" s="20">
        <v>6.8843030000000001</v>
      </c>
      <c r="D7233" s="20">
        <v>6.8843030000000001</v>
      </c>
      <c r="E7233" s="2">
        <v>1</v>
      </c>
    </row>
    <row r="7234" spans="1:5" ht="12.95" customHeight="1" x14ac:dyDescent="0.2">
      <c r="A7234" s="7">
        <f t="shared" si="8"/>
        <v>42658</v>
      </c>
      <c r="B7234" s="19">
        <v>7.5070629999999996</v>
      </c>
      <c r="C7234" s="20">
        <v>6.8916399999999998</v>
      </c>
      <c r="D7234" s="20">
        <v>6.8916399999999998</v>
      </c>
      <c r="E7234" s="2">
        <v>1</v>
      </c>
    </row>
    <row r="7235" spans="1:5" ht="12.95" customHeight="1" x14ac:dyDescent="0.2">
      <c r="A7235" s="7">
        <f t="shared" si="8"/>
        <v>42659</v>
      </c>
      <c r="B7235" s="19">
        <v>7.5070629999999996</v>
      </c>
      <c r="C7235" s="20">
        <v>6.8916399999999998</v>
      </c>
      <c r="D7235" s="20">
        <v>6.8916399999999998</v>
      </c>
      <c r="E7235" s="2">
        <v>1</v>
      </c>
    </row>
    <row r="7236" spans="1:5" ht="12.95" customHeight="1" x14ac:dyDescent="0.2">
      <c r="A7236" s="7">
        <f t="shared" si="8"/>
        <v>42660</v>
      </c>
      <c r="B7236" s="19">
        <v>7.5070629999999996</v>
      </c>
      <c r="C7236" s="20">
        <v>6.8916399999999998</v>
      </c>
      <c r="D7236" s="20">
        <v>6.8916399999999998</v>
      </c>
      <c r="E7236" s="2">
        <v>1</v>
      </c>
    </row>
    <row r="7237" spans="1:5" ht="12.95" customHeight="1" x14ac:dyDescent="0.2">
      <c r="A7237" s="7">
        <f t="shared" si="8"/>
        <v>42661</v>
      </c>
      <c r="B7237" s="19">
        <v>7.5017860000000001</v>
      </c>
      <c r="C7237" s="20">
        <v>6.9045430000000003</v>
      </c>
      <c r="D7237" s="20">
        <v>6.9045430000000003</v>
      </c>
      <c r="E7237" s="2">
        <v>1</v>
      </c>
    </row>
    <row r="7238" spans="1:5" ht="12.95" customHeight="1" x14ac:dyDescent="0.2">
      <c r="A7238" s="7">
        <f t="shared" si="8"/>
        <v>42662</v>
      </c>
      <c r="B7238" s="19">
        <v>7.5016160000000003</v>
      </c>
      <c r="C7238" s="20">
        <v>6.892334</v>
      </c>
      <c r="D7238" s="20">
        <v>6.892334</v>
      </c>
      <c r="E7238" s="2">
        <v>1</v>
      </c>
    </row>
    <row r="7239" spans="1:5" ht="12.95" customHeight="1" x14ac:dyDescent="0.2">
      <c r="A7239" s="7">
        <f t="shared" si="8"/>
        <v>42663</v>
      </c>
      <c r="B7239" s="19">
        <v>7.4965229999999998</v>
      </c>
      <c r="C7239" s="20">
        <v>6.8977940000000002</v>
      </c>
      <c r="D7239" s="20">
        <v>6.8977940000000002</v>
      </c>
      <c r="E7239" s="2">
        <v>1</v>
      </c>
    </row>
    <row r="7240" spans="1:5" ht="12.95" customHeight="1" x14ac:dyDescent="0.2">
      <c r="A7240" s="7">
        <f t="shared" si="8"/>
        <v>42664</v>
      </c>
      <c r="B7240" s="19">
        <v>7.5084970000000002</v>
      </c>
      <c r="C7240" s="20">
        <v>6.9241029999999997</v>
      </c>
      <c r="D7240" s="20">
        <v>6.9241029999999997</v>
      </c>
      <c r="E7240" s="2">
        <v>1</v>
      </c>
    </row>
    <row r="7241" spans="1:5" ht="12.95" customHeight="1" x14ac:dyDescent="0.2">
      <c r="A7241" s="7">
        <f t="shared" si="8"/>
        <v>42665</v>
      </c>
      <c r="B7241" s="19">
        <v>7.5006219999999999</v>
      </c>
      <c r="C7241" s="20">
        <v>6.9200309999999998</v>
      </c>
      <c r="D7241" s="20">
        <v>6.9200309999999998</v>
      </c>
      <c r="E7241" s="2">
        <v>1</v>
      </c>
    </row>
    <row r="7242" spans="1:5" ht="12.95" customHeight="1" x14ac:dyDescent="0.2">
      <c r="A7242" s="7">
        <f t="shared" si="8"/>
        <v>42666</v>
      </c>
      <c r="B7242" s="19">
        <v>7.5006219999999999</v>
      </c>
      <c r="C7242" s="20">
        <v>6.9200309999999998</v>
      </c>
      <c r="D7242" s="20">
        <v>6.9200309999999998</v>
      </c>
      <c r="E7242" s="2">
        <v>1</v>
      </c>
    </row>
    <row r="7243" spans="1:5" ht="12.95" customHeight="1" x14ac:dyDescent="0.2">
      <c r="A7243" s="7">
        <f t="shared" si="8"/>
        <v>42667</v>
      </c>
      <c r="B7243" s="19">
        <v>7.5006219999999999</v>
      </c>
      <c r="C7243" s="20">
        <v>6.9200309999999998</v>
      </c>
      <c r="D7243" s="20">
        <v>6.9200309999999998</v>
      </c>
      <c r="E7243" s="2">
        <v>1</v>
      </c>
    </row>
    <row r="7244" spans="1:5" ht="12.95" customHeight="1" x14ac:dyDescent="0.2">
      <c r="A7244" s="7">
        <f t="shared" si="8"/>
        <v>42668</v>
      </c>
      <c r="B7244" s="19">
        <v>7.5035030000000003</v>
      </c>
      <c r="C7244" s="20">
        <v>6.9335639999999996</v>
      </c>
      <c r="D7244" s="20">
        <v>6.9335639999999996</v>
      </c>
      <c r="E7244" s="2">
        <v>1</v>
      </c>
    </row>
    <row r="7245" spans="1:5" ht="12.95" customHeight="1" x14ac:dyDescent="0.2">
      <c r="A7245" s="7">
        <f t="shared" si="8"/>
        <v>42669</v>
      </c>
      <c r="B7245" s="19">
        <v>7.5037430000000001</v>
      </c>
      <c r="C7245" s="20">
        <v>6.93635</v>
      </c>
      <c r="D7245" s="20">
        <v>6.93635</v>
      </c>
      <c r="E7245" s="2">
        <v>1</v>
      </c>
    </row>
    <row r="7246" spans="1:5" ht="12.95" customHeight="1" x14ac:dyDescent="0.2">
      <c r="A7246" s="7">
        <f t="shared" si="8"/>
        <v>42670</v>
      </c>
      <c r="B7246" s="19">
        <v>7.5025449999999996</v>
      </c>
      <c r="C7246" s="20">
        <v>6.930758</v>
      </c>
      <c r="D7246" s="20">
        <v>6.930758</v>
      </c>
      <c r="E7246" s="2">
        <v>1</v>
      </c>
    </row>
    <row r="7247" spans="1:5" ht="12.95" customHeight="1" x14ac:dyDescent="0.2">
      <c r="A7247" s="7">
        <f t="shared" si="8"/>
        <v>42671</v>
      </c>
      <c r="B7247" s="19">
        <v>7.5028709999999998</v>
      </c>
      <c r="C7247" s="20">
        <v>6.9259399999999998</v>
      </c>
      <c r="D7247" s="20">
        <v>6.9259399999999998</v>
      </c>
      <c r="E7247" s="2">
        <v>1</v>
      </c>
    </row>
    <row r="7248" spans="1:5" ht="12.95" customHeight="1" x14ac:dyDescent="0.2">
      <c r="A7248" s="7">
        <f t="shared" si="8"/>
        <v>42672</v>
      </c>
      <c r="B7248" s="19">
        <v>7.4962759999999999</v>
      </c>
      <c r="C7248" s="20">
        <v>6.9090100000000003</v>
      </c>
      <c r="D7248" s="20">
        <v>6.9090100000000003</v>
      </c>
      <c r="E7248" s="2">
        <v>1</v>
      </c>
    </row>
    <row r="7249" spans="1:5" ht="12.95" customHeight="1" x14ac:dyDescent="0.2">
      <c r="A7249" s="7">
        <f t="shared" si="8"/>
        <v>42673</v>
      </c>
      <c r="B7249" s="19">
        <v>7.4962759999999999</v>
      </c>
      <c r="C7249" s="20">
        <v>6.9090100000000003</v>
      </c>
      <c r="D7249" s="20">
        <v>6.9090100000000003</v>
      </c>
      <c r="E7249" s="2">
        <v>1</v>
      </c>
    </row>
    <row r="7250" spans="1:5" ht="12.95" customHeight="1" x14ac:dyDescent="0.2">
      <c r="A7250" s="7">
        <f t="shared" si="8"/>
        <v>42674</v>
      </c>
      <c r="B7250" s="19">
        <v>7.4962759999999999</v>
      </c>
      <c r="C7250" s="20">
        <v>6.9090100000000003</v>
      </c>
      <c r="D7250" s="20">
        <v>6.9090100000000003</v>
      </c>
      <c r="E7250" s="2">
        <v>1</v>
      </c>
    </row>
    <row r="7251" spans="1:5" ht="12.95" customHeight="1" x14ac:dyDescent="0.2">
      <c r="A7251" s="7">
        <f t="shared" si="8"/>
        <v>42675</v>
      </c>
      <c r="B7251" s="19">
        <v>7.5011279999999996</v>
      </c>
      <c r="C7251" s="20">
        <v>6.9288080000000001</v>
      </c>
      <c r="D7251" s="20">
        <v>6.9288080000000001</v>
      </c>
      <c r="E7251" s="2">
        <v>1</v>
      </c>
    </row>
    <row r="7252" spans="1:5" ht="12.95" customHeight="1" x14ac:dyDescent="0.2">
      <c r="A7252" s="7">
        <f t="shared" si="8"/>
        <v>42676</v>
      </c>
      <c r="B7252" s="19">
        <v>7.5011279999999996</v>
      </c>
      <c r="C7252" s="20">
        <v>6.9288080000000001</v>
      </c>
      <c r="D7252" s="20">
        <v>6.9288080000000001</v>
      </c>
      <c r="E7252" s="2">
        <v>1</v>
      </c>
    </row>
    <row r="7253" spans="1:5" ht="12.95" customHeight="1" x14ac:dyDescent="0.2">
      <c r="A7253" s="7">
        <f t="shared" si="8"/>
        <v>42677</v>
      </c>
      <c r="B7253" s="19">
        <v>7.5019840000000002</v>
      </c>
      <c r="C7253" s="20">
        <v>6.961106</v>
      </c>
      <c r="D7253" s="20">
        <v>6.961106</v>
      </c>
      <c r="E7253" s="2">
        <v>1</v>
      </c>
    </row>
    <row r="7254" spans="1:5" ht="12.95" customHeight="1" x14ac:dyDescent="0.2">
      <c r="A7254" s="7">
        <f t="shared" si="8"/>
        <v>42678</v>
      </c>
      <c r="B7254" s="19">
        <v>7.5044690000000003</v>
      </c>
      <c r="C7254" s="20">
        <v>6.9601829999999998</v>
      </c>
      <c r="D7254" s="20">
        <v>6.9601829999999998</v>
      </c>
      <c r="E7254" s="2">
        <v>1</v>
      </c>
    </row>
    <row r="7255" spans="1:5" ht="12.95" customHeight="1" x14ac:dyDescent="0.2">
      <c r="A7255" s="7">
        <f t="shared" si="8"/>
        <v>42679</v>
      </c>
      <c r="B7255" s="19">
        <v>7.5077040000000004</v>
      </c>
      <c r="C7255" s="20">
        <v>6.9496469999999997</v>
      </c>
      <c r="D7255" s="20">
        <v>6.9496469999999997</v>
      </c>
      <c r="E7255" s="2">
        <v>1</v>
      </c>
    </row>
    <row r="7256" spans="1:5" ht="12.95" customHeight="1" x14ac:dyDescent="0.2">
      <c r="A7256" s="7">
        <f t="shared" si="8"/>
        <v>42680</v>
      </c>
      <c r="B7256" s="19">
        <v>7.5077040000000004</v>
      </c>
      <c r="C7256" s="20">
        <v>6.9496469999999997</v>
      </c>
      <c r="D7256" s="20">
        <v>6.9496469999999997</v>
      </c>
      <c r="E7256" s="2">
        <v>1</v>
      </c>
    </row>
    <row r="7257" spans="1:5" ht="12.95" customHeight="1" x14ac:dyDescent="0.2">
      <c r="A7257" s="7">
        <f t="shared" si="8"/>
        <v>42681</v>
      </c>
      <c r="B7257" s="19">
        <v>7.5077040000000004</v>
      </c>
      <c r="C7257" s="20">
        <v>6.9496469999999997</v>
      </c>
      <c r="D7257" s="20">
        <v>6.9496469999999997</v>
      </c>
      <c r="E7257" s="2">
        <v>1</v>
      </c>
    </row>
    <row r="7258" spans="1:5" ht="12.95" customHeight="1" x14ac:dyDescent="0.2">
      <c r="A7258" s="7">
        <f t="shared" si="8"/>
        <v>42682</v>
      </c>
      <c r="B7258" s="19">
        <v>7.5066550000000003</v>
      </c>
      <c r="C7258" s="20">
        <v>6.9480329999999997</v>
      </c>
      <c r="D7258" s="20">
        <v>6.9480329999999997</v>
      </c>
      <c r="E7258" s="2">
        <v>1</v>
      </c>
    </row>
    <row r="7259" spans="1:5" ht="12.95" customHeight="1" x14ac:dyDescent="0.2">
      <c r="A7259" s="7">
        <f t="shared" si="8"/>
        <v>42683</v>
      </c>
      <c r="B7259" s="19">
        <v>7.5076840000000002</v>
      </c>
      <c r="C7259" s="20">
        <v>6.965103</v>
      </c>
      <c r="D7259" s="20">
        <v>6.965103</v>
      </c>
      <c r="E7259" s="2">
        <v>1</v>
      </c>
    </row>
    <row r="7260" spans="1:5" ht="12.95" customHeight="1" x14ac:dyDescent="0.2">
      <c r="A7260" s="7">
        <f t="shared" si="8"/>
        <v>42684</v>
      </c>
      <c r="B7260" s="19">
        <v>7.5084790000000003</v>
      </c>
      <c r="C7260" s="20">
        <v>6.9574490000000004</v>
      </c>
      <c r="D7260" s="20">
        <v>6.9574490000000004</v>
      </c>
      <c r="E7260" s="2">
        <v>1</v>
      </c>
    </row>
    <row r="7261" spans="1:5" ht="12.95" customHeight="1" x14ac:dyDescent="0.2">
      <c r="A7261" s="7">
        <f t="shared" si="8"/>
        <v>42685</v>
      </c>
      <c r="B7261" s="19">
        <v>7.5094570000000003</v>
      </c>
      <c r="C7261" s="20">
        <v>6.9803470000000001</v>
      </c>
      <c r="D7261" s="20">
        <v>6.9803470000000001</v>
      </c>
      <c r="E7261" s="2">
        <v>1</v>
      </c>
    </row>
    <row r="7262" spans="1:5" ht="12.95" customHeight="1" x14ac:dyDescent="0.2">
      <c r="A7262" s="7">
        <f t="shared" si="8"/>
        <v>42686</v>
      </c>
      <c r="B7262" s="19">
        <v>7.4964190000000004</v>
      </c>
      <c r="C7262" s="20">
        <v>6.9890160000000003</v>
      </c>
      <c r="D7262" s="20">
        <v>6.9890160000000003</v>
      </c>
      <c r="E7262" s="2">
        <v>1</v>
      </c>
    </row>
    <row r="7263" spans="1:5" ht="12.95" customHeight="1" x14ac:dyDescent="0.2">
      <c r="A7263" s="7">
        <f t="shared" si="8"/>
        <v>42687</v>
      </c>
      <c r="B7263" s="19">
        <v>7.4964190000000004</v>
      </c>
      <c r="C7263" s="20">
        <v>6.9890160000000003</v>
      </c>
      <c r="D7263" s="20">
        <v>6.9890160000000003</v>
      </c>
      <c r="E7263" s="2">
        <v>1</v>
      </c>
    </row>
    <row r="7264" spans="1:5" ht="12.95" customHeight="1" x14ac:dyDescent="0.2">
      <c r="A7264" s="7">
        <f t="shared" si="8"/>
        <v>42688</v>
      </c>
      <c r="B7264" s="19">
        <v>7.4964190000000004</v>
      </c>
      <c r="C7264" s="20">
        <v>6.9890160000000003</v>
      </c>
      <c r="D7264" s="20">
        <v>6.9890160000000003</v>
      </c>
      <c r="E7264" s="2">
        <v>1</v>
      </c>
    </row>
    <row r="7265" spans="1:5" ht="12.95" customHeight="1" x14ac:dyDescent="0.2">
      <c r="A7265" s="7">
        <f t="shared" si="8"/>
        <v>42689</v>
      </c>
      <c r="B7265" s="19">
        <v>7.5063979999999999</v>
      </c>
      <c r="C7265" s="20">
        <v>7.0041969999999996</v>
      </c>
      <c r="D7265" s="20">
        <v>7.0041969999999996</v>
      </c>
      <c r="E7265" s="2">
        <v>1</v>
      </c>
    </row>
    <row r="7266" spans="1:5" ht="12.95" customHeight="1" x14ac:dyDescent="0.2">
      <c r="A7266" s="7">
        <f t="shared" si="8"/>
        <v>42690</v>
      </c>
      <c r="B7266" s="19">
        <v>7.5039290000000003</v>
      </c>
      <c r="C7266" s="20">
        <v>6.9882</v>
      </c>
      <c r="D7266" s="20">
        <v>6.9882</v>
      </c>
      <c r="E7266" s="2">
        <v>1</v>
      </c>
    </row>
    <row r="7267" spans="1:5" ht="12.95" customHeight="1" x14ac:dyDescent="0.2">
      <c r="A7267" s="7">
        <f t="shared" si="8"/>
        <v>42691</v>
      </c>
      <c r="B7267" s="19">
        <v>7.5082909999999998</v>
      </c>
      <c r="C7267" s="20">
        <v>6.9896580000000004</v>
      </c>
      <c r="D7267" s="20">
        <v>6.9896580000000004</v>
      </c>
      <c r="E7267" s="2">
        <v>1</v>
      </c>
    </row>
    <row r="7268" spans="1:5" ht="12.95" customHeight="1" x14ac:dyDescent="0.2">
      <c r="A7268" s="7">
        <f t="shared" si="8"/>
        <v>42692</v>
      </c>
      <c r="B7268" s="19">
        <v>7.5101000000000004</v>
      </c>
      <c r="C7268" s="20">
        <v>6.9998139999999998</v>
      </c>
      <c r="D7268" s="20">
        <v>6.9998139999999998</v>
      </c>
      <c r="E7268" s="2">
        <v>1</v>
      </c>
    </row>
    <row r="7269" spans="1:5" ht="12.95" customHeight="1" x14ac:dyDescent="0.2">
      <c r="A7269" s="7">
        <f t="shared" si="8"/>
        <v>42693</v>
      </c>
      <c r="B7269" s="19">
        <v>7.5135059999999996</v>
      </c>
      <c r="C7269" s="20">
        <v>7.02</v>
      </c>
      <c r="D7269" s="20">
        <v>7.02</v>
      </c>
      <c r="E7269" s="2">
        <v>1</v>
      </c>
    </row>
    <row r="7270" spans="1:5" ht="12.95" customHeight="1" x14ac:dyDescent="0.2">
      <c r="A7270" s="7">
        <f t="shared" si="8"/>
        <v>42694</v>
      </c>
      <c r="B7270" s="19">
        <v>7.5135059999999996</v>
      </c>
      <c r="C7270" s="20">
        <v>7.02</v>
      </c>
      <c r="D7270" s="20">
        <v>7.02</v>
      </c>
      <c r="E7270" s="2">
        <v>1</v>
      </c>
    </row>
    <row r="7271" spans="1:5" ht="12.95" customHeight="1" x14ac:dyDescent="0.2">
      <c r="A7271" s="7">
        <f t="shared" si="8"/>
        <v>42695</v>
      </c>
      <c r="B7271" s="19">
        <v>7.5135059999999996</v>
      </c>
      <c r="C7271" s="20">
        <v>7.02</v>
      </c>
      <c r="D7271" s="20">
        <v>7.02</v>
      </c>
      <c r="E7271" s="2">
        <v>1</v>
      </c>
    </row>
    <row r="7272" spans="1:5" ht="12.95" customHeight="1" x14ac:dyDescent="0.2">
      <c r="A7272" s="7">
        <f t="shared" si="8"/>
        <v>42696</v>
      </c>
      <c r="B7272" s="19">
        <v>7.5267650000000001</v>
      </c>
      <c r="C7272" s="20">
        <v>7.0153460000000001</v>
      </c>
      <c r="D7272" s="20">
        <v>7.0153460000000001</v>
      </c>
      <c r="E7272" s="2">
        <v>1</v>
      </c>
    </row>
    <row r="7273" spans="1:5" ht="12.95" customHeight="1" x14ac:dyDescent="0.2">
      <c r="A7273" s="7">
        <f t="shared" si="8"/>
        <v>42697</v>
      </c>
      <c r="B7273" s="19">
        <v>7.5274029999999996</v>
      </c>
      <c r="C7273" s="20">
        <v>7.0113659999999998</v>
      </c>
      <c r="D7273" s="20">
        <v>7.0113659999999998</v>
      </c>
      <c r="E7273" s="2">
        <v>1</v>
      </c>
    </row>
    <row r="7274" spans="1:5" ht="12.95" customHeight="1" x14ac:dyDescent="0.2">
      <c r="A7274" s="7">
        <f t="shared" si="8"/>
        <v>42698</v>
      </c>
      <c r="B7274" s="19">
        <v>7.5315500000000002</v>
      </c>
      <c r="C7274" s="20">
        <v>7.0171900000000003</v>
      </c>
      <c r="D7274" s="20">
        <v>7.0171900000000003</v>
      </c>
      <c r="E7274" s="2">
        <v>1</v>
      </c>
    </row>
    <row r="7275" spans="1:5" ht="12.95" customHeight="1" x14ac:dyDescent="0.2">
      <c r="A7275" s="7">
        <f t="shared" si="8"/>
        <v>42699</v>
      </c>
      <c r="B7275" s="19">
        <v>7.5254009999999996</v>
      </c>
      <c r="C7275" s="20">
        <v>7.0101550000000001</v>
      </c>
      <c r="D7275" s="20">
        <v>7.0101550000000001</v>
      </c>
      <c r="E7275" s="2">
        <v>1</v>
      </c>
    </row>
    <row r="7276" spans="1:5" ht="12.95" customHeight="1" x14ac:dyDescent="0.2">
      <c r="A7276" s="7">
        <f t="shared" si="8"/>
        <v>42700</v>
      </c>
      <c r="B7276" s="19">
        <v>7.5240539999999996</v>
      </c>
      <c r="C7276" s="20">
        <v>7.0141270000000002</v>
      </c>
      <c r="D7276" s="20">
        <v>7.0141270000000002</v>
      </c>
      <c r="E7276" s="2">
        <v>1</v>
      </c>
    </row>
    <row r="7277" spans="1:5" ht="12.95" customHeight="1" x14ac:dyDescent="0.2">
      <c r="A7277" s="7">
        <f t="shared" si="8"/>
        <v>42701</v>
      </c>
      <c r="B7277" s="19">
        <v>7.5240539999999996</v>
      </c>
      <c r="C7277" s="20">
        <v>7.0141270000000002</v>
      </c>
      <c r="D7277" s="20">
        <v>7.0141270000000002</v>
      </c>
      <c r="E7277" s="2">
        <v>1</v>
      </c>
    </row>
    <row r="7278" spans="1:5" ht="12.95" customHeight="1" x14ac:dyDescent="0.2">
      <c r="A7278" s="7">
        <f t="shared" si="8"/>
        <v>42702</v>
      </c>
      <c r="B7278" s="19">
        <v>7.5240539999999996</v>
      </c>
      <c r="C7278" s="20">
        <v>7.0141270000000002</v>
      </c>
      <c r="D7278" s="20">
        <v>7.0141270000000002</v>
      </c>
      <c r="E7278" s="2">
        <v>1</v>
      </c>
    </row>
    <row r="7279" spans="1:5" ht="12.95" customHeight="1" x14ac:dyDescent="0.2">
      <c r="A7279" s="7">
        <f t="shared" si="8"/>
        <v>42703</v>
      </c>
      <c r="B7279" s="19">
        <v>7.5264850000000001</v>
      </c>
      <c r="C7279" s="20">
        <v>7.0026840000000004</v>
      </c>
      <c r="D7279" s="20">
        <v>7.0026840000000004</v>
      </c>
      <c r="E7279" s="2">
        <v>1</v>
      </c>
    </row>
    <row r="7280" spans="1:5" ht="12.95" customHeight="1" x14ac:dyDescent="0.2">
      <c r="A7280" s="7">
        <f t="shared" si="8"/>
        <v>42704</v>
      </c>
      <c r="B7280" s="19">
        <v>7.5306709999999999</v>
      </c>
      <c r="C7280" s="20">
        <v>7.0000660000000003</v>
      </c>
      <c r="D7280" s="20">
        <v>7.0000660000000003</v>
      </c>
      <c r="E7280" s="2">
        <v>1</v>
      </c>
    </row>
    <row r="7281" spans="1:5" ht="12.95" customHeight="1" x14ac:dyDescent="0.2">
      <c r="A7281" s="7">
        <f t="shared" si="8"/>
        <v>42705</v>
      </c>
      <c r="B7281" s="19">
        <v>7.5354400000000004</v>
      </c>
      <c r="C7281" s="20">
        <v>6.9766130000000004</v>
      </c>
      <c r="D7281" s="20">
        <v>6.9766130000000004</v>
      </c>
      <c r="E7281" s="2">
        <v>1</v>
      </c>
    </row>
    <row r="7282" spans="1:5" ht="12.95" customHeight="1" x14ac:dyDescent="0.2">
      <c r="A7282" s="7">
        <f t="shared" si="8"/>
        <v>42706</v>
      </c>
      <c r="B7282" s="19">
        <v>7.5321340000000001</v>
      </c>
      <c r="C7282" s="20">
        <v>6.9949240000000001</v>
      </c>
      <c r="D7282" s="20">
        <v>6.9949240000000001</v>
      </c>
      <c r="E7282" s="2">
        <v>1</v>
      </c>
    </row>
    <row r="7283" spans="1:5" ht="12.95" customHeight="1" x14ac:dyDescent="0.2">
      <c r="A7283" s="7">
        <f t="shared" si="8"/>
        <v>42707</v>
      </c>
      <c r="B7283" s="19">
        <v>7.5396080000000003</v>
      </c>
      <c r="C7283" s="20">
        <v>7.0031660000000002</v>
      </c>
      <c r="D7283" s="20">
        <v>7.0031660000000002</v>
      </c>
      <c r="E7283" s="2">
        <v>1</v>
      </c>
    </row>
    <row r="7284" spans="1:5" ht="12.95" customHeight="1" x14ac:dyDescent="0.2">
      <c r="A7284" s="7">
        <f t="shared" si="8"/>
        <v>42708</v>
      </c>
      <c r="B7284" s="19">
        <v>7.5396080000000003</v>
      </c>
      <c r="C7284" s="20">
        <v>7.0031660000000002</v>
      </c>
      <c r="D7284" s="20">
        <v>7.0031660000000002</v>
      </c>
      <c r="E7284" s="2">
        <v>1</v>
      </c>
    </row>
    <row r="7285" spans="1:5" ht="12.95" customHeight="1" x14ac:dyDescent="0.2">
      <c r="A7285" s="7">
        <f t="shared" si="8"/>
        <v>42709</v>
      </c>
      <c r="B7285" s="19">
        <v>7.5396080000000003</v>
      </c>
      <c r="C7285" s="20">
        <v>7.0031660000000002</v>
      </c>
      <c r="D7285" s="20">
        <v>7.0031660000000002</v>
      </c>
      <c r="E7285" s="2">
        <v>1</v>
      </c>
    </row>
    <row r="7286" spans="1:5" ht="12.95" customHeight="1" x14ac:dyDescent="0.2">
      <c r="A7286" s="7">
        <f t="shared" si="8"/>
        <v>42710</v>
      </c>
      <c r="B7286" s="19">
        <v>7.5384349999999998</v>
      </c>
      <c r="C7286" s="20">
        <v>6.9787400000000002</v>
      </c>
      <c r="D7286" s="20">
        <v>6.9787400000000002</v>
      </c>
      <c r="E7286" s="2">
        <v>1</v>
      </c>
    </row>
    <row r="7287" spans="1:5" ht="12.95" customHeight="1" x14ac:dyDescent="0.2">
      <c r="A7287" s="7">
        <f t="shared" si="8"/>
        <v>42711</v>
      </c>
      <c r="B7287" s="19">
        <v>7.5342039999999999</v>
      </c>
      <c r="C7287" s="20">
        <v>6.9522969999999997</v>
      </c>
      <c r="D7287" s="20">
        <v>6.9522969999999997</v>
      </c>
      <c r="E7287" s="2">
        <v>1</v>
      </c>
    </row>
    <row r="7288" spans="1:5" ht="12.95" customHeight="1" x14ac:dyDescent="0.2">
      <c r="A7288" s="7">
        <f t="shared" si="8"/>
        <v>42712</v>
      </c>
      <c r="B7288" s="19">
        <v>7.5406690000000003</v>
      </c>
      <c r="C7288" s="20">
        <v>6.9646889999999999</v>
      </c>
      <c r="D7288" s="20">
        <v>6.9646889999999999</v>
      </c>
      <c r="E7288" s="2">
        <v>1</v>
      </c>
    </row>
    <row r="7289" spans="1:5" ht="12.95" customHeight="1" x14ac:dyDescent="0.2">
      <c r="A7289" s="7">
        <f t="shared" ref="A7289:A7352" si="9">A7288+1</f>
        <v>42713</v>
      </c>
      <c r="B7289" s="19">
        <v>7.532438</v>
      </c>
      <c r="C7289" s="20">
        <v>6.9493850000000004</v>
      </c>
      <c r="D7289" s="20">
        <v>6.9493850000000004</v>
      </c>
      <c r="E7289" s="2">
        <v>1</v>
      </c>
    </row>
    <row r="7290" spans="1:5" ht="12.95" customHeight="1" x14ac:dyDescent="0.2">
      <c r="A7290" s="7">
        <f t="shared" si="9"/>
        <v>42714</v>
      </c>
      <c r="B7290" s="19">
        <v>7.5355790000000002</v>
      </c>
      <c r="C7290" s="20">
        <v>6.9857969999999998</v>
      </c>
      <c r="D7290" s="20">
        <v>6.9857969999999998</v>
      </c>
      <c r="E7290" s="2">
        <v>1</v>
      </c>
    </row>
    <row r="7291" spans="1:5" ht="12.95" customHeight="1" x14ac:dyDescent="0.2">
      <c r="A7291" s="7">
        <f t="shared" si="9"/>
        <v>42715</v>
      </c>
      <c r="B7291" s="19">
        <v>7.5355790000000002</v>
      </c>
      <c r="C7291" s="20">
        <v>6.9857969999999998</v>
      </c>
      <c r="D7291" s="20">
        <v>6.9857969999999998</v>
      </c>
      <c r="E7291" s="2">
        <v>1</v>
      </c>
    </row>
    <row r="7292" spans="1:5" ht="12.95" customHeight="1" x14ac:dyDescent="0.2">
      <c r="A7292" s="7">
        <f t="shared" si="9"/>
        <v>42716</v>
      </c>
      <c r="B7292" s="19">
        <v>7.5355790000000002</v>
      </c>
      <c r="C7292" s="20">
        <v>6.9857969999999998</v>
      </c>
      <c r="D7292" s="20">
        <v>6.9857969999999998</v>
      </c>
      <c r="E7292" s="2">
        <v>1</v>
      </c>
    </row>
    <row r="7293" spans="1:5" ht="12.95" customHeight="1" x14ac:dyDescent="0.2">
      <c r="A7293" s="7">
        <f t="shared" si="9"/>
        <v>42717</v>
      </c>
      <c r="B7293" s="19">
        <v>7.5291889999999997</v>
      </c>
      <c r="C7293" s="20">
        <v>6.9902410000000001</v>
      </c>
      <c r="D7293" s="20">
        <v>6.9902410000000001</v>
      </c>
      <c r="E7293" s="2">
        <v>1</v>
      </c>
    </row>
    <row r="7294" spans="1:5" ht="12.95" customHeight="1" x14ac:dyDescent="0.2">
      <c r="A7294" s="7">
        <f t="shared" si="9"/>
        <v>42718</v>
      </c>
      <c r="B7294" s="19">
        <v>7.528937</v>
      </c>
      <c r="C7294" s="20">
        <v>7.0030109999999999</v>
      </c>
      <c r="D7294" s="20">
        <v>7.0030109999999999</v>
      </c>
      <c r="E7294" s="2">
        <v>1</v>
      </c>
    </row>
    <row r="7295" spans="1:5" ht="12.95" customHeight="1" x14ac:dyDescent="0.2">
      <c r="A7295" s="7">
        <f t="shared" si="9"/>
        <v>42719</v>
      </c>
      <c r="B7295" s="19">
        <v>7.5248689999999998</v>
      </c>
      <c r="C7295" s="20">
        <v>6.9972750000000001</v>
      </c>
      <c r="D7295" s="20">
        <v>6.9972750000000001</v>
      </c>
      <c r="E7295" s="2">
        <v>1</v>
      </c>
    </row>
    <row r="7296" spans="1:5" ht="12.95" customHeight="1" x14ac:dyDescent="0.2">
      <c r="A7296" s="7">
        <f t="shared" si="9"/>
        <v>42720</v>
      </c>
      <c r="B7296" s="19">
        <v>7.5363259999999999</v>
      </c>
      <c r="C7296" s="20">
        <v>7.0066249999999997</v>
      </c>
      <c r="D7296" s="20">
        <v>7.0066249999999997</v>
      </c>
      <c r="E7296" s="2">
        <v>1</v>
      </c>
    </row>
    <row r="7297" spans="1:5" ht="12.95" customHeight="1" x14ac:dyDescent="0.2">
      <c r="A7297" s="7">
        <f t="shared" si="9"/>
        <v>42721</v>
      </c>
      <c r="B7297" s="19">
        <v>7.5340720000000001</v>
      </c>
      <c r="C7297" s="20">
        <v>7.0130059999999999</v>
      </c>
      <c r="D7297" s="20">
        <v>7.0130059999999999</v>
      </c>
      <c r="E7297" s="2">
        <v>1</v>
      </c>
    </row>
    <row r="7298" spans="1:5" ht="12.95" customHeight="1" x14ac:dyDescent="0.2">
      <c r="A7298" s="7">
        <f t="shared" si="9"/>
        <v>42722</v>
      </c>
      <c r="B7298" s="19">
        <v>7.5340720000000001</v>
      </c>
      <c r="C7298" s="20">
        <v>7.0130059999999999</v>
      </c>
      <c r="D7298" s="20">
        <v>7.0130059999999999</v>
      </c>
      <c r="E7298" s="2">
        <v>1</v>
      </c>
    </row>
    <row r="7299" spans="1:5" ht="12.95" customHeight="1" x14ac:dyDescent="0.2">
      <c r="A7299" s="7">
        <f t="shared" si="9"/>
        <v>42723</v>
      </c>
      <c r="B7299" s="19">
        <v>7.5340720000000001</v>
      </c>
      <c r="C7299" s="20">
        <v>7.0130059999999999</v>
      </c>
      <c r="D7299" s="20">
        <v>7.0130059999999999</v>
      </c>
      <c r="E7299" s="2">
        <v>1</v>
      </c>
    </row>
    <row r="7300" spans="1:5" ht="12.95" customHeight="1" x14ac:dyDescent="0.2">
      <c r="A7300" s="7">
        <f t="shared" si="9"/>
        <v>42724</v>
      </c>
      <c r="B7300" s="19">
        <v>7.5314399999999999</v>
      </c>
      <c r="C7300" s="20">
        <v>7.0301879999999999</v>
      </c>
      <c r="D7300" s="20">
        <v>7.0301879999999999</v>
      </c>
      <c r="E7300" s="2">
        <v>1</v>
      </c>
    </row>
    <row r="7301" spans="1:5" ht="12.95" customHeight="1" x14ac:dyDescent="0.2">
      <c r="A7301" s="7">
        <f t="shared" si="9"/>
        <v>42725</v>
      </c>
      <c r="B7301" s="19">
        <v>7.5296690000000002</v>
      </c>
      <c r="C7301" s="20">
        <v>7.0443160000000002</v>
      </c>
      <c r="D7301" s="20">
        <v>7.0443160000000002</v>
      </c>
      <c r="E7301" s="2">
        <v>1</v>
      </c>
    </row>
    <row r="7302" spans="1:5" ht="12.95" customHeight="1" x14ac:dyDescent="0.2">
      <c r="A7302" s="7">
        <f t="shared" si="9"/>
        <v>42726</v>
      </c>
      <c r="B7302" s="19">
        <v>7.5279809999999996</v>
      </c>
      <c r="C7302" s="20">
        <v>7.0374689999999998</v>
      </c>
      <c r="D7302" s="20">
        <v>7.0374689999999998</v>
      </c>
      <c r="E7302" s="2">
        <v>1</v>
      </c>
    </row>
    <row r="7303" spans="1:5" ht="12.95" customHeight="1" x14ac:dyDescent="0.2">
      <c r="A7303" s="7">
        <f t="shared" si="9"/>
        <v>42727</v>
      </c>
      <c r="B7303" s="19">
        <v>7.5251510000000001</v>
      </c>
      <c r="C7303" s="20">
        <v>7.0256290000000003</v>
      </c>
      <c r="D7303" s="20">
        <v>7.0256290000000003</v>
      </c>
      <c r="E7303" s="2">
        <v>1</v>
      </c>
    </row>
    <row r="7304" spans="1:5" ht="12.95" customHeight="1" x14ac:dyDescent="0.2">
      <c r="A7304" s="7">
        <f t="shared" si="9"/>
        <v>42728</v>
      </c>
      <c r="B7304" s="19">
        <v>7.5280170000000002</v>
      </c>
      <c r="C7304" s="20">
        <v>7.023714</v>
      </c>
      <c r="D7304" s="20">
        <v>7.023714</v>
      </c>
      <c r="E7304" s="2">
        <v>1</v>
      </c>
    </row>
    <row r="7305" spans="1:5" ht="12.95" customHeight="1" x14ac:dyDescent="0.2">
      <c r="A7305" s="7">
        <f t="shared" si="9"/>
        <v>42729</v>
      </c>
      <c r="B7305" s="19">
        <v>7.5280170000000002</v>
      </c>
      <c r="C7305" s="20">
        <v>7.023714</v>
      </c>
      <c r="D7305" s="20">
        <v>7.023714</v>
      </c>
      <c r="E7305" s="2">
        <v>1</v>
      </c>
    </row>
    <row r="7306" spans="1:5" ht="12.95" customHeight="1" x14ac:dyDescent="0.2">
      <c r="A7306" s="7">
        <f t="shared" si="9"/>
        <v>42730</v>
      </c>
      <c r="B7306" s="19">
        <v>7.5280170000000002</v>
      </c>
      <c r="C7306" s="20">
        <v>7.023714</v>
      </c>
      <c r="D7306" s="20">
        <v>7.023714</v>
      </c>
      <c r="E7306" s="2">
        <v>1</v>
      </c>
    </row>
    <row r="7307" spans="1:5" ht="12.95" customHeight="1" x14ac:dyDescent="0.2">
      <c r="A7307" s="7">
        <f t="shared" si="9"/>
        <v>42731</v>
      </c>
      <c r="B7307" s="19">
        <v>7.5280170000000002</v>
      </c>
      <c r="C7307" s="20">
        <v>7.023714</v>
      </c>
      <c r="D7307" s="20">
        <v>7.023714</v>
      </c>
      <c r="E7307" s="2">
        <v>1</v>
      </c>
    </row>
    <row r="7308" spans="1:5" ht="12.95" customHeight="1" x14ac:dyDescent="0.2">
      <c r="A7308" s="7">
        <f t="shared" si="9"/>
        <v>42732</v>
      </c>
      <c r="B7308" s="19">
        <v>7.5303329999999997</v>
      </c>
      <c r="C7308" s="20">
        <v>7.0101779999999998</v>
      </c>
      <c r="D7308" s="20">
        <v>7.0101779999999998</v>
      </c>
      <c r="E7308" s="2">
        <v>1</v>
      </c>
    </row>
    <row r="7309" spans="1:5" ht="12.95" customHeight="1" x14ac:dyDescent="0.2">
      <c r="A7309" s="7">
        <f t="shared" si="9"/>
        <v>42733</v>
      </c>
      <c r="B7309" s="19">
        <v>7.5480070000000001</v>
      </c>
      <c r="C7309" s="20">
        <v>7.0390810000000004</v>
      </c>
      <c r="D7309" s="20">
        <v>7.0390810000000004</v>
      </c>
      <c r="E7309" s="2">
        <v>1</v>
      </c>
    </row>
    <row r="7310" spans="1:5" ht="12.95" customHeight="1" x14ac:dyDescent="0.2">
      <c r="A7310" s="7">
        <f t="shared" si="9"/>
        <v>42734</v>
      </c>
      <c r="B7310" s="19">
        <v>7.5568900000000001</v>
      </c>
      <c r="C7310" s="20">
        <v>7.0539440000000004</v>
      </c>
      <c r="D7310" s="20">
        <v>7.0539440000000004</v>
      </c>
      <c r="E7310" s="2">
        <v>1</v>
      </c>
    </row>
    <row r="7311" spans="1:5" ht="12.95" customHeight="1" x14ac:dyDescent="0.2">
      <c r="A7311" s="7">
        <f t="shared" si="9"/>
        <v>42735</v>
      </c>
      <c r="B7311" s="19">
        <v>7.5577870000000003</v>
      </c>
      <c r="C7311" s="20">
        <v>7.0357349999999999</v>
      </c>
      <c r="D7311" s="20">
        <v>7.0357349999999999</v>
      </c>
      <c r="E7311" s="2">
        <v>1</v>
      </c>
    </row>
    <row r="7312" spans="1:5" ht="12.95" customHeight="1" x14ac:dyDescent="0.2">
      <c r="A7312" s="7">
        <f t="shared" si="9"/>
        <v>42736</v>
      </c>
      <c r="B7312" s="19">
        <v>7.5577870000000003</v>
      </c>
      <c r="C7312" s="20">
        <v>7.0357349999999999</v>
      </c>
      <c r="D7312" s="20">
        <v>7.0357349999999999</v>
      </c>
      <c r="E7312" s="2">
        <v>1</v>
      </c>
    </row>
    <row r="7313" spans="1:5" ht="12.95" customHeight="1" x14ac:dyDescent="0.2">
      <c r="A7313" s="7">
        <f t="shared" si="9"/>
        <v>42737</v>
      </c>
      <c r="B7313" s="19">
        <v>7.5577870000000003</v>
      </c>
      <c r="C7313" s="20">
        <v>7.0357349999999999</v>
      </c>
      <c r="D7313" s="20">
        <v>7.0357349999999999</v>
      </c>
      <c r="E7313" s="2">
        <v>1</v>
      </c>
    </row>
    <row r="7314" spans="1:5" ht="12.95" customHeight="1" x14ac:dyDescent="0.2">
      <c r="A7314" s="7">
        <f t="shared" si="9"/>
        <v>42738</v>
      </c>
      <c r="B7314" s="19">
        <v>7.559088</v>
      </c>
      <c r="C7314" s="20">
        <v>7.0540200000000004</v>
      </c>
      <c r="D7314" s="20">
        <v>7.0540200000000004</v>
      </c>
      <c r="E7314" s="2">
        <v>1</v>
      </c>
    </row>
    <row r="7315" spans="1:5" ht="12.95" customHeight="1" x14ac:dyDescent="0.2">
      <c r="A7315" s="7">
        <f t="shared" si="9"/>
        <v>42739</v>
      </c>
      <c r="B7315" s="19">
        <v>7.5480080000000003</v>
      </c>
      <c r="C7315" s="20">
        <v>7.0548719999999996</v>
      </c>
      <c r="D7315" s="20">
        <v>7.0548719999999996</v>
      </c>
      <c r="E7315" s="2">
        <v>1</v>
      </c>
    </row>
    <row r="7316" spans="1:5" ht="12.95" customHeight="1" x14ac:dyDescent="0.2">
      <c r="A7316" s="7">
        <f t="shared" si="9"/>
        <v>42740</v>
      </c>
      <c r="B7316" s="19">
        <v>7.5564619999999998</v>
      </c>
      <c r="C7316" s="20">
        <v>7.0581560000000003</v>
      </c>
      <c r="D7316" s="20">
        <v>7.0581560000000003</v>
      </c>
      <c r="E7316" s="2">
        <v>1</v>
      </c>
    </row>
    <row r="7317" spans="1:5" ht="12.95" customHeight="1" x14ac:dyDescent="0.2">
      <c r="A7317" s="7">
        <f t="shared" si="9"/>
        <v>42741</v>
      </c>
      <c r="B7317" s="19">
        <v>7.5647460000000004</v>
      </c>
      <c r="C7317" s="20">
        <v>7.0645740000000004</v>
      </c>
      <c r="D7317" s="20">
        <v>7.0645740000000004</v>
      </c>
      <c r="E7317" s="2">
        <v>1</v>
      </c>
    </row>
    <row r="7318" spans="1:5" ht="12.95" customHeight="1" x14ac:dyDescent="0.2">
      <c r="A7318" s="7">
        <f t="shared" si="9"/>
        <v>42742</v>
      </c>
      <c r="B7318" s="19">
        <v>7.5647460000000004</v>
      </c>
      <c r="C7318" s="20">
        <v>7.0645740000000004</v>
      </c>
      <c r="D7318" s="20">
        <v>7.0645740000000004</v>
      </c>
      <c r="E7318" s="2">
        <v>1</v>
      </c>
    </row>
    <row r="7319" spans="1:5" ht="12.95" customHeight="1" x14ac:dyDescent="0.2">
      <c r="A7319" s="7">
        <f t="shared" si="9"/>
        <v>42743</v>
      </c>
      <c r="B7319" s="19">
        <v>7.5647460000000004</v>
      </c>
      <c r="C7319" s="20">
        <v>7.0645740000000004</v>
      </c>
      <c r="D7319" s="20">
        <v>7.0645740000000004</v>
      </c>
      <c r="E7319" s="2">
        <v>1</v>
      </c>
    </row>
    <row r="7320" spans="1:5" ht="12.95" customHeight="1" x14ac:dyDescent="0.2">
      <c r="A7320" s="7">
        <f t="shared" si="9"/>
        <v>42744</v>
      </c>
      <c r="B7320" s="19">
        <v>7.5647460000000004</v>
      </c>
      <c r="C7320" s="20">
        <v>7.0645740000000004</v>
      </c>
      <c r="D7320" s="20">
        <v>7.0645740000000004</v>
      </c>
      <c r="E7320" s="2">
        <v>1</v>
      </c>
    </row>
    <row r="7321" spans="1:5" ht="12.95" customHeight="1" x14ac:dyDescent="0.2">
      <c r="A7321" s="7">
        <f t="shared" si="9"/>
        <v>42745</v>
      </c>
      <c r="B7321" s="19">
        <v>7.5760300000000003</v>
      </c>
      <c r="C7321" s="20">
        <v>7.0691699999999997</v>
      </c>
      <c r="D7321" s="20">
        <v>7.0691699999999997</v>
      </c>
      <c r="E7321" s="2">
        <v>1</v>
      </c>
    </row>
    <row r="7322" spans="1:5" ht="12.95" customHeight="1" x14ac:dyDescent="0.2">
      <c r="A7322" s="7">
        <f t="shared" si="9"/>
        <v>42746</v>
      </c>
      <c r="B7322" s="19">
        <v>7.5695899999999998</v>
      </c>
      <c r="C7322" s="20">
        <v>7.052632</v>
      </c>
      <c r="D7322" s="20">
        <v>7.052632</v>
      </c>
      <c r="E7322" s="2">
        <v>1</v>
      </c>
    </row>
    <row r="7323" spans="1:5" ht="12.95" customHeight="1" x14ac:dyDescent="0.2">
      <c r="A7323" s="7">
        <f t="shared" si="9"/>
        <v>42747</v>
      </c>
      <c r="B7323" s="19">
        <v>7.5623800000000001</v>
      </c>
      <c r="C7323" s="20">
        <v>7.0485410000000002</v>
      </c>
      <c r="D7323" s="20">
        <v>7.0485410000000002</v>
      </c>
      <c r="E7323" s="2">
        <v>1</v>
      </c>
    </row>
    <row r="7324" spans="1:5" ht="12.95" customHeight="1" x14ac:dyDescent="0.2">
      <c r="A7324" s="7">
        <f t="shared" si="9"/>
        <v>42748</v>
      </c>
      <c r="B7324" s="19">
        <v>7.5560400000000003</v>
      </c>
      <c r="C7324" s="20">
        <v>7.0478870000000002</v>
      </c>
      <c r="D7324" s="20">
        <v>7.0478870000000002</v>
      </c>
      <c r="E7324" s="2">
        <v>1</v>
      </c>
    </row>
    <row r="7325" spans="1:5" ht="12.95" customHeight="1" x14ac:dyDescent="0.2">
      <c r="A7325" s="7">
        <f t="shared" si="9"/>
        <v>42749</v>
      </c>
      <c r="B7325" s="19">
        <v>7.5437089999999998</v>
      </c>
      <c r="C7325" s="20">
        <v>7.0317939999999997</v>
      </c>
      <c r="D7325" s="20">
        <v>7.0317939999999997</v>
      </c>
      <c r="E7325" s="2">
        <v>1</v>
      </c>
    </row>
    <row r="7326" spans="1:5" ht="12.95" customHeight="1" x14ac:dyDescent="0.2">
      <c r="A7326" s="7">
        <f t="shared" si="9"/>
        <v>42750</v>
      </c>
      <c r="B7326" s="19">
        <v>7.5437089999999998</v>
      </c>
      <c r="C7326" s="20">
        <v>7.0317939999999997</v>
      </c>
      <c r="D7326" s="20">
        <v>7.0317939999999997</v>
      </c>
      <c r="E7326" s="2">
        <v>1</v>
      </c>
    </row>
    <row r="7327" spans="1:5" ht="12.95" customHeight="1" x14ac:dyDescent="0.2">
      <c r="A7327" s="7">
        <f t="shared" si="9"/>
        <v>42751</v>
      </c>
      <c r="B7327" s="19">
        <v>7.5437089999999998</v>
      </c>
      <c r="C7327" s="20">
        <v>7.0317939999999997</v>
      </c>
      <c r="D7327" s="20">
        <v>7.0317939999999997</v>
      </c>
      <c r="E7327" s="2">
        <v>1</v>
      </c>
    </row>
    <row r="7328" spans="1:5" ht="12.95" customHeight="1" x14ac:dyDescent="0.2">
      <c r="A7328" s="7">
        <f t="shared" si="9"/>
        <v>42752</v>
      </c>
      <c r="B7328" s="19">
        <v>7.5314230000000002</v>
      </c>
      <c r="C7328" s="20">
        <v>7.0249259999999998</v>
      </c>
      <c r="D7328" s="20">
        <v>7.0249259999999998</v>
      </c>
      <c r="E7328" s="2">
        <v>1</v>
      </c>
    </row>
    <row r="7329" spans="1:5" ht="12.95" customHeight="1" x14ac:dyDescent="0.2">
      <c r="A7329" s="7">
        <f t="shared" si="9"/>
        <v>42753</v>
      </c>
      <c r="B7329" s="19">
        <v>7.5296719999999997</v>
      </c>
      <c r="C7329" s="20">
        <v>7.0259140000000002</v>
      </c>
      <c r="D7329" s="20">
        <v>7.0259140000000002</v>
      </c>
      <c r="E7329" s="2">
        <v>1</v>
      </c>
    </row>
    <row r="7330" spans="1:5" ht="12.95" customHeight="1" x14ac:dyDescent="0.2">
      <c r="A7330" s="7">
        <f t="shared" si="9"/>
        <v>42754</v>
      </c>
      <c r="B7330" s="19">
        <v>7.5287649999999999</v>
      </c>
      <c r="C7330" s="20">
        <v>7.0276909999999999</v>
      </c>
      <c r="D7330" s="20">
        <v>7.0276909999999999</v>
      </c>
      <c r="E7330" s="2">
        <v>1</v>
      </c>
    </row>
    <row r="7331" spans="1:5" ht="12.95" customHeight="1" x14ac:dyDescent="0.2">
      <c r="A7331" s="7">
        <f t="shared" si="9"/>
        <v>42755</v>
      </c>
      <c r="B7331" s="19">
        <v>7.5311700000000004</v>
      </c>
      <c r="C7331" s="20">
        <v>7.0233800000000004</v>
      </c>
      <c r="D7331" s="20">
        <v>7.0233800000000004</v>
      </c>
      <c r="E7331" s="2">
        <v>1</v>
      </c>
    </row>
    <row r="7332" spans="1:5" ht="12.95" customHeight="1" x14ac:dyDescent="0.2">
      <c r="A7332" s="7">
        <f t="shared" si="9"/>
        <v>42756</v>
      </c>
      <c r="B7332" s="19">
        <v>7.5219630000000004</v>
      </c>
      <c r="C7332" s="20">
        <v>7.0147930000000001</v>
      </c>
      <c r="D7332" s="20">
        <v>7.0147930000000001</v>
      </c>
      <c r="E7332" s="2">
        <v>1</v>
      </c>
    </row>
    <row r="7333" spans="1:5" ht="12.95" customHeight="1" x14ac:dyDescent="0.2">
      <c r="A7333" s="7">
        <f t="shared" si="9"/>
        <v>42757</v>
      </c>
      <c r="B7333" s="19">
        <v>7.5219630000000004</v>
      </c>
      <c r="C7333" s="20">
        <v>7.0147930000000001</v>
      </c>
      <c r="D7333" s="20">
        <v>7.0147930000000001</v>
      </c>
      <c r="E7333" s="2">
        <v>1</v>
      </c>
    </row>
    <row r="7334" spans="1:5" ht="12.95" customHeight="1" x14ac:dyDescent="0.2">
      <c r="A7334" s="7">
        <f t="shared" si="9"/>
        <v>42758</v>
      </c>
      <c r="B7334" s="19">
        <v>7.5219630000000004</v>
      </c>
      <c r="C7334" s="20">
        <v>7.0147930000000001</v>
      </c>
      <c r="D7334" s="20">
        <v>7.0147930000000001</v>
      </c>
      <c r="E7334" s="2">
        <v>1</v>
      </c>
    </row>
    <row r="7335" spans="1:5" ht="12.95" customHeight="1" x14ac:dyDescent="0.2">
      <c r="A7335" s="7">
        <f t="shared" si="9"/>
        <v>42759</v>
      </c>
      <c r="B7335" s="19">
        <v>7.5146430000000004</v>
      </c>
      <c r="C7335" s="20">
        <v>7.0112360000000002</v>
      </c>
      <c r="D7335" s="20">
        <v>7.0112360000000002</v>
      </c>
      <c r="E7335" s="2">
        <v>1</v>
      </c>
    </row>
    <row r="7336" spans="1:5" ht="12.95" customHeight="1" x14ac:dyDescent="0.2">
      <c r="A7336" s="7">
        <f t="shared" si="9"/>
        <v>42760</v>
      </c>
      <c r="B7336" s="19">
        <v>7.513115</v>
      </c>
      <c r="C7336" s="20">
        <v>6.9947999999999997</v>
      </c>
      <c r="D7336" s="20">
        <v>6.9947999999999997</v>
      </c>
      <c r="E7336" s="2">
        <v>1</v>
      </c>
    </row>
    <row r="7337" spans="1:5" ht="12.95" customHeight="1" x14ac:dyDescent="0.2">
      <c r="A7337" s="7">
        <f t="shared" si="9"/>
        <v>42761</v>
      </c>
      <c r="B7337" s="19">
        <v>7.5048339999999998</v>
      </c>
      <c r="C7337" s="20">
        <v>6.9903449999999996</v>
      </c>
      <c r="D7337" s="20">
        <v>6.9903449999999996</v>
      </c>
      <c r="E7337" s="2">
        <v>1</v>
      </c>
    </row>
    <row r="7338" spans="1:5" ht="12.95" customHeight="1" x14ac:dyDescent="0.2">
      <c r="A7338" s="7">
        <f t="shared" si="9"/>
        <v>42762</v>
      </c>
      <c r="B7338" s="19">
        <v>7.4971220000000001</v>
      </c>
      <c r="C7338" s="20">
        <v>7.0001139999999999</v>
      </c>
      <c r="D7338" s="20">
        <v>7.0001139999999999</v>
      </c>
      <c r="E7338" s="2">
        <v>1</v>
      </c>
    </row>
    <row r="7339" spans="1:5" ht="12.95" customHeight="1" x14ac:dyDescent="0.2">
      <c r="A7339" s="7">
        <f t="shared" si="9"/>
        <v>42763</v>
      </c>
      <c r="B7339" s="19">
        <v>7.4838750000000003</v>
      </c>
      <c r="C7339" s="20">
        <v>7.0008189999999999</v>
      </c>
      <c r="D7339" s="20">
        <v>7.0008189999999999</v>
      </c>
      <c r="E7339" s="2">
        <v>1</v>
      </c>
    </row>
    <row r="7340" spans="1:5" ht="12.95" customHeight="1" x14ac:dyDescent="0.2">
      <c r="A7340" s="7">
        <f t="shared" si="9"/>
        <v>42764</v>
      </c>
      <c r="B7340" s="19">
        <v>7.4838750000000003</v>
      </c>
      <c r="C7340" s="20">
        <v>7.0008189999999999</v>
      </c>
      <c r="D7340" s="20">
        <v>7.0008189999999999</v>
      </c>
      <c r="E7340" s="2">
        <v>1</v>
      </c>
    </row>
    <row r="7341" spans="1:5" ht="12.95" customHeight="1" x14ac:dyDescent="0.2">
      <c r="A7341" s="7">
        <f t="shared" si="9"/>
        <v>42765</v>
      </c>
      <c r="B7341" s="19">
        <v>7.4838750000000003</v>
      </c>
      <c r="C7341" s="20">
        <v>7.0008189999999999</v>
      </c>
      <c r="D7341" s="20">
        <v>7.0008189999999999</v>
      </c>
      <c r="E7341" s="2">
        <v>1</v>
      </c>
    </row>
    <row r="7342" spans="1:5" ht="12.95" customHeight="1" x14ac:dyDescent="0.2">
      <c r="A7342" s="7">
        <f t="shared" si="9"/>
        <v>42766</v>
      </c>
      <c r="B7342" s="19">
        <v>7.4843440000000001</v>
      </c>
      <c r="C7342" s="20">
        <v>7.0071570000000003</v>
      </c>
      <c r="D7342" s="20">
        <v>7.0071570000000003</v>
      </c>
      <c r="E7342" s="2">
        <v>1</v>
      </c>
    </row>
    <row r="7343" spans="1:5" ht="12.95" customHeight="1" x14ac:dyDescent="0.2">
      <c r="A7343" s="7">
        <f t="shared" si="9"/>
        <v>42767</v>
      </c>
      <c r="B7343" s="19">
        <v>7.4729989999999997</v>
      </c>
      <c r="C7343" s="20">
        <v>7.0142660000000001</v>
      </c>
      <c r="D7343" s="20">
        <v>7.0142660000000001</v>
      </c>
      <c r="E7343" s="2">
        <v>1</v>
      </c>
    </row>
    <row r="7344" spans="1:5" ht="12.95" customHeight="1" x14ac:dyDescent="0.2">
      <c r="A7344" s="7">
        <f t="shared" si="9"/>
        <v>42768</v>
      </c>
      <c r="B7344" s="19">
        <v>7.4796279999999999</v>
      </c>
      <c r="C7344" s="20">
        <v>7.0027410000000003</v>
      </c>
      <c r="D7344" s="20">
        <v>7.0027410000000003</v>
      </c>
      <c r="E7344" s="2">
        <v>1</v>
      </c>
    </row>
    <row r="7345" spans="1:5" ht="12.95" customHeight="1" x14ac:dyDescent="0.2">
      <c r="A7345" s="7">
        <f t="shared" si="9"/>
        <v>42769</v>
      </c>
      <c r="B7345" s="19">
        <v>7.4681280000000001</v>
      </c>
      <c r="C7345" s="20">
        <v>6.990011</v>
      </c>
      <c r="D7345" s="20">
        <v>6.990011</v>
      </c>
      <c r="E7345" s="2">
        <v>1</v>
      </c>
    </row>
    <row r="7346" spans="1:5" ht="12.95" customHeight="1" x14ac:dyDescent="0.2">
      <c r="A7346" s="7">
        <f t="shared" si="9"/>
        <v>42770</v>
      </c>
      <c r="B7346" s="19">
        <v>7.452134</v>
      </c>
      <c r="C7346" s="20">
        <v>6.9672159999999996</v>
      </c>
      <c r="D7346" s="20">
        <v>6.9672159999999996</v>
      </c>
      <c r="E7346" s="2">
        <v>1</v>
      </c>
    </row>
    <row r="7347" spans="1:5" ht="12.95" customHeight="1" x14ac:dyDescent="0.2">
      <c r="A7347" s="7">
        <f t="shared" si="9"/>
        <v>42771</v>
      </c>
      <c r="B7347" s="19">
        <v>7.452134</v>
      </c>
      <c r="C7347" s="20">
        <v>6.9672159999999996</v>
      </c>
      <c r="D7347" s="20">
        <v>6.9672159999999996</v>
      </c>
      <c r="E7347" s="2">
        <v>1</v>
      </c>
    </row>
    <row r="7348" spans="1:5" ht="12.95" customHeight="1" x14ac:dyDescent="0.2">
      <c r="A7348" s="7">
        <f t="shared" si="9"/>
        <v>42772</v>
      </c>
      <c r="B7348" s="19">
        <v>7.452134</v>
      </c>
      <c r="C7348" s="20">
        <v>6.9672159999999996</v>
      </c>
      <c r="D7348" s="20">
        <v>6.9672159999999996</v>
      </c>
      <c r="E7348" s="2">
        <v>1</v>
      </c>
    </row>
    <row r="7349" spans="1:5" ht="12.95" customHeight="1" x14ac:dyDescent="0.2">
      <c r="A7349" s="7">
        <f t="shared" si="9"/>
        <v>42773</v>
      </c>
      <c r="B7349" s="19">
        <v>7.4363929999999998</v>
      </c>
      <c r="C7349" s="20">
        <v>6.9577030000000004</v>
      </c>
      <c r="D7349" s="20">
        <v>6.9577030000000004</v>
      </c>
      <c r="E7349" s="2">
        <v>1</v>
      </c>
    </row>
    <row r="7350" spans="1:5" ht="12.95" customHeight="1" x14ac:dyDescent="0.2">
      <c r="A7350" s="7">
        <f t="shared" si="9"/>
        <v>42774</v>
      </c>
      <c r="B7350" s="19">
        <v>7.4476430000000002</v>
      </c>
      <c r="C7350" s="20">
        <v>6.9871869999999996</v>
      </c>
      <c r="D7350" s="20">
        <v>6.9871869999999996</v>
      </c>
      <c r="E7350" s="2">
        <v>1</v>
      </c>
    </row>
    <row r="7351" spans="1:5" ht="12.95" customHeight="1" x14ac:dyDescent="0.2">
      <c r="A7351" s="7">
        <f t="shared" si="9"/>
        <v>42775</v>
      </c>
      <c r="B7351" s="19">
        <v>7.4448790000000002</v>
      </c>
      <c r="C7351" s="20">
        <v>6.9996980000000004</v>
      </c>
      <c r="D7351" s="20">
        <v>6.9996980000000004</v>
      </c>
      <c r="E7351" s="2">
        <v>1</v>
      </c>
    </row>
    <row r="7352" spans="1:5" ht="12.95" customHeight="1" x14ac:dyDescent="0.2">
      <c r="A7352" s="7">
        <f t="shared" si="9"/>
        <v>42776</v>
      </c>
      <c r="B7352" s="19">
        <v>7.4421889999999999</v>
      </c>
      <c r="C7352" s="20">
        <v>6.9912530000000004</v>
      </c>
      <c r="D7352" s="20">
        <v>6.9912530000000004</v>
      </c>
      <c r="E7352" s="2">
        <v>1</v>
      </c>
    </row>
    <row r="7353" spans="1:5" ht="12.95" customHeight="1" x14ac:dyDescent="0.2">
      <c r="A7353" s="7">
        <f t="shared" ref="A7353:A7416" si="10">A7352+1</f>
        <v>42777</v>
      </c>
      <c r="B7353" s="19">
        <v>7.4673790000000002</v>
      </c>
      <c r="C7353" s="20">
        <v>7.0030749999999999</v>
      </c>
      <c r="D7353" s="20">
        <v>7.0030749999999999</v>
      </c>
      <c r="E7353" s="2">
        <v>1</v>
      </c>
    </row>
    <row r="7354" spans="1:5" ht="12.95" customHeight="1" x14ac:dyDescent="0.2">
      <c r="A7354" s="7">
        <f t="shared" si="10"/>
        <v>42778</v>
      </c>
      <c r="B7354" s="19">
        <v>7.4673790000000002</v>
      </c>
      <c r="C7354" s="20">
        <v>7.0030749999999999</v>
      </c>
      <c r="D7354" s="20">
        <v>7.0030749999999999</v>
      </c>
      <c r="E7354" s="2">
        <v>1</v>
      </c>
    </row>
    <row r="7355" spans="1:5" ht="12.95" customHeight="1" x14ac:dyDescent="0.2">
      <c r="A7355" s="7">
        <f t="shared" si="10"/>
        <v>42779</v>
      </c>
      <c r="B7355" s="19">
        <v>7.4673790000000002</v>
      </c>
      <c r="C7355" s="20">
        <v>7.0030749999999999</v>
      </c>
      <c r="D7355" s="20">
        <v>7.0030749999999999</v>
      </c>
      <c r="E7355" s="2">
        <v>1</v>
      </c>
    </row>
    <row r="7356" spans="1:5" ht="12.95" customHeight="1" x14ac:dyDescent="0.2">
      <c r="A7356" s="7">
        <f t="shared" si="10"/>
        <v>42780</v>
      </c>
      <c r="B7356" s="19">
        <v>7.4620959999999998</v>
      </c>
      <c r="C7356" s="20">
        <v>6.9961520000000004</v>
      </c>
      <c r="D7356" s="20">
        <v>6.9961520000000004</v>
      </c>
      <c r="E7356" s="2">
        <v>1</v>
      </c>
    </row>
    <row r="7357" spans="1:5" ht="12.95" customHeight="1" x14ac:dyDescent="0.2">
      <c r="A7357" s="7">
        <f t="shared" si="10"/>
        <v>42781</v>
      </c>
      <c r="B7357" s="19">
        <v>7.4491579999999997</v>
      </c>
      <c r="C7357" s="20">
        <v>6.9846769999999996</v>
      </c>
      <c r="D7357" s="20">
        <v>6.9846769999999996</v>
      </c>
      <c r="E7357" s="2">
        <v>1</v>
      </c>
    </row>
    <row r="7358" spans="1:5" ht="12.95" customHeight="1" x14ac:dyDescent="0.2">
      <c r="A7358" s="7">
        <f t="shared" si="10"/>
        <v>42782</v>
      </c>
      <c r="B7358" s="19">
        <v>7.4485130000000002</v>
      </c>
      <c r="C7358" s="20">
        <v>6.996537</v>
      </c>
      <c r="D7358" s="20">
        <v>6.996537</v>
      </c>
      <c r="E7358" s="2">
        <v>1</v>
      </c>
    </row>
    <row r="7359" spans="1:5" ht="12.95" customHeight="1" x14ac:dyDescent="0.2">
      <c r="A7359" s="7">
        <f t="shared" si="10"/>
        <v>42783</v>
      </c>
      <c r="B7359" s="19">
        <v>7.4554989999999997</v>
      </c>
      <c r="C7359" s="20">
        <v>7.0030989999999997</v>
      </c>
      <c r="D7359" s="20">
        <v>7.0030989999999997</v>
      </c>
      <c r="E7359" s="2">
        <v>1</v>
      </c>
    </row>
    <row r="7360" spans="1:5" ht="12.95" customHeight="1" x14ac:dyDescent="0.2">
      <c r="A7360" s="7">
        <f t="shared" si="10"/>
        <v>42784</v>
      </c>
      <c r="B7360" s="19">
        <v>7.4503159999999999</v>
      </c>
      <c r="C7360" s="20">
        <v>7.0034929999999997</v>
      </c>
      <c r="D7360" s="20">
        <v>7.0034929999999997</v>
      </c>
      <c r="E7360" s="2">
        <v>1</v>
      </c>
    </row>
    <row r="7361" spans="1:5" ht="12.95" customHeight="1" x14ac:dyDescent="0.2">
      <c r="A7361" s="7">
        <f t="shared" si="10"/>
        <v>42785</v>
      </c>
      <c r="B7361" s="19">
        <v>7.4503159999999999</v>
      </c>
      <c r="C7361" s="20">
        <v>7.0034929999999997</v>
      </c>
      <c r="D7361" s="20">
        <v>7.0034929999999997</v>
      </c>
      <c r="E7361" s="2">
        <v>1</v>
      </c>
    </row>
    <row r="7362" spans="1:5" ht="12.95" customHeight="1" x14ac:dyDescent="0.2">
      <c r="A7362" s="7">
        <f t="shared" si="10"/>
        <v>42786</v>
      </c>
      <c r="B7362" s="19">
        <v>7.4503159999999999</v>
      </c>
      <c r="C7362" s="20">
        <v>7.0034929999999997</v>
      </c>
      <c r="D7362" s="20">
        <v>7.0034929999999997</v>
      </c>
      <c r="E7362" s="2">
        <v>1</v>
      </c>
    </row>
    <row r="7363" spans="1:5" ht="12.95" customHeight="1" x14ac:dyDescent="0.2">
      <c r="A7363" s="7">
        <f t="shared" si="10"/>
        <v>42787</v>
      </c>
      <c r="B7363" s="19">
        <v>7.4441949999999997</v>
      </c>
      <c r="C7363" s="20">
        <v>6.9931380000000001</v>
      </c>
      <c r="D7363" s="20">
        <v>6.9931380000000001</v>
      </c>
      <c r="E7363" s="2">
        <v>1</v>
      </c>
    </row>
    <row r="7364" spans="1:5" ht="12.95" customHeight="1" x14ac:dyDescent="0.2">
      <c r="A7364" s="7">
        <f t="shared" si="10"/>
        <v>42788</v>
      </c>
      <c r="B7364" s="19">
        <v>7.4406929999999996</v>
      </c>
      <c r="C7364" s="20">
        <v>6.9964199999999996</v>
      </c>
      <c r="D7364" s="20">
        <v>6.9964199999999996</v>
      </c>
      <c r="E7364" s="2">
        <v>1</v>
      </c>
    </row>
    <row r="7365" spans="1:5" ht="12.95" customHeight="1" x14ac:dyDescent="0.2">
      <c r="A7365" s="7">
        <f t="shared" si="10"/>
        <v>42789</v>
      </c>
      <c r="B7365" s="19">
        <v>7.4434209999999998</v>
      </c>
      <c r="C7365" s="20">
        <v>7.0003019999999996</v>
      </c>
      <c r="D7365" s="20">
        <v>7.0003019999999996</v>
      </c>
      <c r="E7365" s="2">
        <v>1</v>
      </c>
    </row>
    <row r="7366" spans="1:5" ht="12.95" customHeight="1" x14ac:dyDescent="0.2">
      <c r="A7366" s="7">
        <f t="shared" si="10"/>
        <v>42790</v>
      </c>
      <c r="B7366" s="19">
        <v>7.4446839999999996</v>
      </c>
      <c r="C7366" s="20">
        <v>6.9909699999999999</v>
      </c>
      <c r="D7366" s="20">
        <v>6.9909699999999999</v>
      </c>
      <c r="E7366" s="2">
        <v>1</v>
      </c>
    </row>
    <row r="7367" spans="1:5" ht="12.95" customHeight="1" x14ac:dyDescent="0.2">
      <c r="A7367" s="7">
        <f t="shared" si="10"/>
        <v>42791</v>
      </c>
      <c r="B7367" s="19">
        <v>7.4357620000000004</v>
      </c>
      <c r="C7367" s="20">
        <v>6.9819360000000001</v>
      </c>
      <c r="D7367" s="20">
        <v>6.9819360000000001</v>
      </c>
      <c r="E7367" s="2">
        <v>1</v>
      </c>
    </row>
    <row r="7368" spans="1:5" ht="12.95" customHeight="1" x14ac:dyDescent="0.2">
      <c r="A7368" s="7">
        <f t="shared" si="10"/>
        <v>42792</v>
      </c>
      <c r="B7368" s="19">
        <v>7.4357620000000004</v>
      </c>
      <c r="C7368" s="20">
        <v>6.9819360000000001</v>
      </c>
      <c r="D7368" s="20">
        <v>6.9819360000000001</v>
      </c>
      <c r="E7368" s="2">
        <v>1</v>
      </c>
    </row>
    <row r="7369" spans="1:5" ht="12.95" customHeight="1" x14ac:dyDescent="0.2">
      <c r="A7369" s="7">
        <f t="shared" si="10"/>
        <v>42793</v>
      </c>
      <c r="B7369" s="19">
        <v>7.4357620000000004</v>
      </c>
      <c r="C7369" s="20">
        <v>6.9819360000000001</v>
      </c>
      <c r="D7369" s="20">
        <v>6.9819360000000001</v>
      </c>
      <c r="E7369" s="2">
        <v>1</v>
      </c>
    </row>
    <row r="7370" spans="1:5" ht="12.95" customHeight="1" x14ac:dyDescent="0.2">
      <c r="A7370" s="7">
        <f t="shared" si="10"/>
        <v>42794</v>
      </c>
      <c r="B7370" s="19">
        <v>7.4286570000000003</v>
      </c>
      <c r="C7370" s="20">
        <v>6.9706830000000002</v>
      </c>
      <c r="D7370" s="20">
        <v>6.9706830000000002</v>
      </c>
      <c r="E7370" s="2">
        <v>1</v>
      </c>
    </row>
    <row r="7371" spans="1:5" ht="12.95" customHeight="1" x14ac:dyDescent="0.2">
      <c r="A7371" s="7">
        <f t="shared" si="10"/>
        <v>42795</v>
      </c>
      <c r="B7371" s="19">
        <v>7.427924</v>
      </c>
      <c r="C7371" s="20">
        <v>6.9778529999999996</v>
      </c>
      <c r="D7371" s="20">
        <v>6.9778529999999996</v>
      </c>
      <c r="E7371" s="2">
        <v>1</v>
      </c>
    </row>
    <row r="7372" spans="1:5" ht="12.95" customHeight="1" x14ac:dyDescent="0.2">
      <c r="A7372" s="7">
        <f t="shared" si="10"/>
        <v>42796</v>
      </c>
      <c r="B7372" s="19">
        <v>7.4345340000000002</v>
      </c>
      <c r="C7372" s="20">
        <v>6.9899719999999999</v>
      </c>
      <c r="D7372" s="20">
        <v>6.9899719999999999</v>
      </c>
      <c r="E7372" s="2">
        <v>1</v>
      </c>
    </row>
    <row r="7373" spans="1:5" ht="12.95" customHeight="1" x14ac:dyDescent="0.2">
      <c r="A7373" s="7">
        <f t="shared" si="10"/>
        <v>42797</v>
      </c>
      <c r="B7373" s="19">
        <v>7.4236800000000001</v>
      </c>
      <c r="C7373" s="20">
        <v>6.9784550000000003</v>
      </c>
      <c r="D7373" s="20">
        <v>6.9784550000000003</v>
      </c>
      <c r="E7373" s="2">
        <v>1</v>
      </c>
    </row>
    <row r="7374" spans="1:5" ht="12.95" customHeight="1" x14ac:dyDescent="0.2">
      <c r="A7374" s="7">
        <f t="shared" si="10"/>
        <v>42798</v>
      </c>
      <c r="B7374" s="19">
        <v>7.4179890000000004</v>
      </c>
      <c r="C7374" s="20">
        <v>6.9613259999999997</v>
      </c>
      <c r="D7374" s="20">
        <v>6.9613259999999997</v>
      </c>
      <c r="E7374" s="2">
        <v>1</v>
      </c>
    </row>
    <row r="7375" spans="1:5" ht="12.95" customHeight="1" x14ac:dyDescent="0.2">
      <c r="A7375" s="7">
        <f t="shared" si="10"/>
        <v>42799</v>
      </c>
      <c r="B7375" s="19">
        <v>7.4179890000000004</v>
      </c>
      <c r="C7375" s="20">
        <v>6.9613259999999997</v>
      </c>
      <c r="D7375" s="20">
        <v>6.9613259999999997</v>
      </c>
      <c r="E7375" s="2">
        <v>1</v>
      </c>
    </row>
    <row r="7376" spans="1:5" ht="12.95" customHeight="1" x14ac:dyDescent="0.2">
      <c r="A7376" s="7">
        <f t="shared" si="10"/>
        <v>42800</v>
      </c>
      <c r="B7376" s="19">
        <v>7.4179890000000004</v>
      </c>
      <c r="C7376" s="20">
        <v>6.9613259999999997</v>
      </c>
      <c r="D7376" s="20">
        <v>6.9613259999999997</v>
      </c>
      <c r="E7376" s="2">
        <v>1</v>
      </c>
    </row>
    <row r="7377" spans="1:5" ht="12.95" customHeight="1" x14ac:dyDescent="0.2">
      <c r="A7377" s="7">
        <f t="shared" si="10"/>
        <v>42801</v>
      </c>
      <c r="B7377" s="19">
        <v>7.4171649999999998</v>
      </c>
      <c r="C7377" s="20">
        <v>6.9345220000000003</v>
      </c>
      <c r="D7377" s="20">
        <v>6.9345220000000003</v>
      </c>
      <c r="E7377" s="2">
        <v>1</v>
      </c>
    </row>
    <row r="7378" spans="1:5" ht="12.95" customHeight="1" x14ac:dyDescent="0.2">
      <c r="A7378" s="7">
        <f t="shared" si="10"/>
        <v>42802</v>
      </c>
      <c r="B7378" s="19">
        <v>7.4111779999999996</v>
      </c>
      <c r="C7378" s="20">
        <v>6.9134120000000001</v>
      </c>
      <c r="D7378" s="20">
        <v>6.9134120000000001</v>
      </c>
      <c r="E7378" s="2">
        <v>1</v>
      </c>
    </row>
    <row r="7379" spans="1:5" ht="12.95" customHeight="1" x14ac:dyDescent="0.2">
      <c r="A7379" s="7">
        <f t="shared" si="10"/>
        <v>42803</v>
      </c>
      <c r="B7379" s="19">
        <v>7.4064030000000001</v>
      </c>
      <c r="C7379" s="20">
        <v>6.9257559999999998</v>
      </c>
      <c r="D7379" s="20">
        <v>6.9257559999999998</v>
      </c>
      <c r="E7379" s="2">
        <v>1</v>
      </c>
    </row>
    <row r="7380" spans="1:5" ht="12.95" customHeight="1" x14ac:dyDescent="0.2">
      <c r="A7380" s="7">
        <f t="shared" si="10"/>
        <v>42804</v>
      </c>
      <c r="B7380" s="19">
        <v>7.411289</v>
      </c>
      <c r="C7380" s="20">
        <v>6.9199710000000003</v>
      </c>
      <c r="D7380" s="20">
        <v>6.9199710000000003</v>
      </c>
      <c r="E7380" s="2">
        <v>1</v>
      </c>
    </row>
    <row r="7381" spans="1:5" ht="12.95" customHeight="1" x14ac:dyDescent="0.2">
      <c r="A7381" s="7">
        <f t="shared" si="10"/>
        <v>42805</v>
      </c>
      <c r="B7381" s="19">
        <v>7.426018</v>
      </c>
      <c r="C7381" s="20">
        <v>6.9169320000000001</v>
      </c>
      <c r="D7381" s="20">
        <v>6.9169320000000001</v>
      </c>
      <c r="E7381" s="2">
        <v>1</v>
      </c>
    </row>
    <row r="7382" spans="1:5" ht="12.95" customHeight="1" x14ac:dyDescent="0.2">
      <c r="A7382" s="7">
        <f t="shared" si="10"/>
        <v>42806</v>
      </c>
      <c r="B7382" s="19">
        <v>7.426018</v>
      </c>
      <c r="C7382" s="20">
        <v>6.9169320000000001</v>
      </c>
      <c r="D7382" s="20">
        <v>6.9169320000000001</v>
      </c>
      <c r="E7382" s="2">
        <v>1</v>
      </c>
    </row>
    <row r="7383" spans="1:5" ht="12.95" customHeight="1" x14ac:dyDescent="0.2">
      <c r="A7383" s="7">
        <f t="shared" si="10"/>
        <v>42807</v>
      </c>
      <c r="B7383" s="19">
        <v>7.426018</v>
      </c>
      <c r="C7383" s="20">
        <v>6.9169320000000001</v>
      </c>
      <c r="D7383" s="20">
        <v>6.9169320000000001</v>
      </c>
      <c r="E7383" s="2">
        <v>1</v>
      </c>
    </row>
    <row r="7384" spans="1:5" ht="12.95" customHeight="1" x14ac:dyDescent="0.2">
      <c r="A7384" s="7">
        <f t="shared" si="10"/>
        <v>42808</v>
      </c>
      <c r="B7384" s="19">
        <v>7.4282510000000004</v>
      </c>
      <c r="C7384" s="20">
        <v>6.9074309999999999</v>
      </c>
      <c r="D7384" s="20">
        <v>6.9074309999999999</v>
      </c>
      <c r="E7384" s="2">
        <v>1</v>
      </c>
    </row>
    <row r="7385" spans="1:5" ht="12.95" customHeight="1" x14ac:dyDescent="0.2">
      <c r="A7385" s="7">
        <f t="shared" si="10"/>
        <v>42809</v>
      </c>
      <c r="B7385" s="19">
        <v>7.4258050000000004</v>
      </c>
      <c r="C7385" s="20">
        <v>6.9238280000000003</v>
      </c>
      <c r="D7385" s="20">
        <v>6.9238280000000003</v>
      </c>
      <c r="E7385" s="2">
        <v>1</v>
      </c>
    </row>
    <row r="7386" spans="1:5" ht="12.95" customHeight="1" x14ac:dyDescent="0.2">
      <c r="A7386" s="7">
        <f t="shared" si="10"/>
        <v>42810</v>
      </c>
      <c r="B7386" s="19">
        <v>7.4292619999999996</v>
      </c>
      <c r="C7386" s="20">
        <v>6.9322220000000003</v>
      </c>
      <c r="D7386" s="20">
        <v>6.9322220000000003</v>
      </c>
      <c r="E7386" s="2">
        <v>1</v>
      </c>
    </row>
    <row r="7387" spans="1:5" ht="12.95" customHeight="1" x14ac:dyDescent="0.2">
      <c r="A7387" s="7">
        <f t="shared" si="10"/>
        <v>42811</v>
      </c>
      <c r="B7387" s="19">
        <v>7.4225919999999999</v>
      </c>
      <c r="C7387" s="20">
        <v>6.9305250000000003</v>
      </c>
      <c r="D7387" s="20">
        <v>6.9305250000000003</v>
      </c>
      <c r="E7387" s="2">
        <v>1</v>
      </c>
    </row>
    <row r="7388" spans="1:5" ht="12.95" customHeight="1" x14ac:dyDescent="0.2">
      <c r="A7388" s="7">
        <f t="shared" si="10"/>
        <v>42812</v>
      </c>
      <c r="B7388" s="19">
        <v>7.424175</v>
      </c>
      <c r="C7388" s="20">
        <v>6.9352410000000004</v>
      </c>
      <c r="D7388" s="20">
        <v>6.9352410000000004</v>
      </c>
      <c r="E7388" s="2">
        <v>1</v>
      </c>
    </row>
    <row r="7389" spans="1:5" ht="12.95" customHeight="1" x14ac:dyDescent="0.2">
      <c r="A7389" s="7">
        <f t="shared" si="10"/>
        <v>42813</v>
      </c>
      <c r="B7389" s="19">
        <v>7.424175</v>
      </c>
      <c r="C7389" s="20">
        <v>6.9352410000000004</v>
      </c>
      <c r="D7389" s="20">
        <v>6.9352410000000004</v>
      </c>
      <c r="E7389" s="2">
        <v>1</v>
      </c>
    </row>
    <row r="7390" spans="1:5" ht="12.95" customHeight="1" x14ac:dyDescent="0.2">
      <c r="A7390" s="7">
        <f t="shared" si="10"/>
        <v>42814</v>
      </c>
      <c r="B7390" s="19">
        <v>7.424175</v>
      </c>
      <c r="C7390" s="20">
        <v>6.9352410000000004</v>
      </c>
      <c r="D7390" s="20">
        <v>6.9352410000000004</v>
      </c>
      <c r="E7390" s="2">
        <v>1</v>
      </c>
    </row>
    <row r="7391" spans="1:5" ht="12.95" customHeight="1" x14ac:dyDescent="0.2">
      <c r="A7391" s="7">
        <f t="shared" si="10"/>
        <v>42815</v>
      </c>
      <c r="B7391" s="19">
        <v>7.4094660000000001</v>
      </c>
      <c r="C7391" s="20">
        <v>6.9060170000000003</v>
      </c>
      <c r="D7391" s="20">
        <v>6.9060170000000003</v>
      </c>
      <c r="E7391" s="2">
        <v>1</v>
      </c>
    </row>
    <row r="7392" spans="1:5" ht="12.95" customHeight="1" x14ac:dyDescent="0.2">
      <c r="A7392" s="7">
        <f t="shared" si="10"/>
        <v>42816</v>
      </c>
      <c r="B7392" s="19">
        <v>7.4051039999999997</v>
      </c>
      <c r="C7392" s="20">
        <v>6.8859070000000004</v>
      </c>
      <c r="D7392" s="20">
        <v>6.8859070000000004</v>
      </c>
      <c r="E7392" s="2">
        <v>1</v>
      </c>
    </row>
    <row r="7393" spans="1:5" ht="12.95" customHeight="1" x14ac:dyDescent="0.2">
      <c r="A7393" s="7">
        <f t="shared" si="10"/>
        <v>42817</v>
      </c>
      <c r="B7393" s="19">
        <v>7.4037930000000003</v>
      </c>
      <c r="C7393" s="20">
        <v>6.9052350000000002</v>
      </c>
      <c r="D7393" s="20">
        <v>6.9052350000000002</v>
      </c>
      <c r="E7393" s="2">
        <v>1</v>
      </c>
    </row>
    <row r="7394" spans="1:5" ht="12.95" customHeight="1" x14ac:dyDescent="0.2">
      <c r="A7394" s="7">
        <f t="shared" si="10"/>
        <v>42818</v>
      </c>
      <c r="B7394" s="19">
        <v>7.4059600000000003</v>
      </c>
      <c r="C7394" s="20">
        <v>6.9175789999999999</v>
      </c>
      <c r="D7394" s="20">
        <v>6.9175789999999999</v>
      </c>
      <c r="E7394" s="2">
        <v>1</v>
      </c>
    </row>
    <row r="7395" spans="1:5" ht="12.95" customHeight="1" x14ac:dyDescent="0.2">
      <c r="A7395" s="7">
        <f t="shared" si="10"/>
        <v>42819</v>
      </c>
      <c r="B7395" s="19">
        <v>7.4108049999999999</v>
      </c>
      <c r="C7395" s="20">
        <v>6.9214580000000003</v>
      </c>
      <c r="D7395" s="20">
        <v>6.9214580000000003</v>
      </c>
      <c r="E7395" s="2">
        <v>1</v>
      </c>
    </row>
    <row r="7396" spans="1:5" ht="12.95" customHeight="1" x14ac:dyDescent="0.2">
      <c r="A7396" s="7">
        <f t="shared" si="10"/>
        <v>42820</v>
      </c>
      <c r="B7396" s="19">
        <v>7.4108049999999999</v>
      </c>
      <c r="C7396" s="20">
        <v>6.9214580000000003</v>
      </c>
      <c r="D7396" s="20">
        <v>6.9214580000000003</v>
      </c>
      <c r="E7396" s="2">
        <v>1</v>
      </c>
    </row>
    <row r="7397" spans="1:5" ht="12.95" customHeight="1" x14ac:dyDescent="0.2">
      <c r="A7397" s="7">
        <f t="shared" si="10"/>
        <v>42821</v>
      </c>
      <c r="B7397" s="19">
        <v>7.4108049999999999</v>
      </c>
      <c r="C7397" s="20">
        <v>6.9214580000000003</v>
      </c>
      <c r="D7397" s="20">
        <v>6.9214580000000003</v>
      </c>
      <c r="E7397" s="2">
        <v>1</v>
      </c>
    </row>
    <row r="7398" spans="1:5" ht="12.95" customHeight="1" x14ac:dyDescent="0.2">
      <c r="A7398" s="7">
        <f t="shared" si="10"/>
        <v>42822</v>
      </c>
      <c r="B7398" s="19">
        <v>7.4139980000000003</v>
      </c>
      <c r="C7398" s="20">
        <v>6.9302650000000003</v>
      </c>
      <c r="D7398" s="20">
        <v>6.9302650000000003</v>
      </c>
      <c r="E7398" s="2">
        <v>1</v>
      </c>
    </row>
    <row r="7399" spans="1:5" ht="12.95" customHeight="1" x14ac:dyDescent="0.2">
      <c r="A7399" s="7">
        <f t="shared" si="10"/>
        <v>42823</v>
      </c>
      <c r="B7399" s="19">
        <v>7.4311109999999996</v>
      </c>
      <c r="C7399" s="20">
        <v>6.9462619999999999</v>
      </c>
      <c r="D7399" s="20">
        <v>6.9462619999999999</v>
      </c>
      <c r="E7399" s="2">
        <v>1</v>
      </c>
    </row>
    <row r="7400" spans="1:5" ht="12.95" customHeight="1" x14ac:dyDescent="0.2">
      <c r="A7400" s="7">
        <f t="shared" si="10"/>
        <v>42824</v>
      </c>
      <c r="B7400" s="19">
        <v>7.4284429999999997</v>
      </c>
      <c r="C7400" s="20">
        <v>6.926933</v>
      </c>
      <c r="D7400" s="20">
        <v>6.926933</v>
      </c>
      <c r="E7400" s="2">
        <v>1</v>
      </c>
    </row>
    <row r="7401" spans="1:5" ht="12.95" customHeight="1" x14ac:dyDescent="0.2">
      <c r="A7401" s="7">
        <f t="shared" si="10"/>
        <v>42825</v>
      </c>
      <c r="B7401" s="19">
        <v>7.4383900000000001</v>
      </c>
      <c r="C7401" s="20">
        <v>6.9563170000000003</v>
      </c>
      <c r="D7401" s="20">
        <v>6.9563170000000003</v>
      </c>
      <c r="E7401" s="2">
        <v>1</v>
      </c>
    </row>
    <row r="7402" spans="1:5" ht="12.95" customHeight="1" x14ac:dyDescent="0.2">
      <c r="A7402" s="7">
        <f t="shared" si="10"/>
        <v>42826</v>
      </c>
      <c r="B7402" s="19">
        <v>7.4451049999999999</v>
      </c>
      <c r="C7402" s="20">
        <v>6.9684619999999997</v>
      </c>
      <c r="D7402" s="20">
        <v>6.9684619999999997</v>
      </c>
      <c r="E7402" s="2">
        <v>1</v>
      </c>
    </row>
    <row r="7403" spans="1:5" ht="12.95" customHeight="1" x14ac:dyDescent="0.2">
      <c r="A7403" s="7">
        <f t="shared" si="10"/>
        <v>42827</v>
      </c>
      <c r="B7403" s="19">
        <v>7.4451049999999999</v>
      </c>
      <c r="C7403" s="20">
        <v>6.9684619999999997</v>
      </c>
      <c r="D7403" s="20">
        <v>6.9684619999999997</v>
      </c>
      <c r="E7403" s="2">
        <v>1</v>
      </c>
    </row>
    <row r="7404" spans="1:5" ht="12.95" customHeight="1" x14ac:dyDescent="0.2">
      <c r="A7404" s="7">
        <f t="shared" si="10"/>
        <v>42828</v>
      </c>
      <c r="B7404" s="19">
        <v>7.4451049999999999</v>
      </c>
      <c r="C7404" s="20">
        <v>6.9684619999999997</v>
      </c>
      <c r="D7404" s="20">
        <v>6.9684619999999997</v>
      </c>
      <c r="E7404" s="2">
        <v>1</v>
      </c>
    </row>
    <row r="7405" spans="1:5" ht="12.95" customHeight="1" x14ac:dyDescent="0.2">
      <c r="A7405" s="7">
        <f t="shared" si="10"/>
        <v>42829</v>
      </c>
      <c r="B7405" s="19">
        <v>7.4357680000000004</v>
      </c>
      <c r="C7405" s="20">
        <v>6.9558169999999997</v>
      </c>
      <c r="D7405" s="20">
        <v>6.9558169999999997</v>
      </c>
      <c r="E7405" s="2">
        <v>1</v>
      </c>
    </row>
    <row r="7406" spans="1:5" ht="12.95" customHeight="1" x14ac:dyDescent="0.2">
      <c r="A7406" s="7">
        <f t="shared" si="10"/>
        <v>42830</v>
      </c>
      <c r="B7406" s="19">
        <v>7.4309029999999998</v>
      </c>
      <c r="C7406" s="20">
        <v>6.9584260000000002</v>
      </c>
      <c r="D7406" s="20">
        <v>6.9584260000000002</v>
      </c>
      <c r="E7406" s="2">
        <v>1</v>
      </c>
    </row>
    <row r="7407" spans="1:5" ht="12.95" customHeight="1" x14ac:dyDescent="0.2">
      <c r="A7407" s="7">
        <f t="shared" si="10"/>
        <v>42831</v>
      </c>
      <c r="B7407" s="19">
        <v>7.427486</v>
      </c>
      <c r="C7407" s="20">
        <v>6.9415760000000004</v>
      </c>
      <c r="D7407" s="20">
        <v>6.9415760000000004</v>
      </c>
      <c r="E7407" s="2">
        <v>1</v>
      </c>
    </row>
    <row r="7408" spans="1:5" ht="12.95" customHeight="1" x14ac:dyDescent="0.2">
      <c r="A7408" s="7">
        <f t="shared" si="10"/>
        <v>42832</v>
      </c>
      <c r="B7408" s="19">
        <v>7.4491069999999997</v>
      </c>
      <c r="C7408" s="20">
        <v>6.9552820000000004</v>
      </c>
      <c r="D7408" s="20">
        <v>6.9552820000000004</v>
      </c>
      <c r="E7408" s="2">
        <v>1</v>
      </c>
    </row>
    <row r="7409" spans="1:5" ht="12.95" customHeight="1" x14ac:dyDescent="0.2">
      <c r="A7409" s="7">
        <f t="shared" si="10"/>
        <v>42833</v>
      </c>
      <c r="B7409" s="19">
        <v>7.458583</v>
      </c>
      <c r="C7409" s="20">
        <v>6.9752020000000003</v>
      </c>
      <c r="D7409" s="20">
        <v>6.9752020000000003</v>
      </c>
      <c r="E7409" s="2">
        <v>1</v>
      </c>
    </row>
    <row r="7410" spans="1:5" ht="12.95" customHeight="1" x14ac:dyDescent="0.2">
      <c r="A7410" s="7">
        <f t="shared" si="10"/>
        <v>42834</v>
      </c>
      <c r="B7410" s="19">
        <v>7.458583</v>
      </c>
      <c r="C7410" s="20">
        <v>6.9752020000000003</v>
      </c>
      <c r="D7410" s="20">
        <v>6.9752020000000003</v>
      </c>
      <c r="E7410" s="2">
        <v>1</v>
      </c>
    </row>
    <row r="7411" spans="1:5" ht="12.95" customHeight="1" x14ac:dyDescent="0.2">
      <c r="A7411" s="7">
        <f t="shared" si="10"/>
        <v>42835</v>
      </c>
      <c r="B7411" s="19">
        <v>7.458583</v>
      </c>
      <c r="C7411" s="20">
        <v>6.9752020000000003</v>
      </c>
      <c r="D7411" s="20">
        <v>6.9752020000000003</v>
      </c>
      <c r="E7411" s="2">
        <v>1</v>
      </c>
    </row>
    <row r="7412" spans="1:5" ht="12.95" customHeight="1" x14ac:dyDescent="0.2">
      <c r="A7412" s="7">
        <f t="shared" si="10"/>
        <v>42836</v>
      </c>
      <c r="B7412" s="19">
        <v>7.4416169999999999</v>
      </c>
      <c r="C7412" s="20">
        <v>6.9691109999999998</v>
      </c>
      <c r="D7412" s="20">
        <v>6.9691109999999998</v>
      </c>
      <c r="E7412" s="2">
        <v>1</v>
      </c>
    </row>
    <row r="7413" spans="1:5" ht="12.95" customHeight="1" x14ac:dyDescent="0.2">
      <c r="A7413" s="7">
        <f t="shared" si="10"/>
        <v>42837</v>
      </c>
      <c r="B7413" s="19">
        <v>7.4350100000000001</v>
      </c>
      <c r="C7413" s="20">
        <v>6.9629240000000001</v>
      </c>
      <c r="D7413" s="20">
        <v>6.9629240000000001</v>
      </c>
      <c r="E7413" s="2">
        <v>1</v>
      </c>
    </row>
    <row r="7414" spans="1:5" ht="12.95" customHeight="1" x14ac:dyDescent="0.2">
      <c r="A7414" s="7">
        <f t="shared" si="10"/>
        <v>42838</v>
      </c>
      <c r="B7414" s="19">
        <v>7.4224779999999999</v>
      </c>
      <c r="C7414" s="20">
        <v>6.9479340000000001</v>
      </c>
      <c r="D7414" s="20">
        <v>6.9479340000000001</v>
      </c>
      <c r="E7414" s="2">
        <v>1</v>
      </c>
    </row>
    <row r="7415" spans="1:5" ht="12.95" customHeight="1" x14ac:dyDescent="0.2">
      <c r="A7415" s="7">
        <f t="shared" si="10"/>
        <v>42839</v>
      </c>
      <c r="B7415" s="19">
        <v>7.4332399999999996</v>
      </c>
      <c r="C7415" s="20">
        <v>6.9580080000000004</v>
      </c>
      <c r="D7415" s="20">
        <v>6.9580080000000004</v>
      </c>
      <c r="E7415" s="2">
        <v>1</v>
      </c>
    </row>
    <row r="7416" spans="1:5" ht="12.95" customHeight="1" x14ac:dyDescent="0.2">
      <c r="A7416" s="7">
        <f t="shared" si="10"/>
        <v>42840</v>
      </c>
      <c r="B7416" s="19">
        <v>7.4308110000000003</v>
      </c>
      <c r="C7416" s="20">
        <v>6.9648620000000001</v>
      </c>
      <c r="D7416" s="20">
        <v>6.9648620000000001</v>
      </c>
      <c r="E7416" s="2">
        <v>1</v>
      </c>
    </row>
    <row r="7417" spans="1:5" ht="12.95" customHeight="1" x14ac:dyDescent="0.2">
      <c r="A7417" s="7">
        <f t="shared" ref="A7417:A7480" si="11">A7416+1</f>
        <v>42841</v>
      </c>
      <c r="B7417" s="19">
        <v>7.4308110000000003</v>
      </c>
      <c r="C7417" s="20">
        <v>6.9648620000000001</v>
      </c>
      <c r="D7417" s="20">
        <v>6.9648620000000001</v>
      </c>
      <c r="E7417" s="2">
        <v>1</v>
      </c>
    </row>
    <row r="7418" spans="1:5" ht="12.95" customHeight="1" x14ac:dyDescent="0.2">
      <c r="A7418" s="7">
        <f t="shared" si="11"/>
        <v>42842</v>
      </c>
      <c r="B7418" s="19">
        <v>7.4308110000000003</v>
      </c>
      <c r="C7418" s="20">
        <v>6.9648620000000001</v>
      </c>
      <c r="D7418" s="20">
        <v>6.9648620000000001</v>
      </c>
      <c r="E7418" s="2">
        <v>1</v>
      </c>
    </row>
    <row r="7419" spans="1:5" ht="12.95" customHeight="1" x14ac:dyDescent="0.2">
      <c r="A7419" s="7">
        <f t="shared" si="11"/>
        <v>42843</v>
      </c>
      <c r="B7419" s="19">
        <v>7.4308110000000003</v>
      </c>
      <c r="C7419" s="20">
        <v>6.9648620000000001</v>
      </c>
      <c r="D7419" s="20">
        <v>6.9648620000000001</v>
      </c>
      <c r="E7419" s="2">
        <v>1</v>
      </c>
    </row>
    <row r="7420" spans="1:5" ht="12.95" customHeight="1" x14ac:dyDescent="0.2">
      <c r="A7420" s="7">
        <f t="shared" si="11"/>
        <v>42844</v>
      </c>
      <c r="B7420" s="19">
        <v>7.4211200000000002</v>
      </c>
      <c r="C7420" s="20">
        <v>6.9440629999999999</v>
      </c>
      <c r="D7420" s="20">
        <v>6.9440629999999999</v>
      </c>
      <c r="E7420" s="2">
        <v>1</v>
      </c>
    </row>
    <row r="7421" spans="1:5" ht="12.95" customHeight="1" x14ac:dyDescent="0.2">
      <c r="A7421" s="7">
        <f t="shared" si="11"/>
        <v>42845</v>
      </c>
      <c r="B7421" s="19">
        <v>7.4321339999999996</v>
      </c>
      <c r="C7421" s="20">
        <v>6.9608819999999998</v>
      </c>
      <c r="D7421" s="20">
        <v>6.9608819999999998</v>
      </c>
      <c r="E7421" s="2">
        <v>1</v>
      </c>
    </row>
    <row r="7422" spans="1:5" ht="12.95" customHeight="1" x14ac:dyDescent="0.2">
      <c r="A7422" s="7">
        <f t="shared" si="11"/>
        <v>42846</v>
      </c>
      <c r="B7422" s="19">
        <v>7.4447070000000002</v>
      </c>
      <c r="C7422" s="20">
        <v>6.9485780000000004</v>
      </c>
      <c r="D7422" s="20">
        <v>6.9485780000000004</v>
      </c>
      <c r="E7422" s="2">
        <v>1</v>
      </c>
    </row>
    <row r="7423" spans="1:5" ht="12.95" customHeight="1" x14ac:dyDescent="0.2">
      <c r="A7423" s="7">
        <f t="shared" si="11"/>
        <v>42847</v>
      </c>
      <c r="B7423" s="19">
        <v>7.4482379999999999</v>
      </c>
      <c r="C7423" s="20">
        <v>6.9668299999999999</v>
      </c>
      <c r="D7423" s="20">
        <v>6.9668299999999999</v>
      </c>
      <c r="E7423" s="2">
        <v>1</v>
      </c>
    </row>
    <row r="7424" spans="1:5" ht="12.95" customHeight="1" x14ac:dyDescent="0.2">
      <c r="A7424" s="7">
        <f t="shared" si="11"/>
        <v>42848</v>
      </c>
      <c r="B7424" s="19">
        <v>7.4482379999999999</v>
      </c>
      <c r="C7424" s="20">
        <v>6.9668299999999999</v>
      </c>
      <c r="D7424" s="20">
        <v>6.9668299999999999</v>
      </c>
      <c r="E7424" s="2">
        <v>1</v>
      </c>
    </row>
    <row r="7425" spans="1:5" ht="12.95" customHeight="1" x14ac:dyDescent="0.2">
      <c r="A7425" s="7">
        <f t="shared" si="11"/>
        <v>42849</v>
      </c>
      <c r="B7425" s="19">
        <v>7.4482379999999999</v>
      </c>
      <c r="C7425" s="20">
        <v>6.9668299999999999</v>
      </c>
      <c r="D7425" s="20">
        <v>6.9668299999999999</v>
      </c>
      <c r="E7425" s="2">
        <v>1</v>
      </c>
    </row>
    <row r="7426" spans="1:5" ht="12.95" customHeight="1" x14ac:dyDescent="0.2">
      <c r="A7426" s="7">
        <f t="shared" si="11"/>
        <v>42850</v>
      </c>
      <c r="B7426" s="19">
        <v>7.4502509999999997</v>
      </c>
      <c r="C7426" s="20">
        <v>6.8932739999999999</v>
      </c>
      <c r="D7426" s="20">
        <v>6.8932739999999999</v>
      </c>
      <c r="E7426" s="2">
        <v>1</v>
      </c>
    </row>
    <row r="7427" spans="1:5" ht="12.95" customHeight="1" x14ac:dyDescent="0.2">
      <c r="A7427" s="7">
        <f t="shared" si="11"/>
        <v>42851</v>
      </c>
      <c r="B7427" s="19">
        <v>7.4592859999999996</v>
      </c>
      <c r="C7427" s="20">
        <v>6.8876140000000001</v>
      </c>
      <c r="D7427" s="20">
        <v>6.8876140000000001</v>
      </c>
      <c r="E7427" s="2">
        <v>1</v>
      </c>
    </row>
    <row r="7428" spans="1:5" ht="12.95" customHeight="1" x14ac:dyDescent="0.2">
      <c r="A7428" s="7">
        <f t="shared" si="11"/>
        <v>42852</v>
      </c>
      <c r="B7428" s="19">
        <v>7.4540090000000001</v>
      </c>
      <c r="C7428" s="20">
        <v>6.8757580000000003</v>
      </c>
      <c r="D7428" s="20">
        <v>6.8757580000000003</v>
      </c>
      <c r="E7428" s="2">
        <v>1</v>
      </c>
    </row>
    <row r="7429" spans="1:5" ht="12.95" customHeight="1" x14ac:dyDescent="0.2">
      <c r="A7429" s="7">
        <f t="shared" si="11"/>
        <v>42853</v>
      </c>
      <c r="B7429" s="19">
        <v>7.4622950000000001</v>
      </c>
      <c r="C7429" s="20">
        <v>6.8942119999999996</v>
      </c>
      <c r="D7429" s="20">
        <v>6.8942119999999996</v>
      </c>
      <c r="E7429" s="2">
        <v>1</v>
      </c>
    </row>
    <row r="7430" spans="1:5" ht="12.95" customHeight="1" x14ac:dyDescent="0.2">
      <c r="A7430" s="7">
        <f t="shared" si="11"/>
        <v>42854</v>
      </c>
      <c r="B7430" s="19">
        <v>7.4702630000000001</v>
      </c>
      <c r="C7430" s="20">
        <v>6.8939300000000001</v>
      </c>
      <c r="D7430" s="20">
        <v>6.8939300000000001</v>
      </c>
      <c r="E7430" s="2">
        <v>1</v>
      </c>
    </row>
    <row r="7431" spans="1:5" ht="12.95" customHeight="1" x14ac:dyDescent="0.2">
      <c r="A7431" s="7">
        <f t="shared" si="11"/>
        <v>42855</v>
      </c>
      <c r="B7431" s="19">
        <v>7.4702630000000001</v>
      </c>
      <c r="C7431" s="20">
        <v>6.8939300000000001</v>
      </c>
      <c r="D7431" s="20">
        <v>6.8939300000000001</v>
      </c>
      <c r="E7431" s="2">
        <v>1</v>
      </c>
    </row>
    <row r="7432" spans="1:5" ht="12.95" customHeight="1" x14ac:dyDescent="0.2">
      <c r="A7432" s="7">
        <f t="shared" si="11"/>
        <v>42856</v>
      </c>
      <c r="B7432" s="19">
        <v>7.4702630000000001</v>
      </c>
      <c r="C7432" s="20">
        <v>6.8939300000000001</v>
      </c>
      <c r="D7432" s="20">
        <v>6.8939300000000001</v>
      </c>
      <c r="E7432" s="2">
        <v>1</v>
      </c>
    </row>
    <row r="7433" spans="1:5" ht="12.95" customHeight="1" x14ac:dyDescent="0.2">
      <c r="A7433" s="7">
        <f t="shared" si="11"/>
        <v>42857</v>
      </c>
      <c r="B7433" s="19">
        <v>7.4702630000000001</v>
      </c>
      <c r="C7433" s="20">
        <v>6.8939300000000001</v>
      </c>
      <c r="D7433" s="20">
        <v>6.8939300000000001</v>
      </c>
      <c r="E7433" s="2">
        <v>1</v>
      </c>
    </row>
    <row r="7434" spans="1:5" ht="12.95" customHeight="1" x14ac:dyDescent="0.2">
      <c r="A7434" s="7">
        <f t="shared" si="11"/>
        <v>42858</v>
      </c>
      <c r="B7434" s="19">
        <v>7.4645989999999998</v>
      </c>
      <c r="C7434" s="20">
        <v>6.882352</v>
      </c>
      <c r="D7434" s="20">
        <v>6.882352</v>
      </c>
      <c r="E7434" s="2">
        <v>1</v>
      </c>
    </row>
    <row r="7435" spans="1:5" ht="12.95" customHeight="1" x14ac:dyDescent="0.2">
      <c r="A7435" s="7">
        <f t="shared" si="11"/>
        <v>42859</v>
      </c>
      <c r="B7435" s="19">
        <v>7.4591320000000003</v>
      </c>
      <c r="C7435" s="20">
        <v>6.9085229999999997</v>
      </c>
      <c r="D7435" s="20">
        <v>6.9085229999999997</v>
      </c>
      <c r="E7435" s="2">
        <v>1</v>
      </c>
    </row>
    <row r="7436" spans="1:5" ht="12.95" customHeight="1" x14ac:dyDescent="0.2">
      <c r="A7436" s="7">
        <f t="shared" si="11"/>
        <v>42860</v>
      </c>
      <c r="B7436" s="19">
        <v>7.4479110000000004</v>
      </c>
      <c r="C7436" s="20">
        <v>6.8752060000000004</v>
      </c>
      <c r="D7436" s="20">
        <v>6.8752060000000004</v>
      </c>
      <c r="E7436" s="2">
        <v>1</v>
      </c>
    </row>
    <row r="7437" spans="1:5" ht="12.95" customHeight="1" x14ac:dyDescent="0.2">
      <c r="A7437" s="7">
        <f t="shared" si="11"/>
        <v>42861</v>
      </c>
      <c r="B7437" s="19">
        <v>7.4439200000000003</v>
      </c>
      <c r="C7437" s="20">
        <v>6.8740600000000001</v>
      </c>
      <c r="D7437" s="20">
        <v>6.8740600000000001</v>
      </c>
      <c r="E7437" s="2">
        <v>1</v>
      </c>
    </row>
    <row r="7438" spans="1:5" ht="12.95" customHeight="1" x14ac:dyDescent="0.2">
      <c r="A7438" s="7">
        <f t="shared" si="11"/>
        <v>42862</v>
      </c>
      <c r="B7438" s="19">
        <v>7.4439200000000003</v>
      </c>
      <c r="C7438" s="20">
        <v>6.8740600000000001</v>
      </c>
      <c r="D7438" s="20">
        <v>6.8740600000000001</v>
      </c>
      <c r="E7438" s="2">
        <v>1</v>
      </c>
    </row>
    <row r="7439" spans="1:5" ht="12.95" customHeight="1" x14ac:dyDescent="0.2">
      <c r="A7439" s="7">
        <f t="shared" si="11"/>
        <v>42863</v>
      </c>
      <c r="B7439" s="19">
        <v>7.4439200000000003</v>
      </c>
      <c r="C7439" s="20">
        <v>6.8740600000000001</v>
      </c>
      <c r="D7439" s="20">
        <v>6.8740600000000001</v>
      </c>
      <c r="E7439" s="2">
        <v>1</v>
      </c>
    </row>
    <row r="7440" spans="1:5" ht="12.95" customHeight="1" x14ac:dyDescent="0.2">
      <c r="A7440" s="7">
        <f t="shared" si="11"/>
        <v>42864</v>
      </c>
      <c r="B7440" s="19">
        <v>7.4305250000000003</v>
      </c>
      <c r="C7440" s="20">
        <v>6.8345520000000004</v>
      </c>
      <c r="D7440" s="20">
        <v>6.8345520000000004</v>
      </c>
      <c r="E7440" s="2">
        <v>1</v>
      </c>
    </row>
    <row r="7441" spans="1:5" ht="12.95" customHeight="1" x14ac:dyDescent="0.2">
      <c r="A7441" s="7">
        <f t="shared" si="11"/>
        <v>42865</v>
      </c>
      <c r="B7441" s="19">
        <v>7.416747</v>
      </c>
      <c r="C7441" s="20">
        <v>6.7931369999999998</v>
      </c>
      <c r="D7441" s="20">
        <v>6.7931369999999998</v>
      </c>
      <c r="E7441" s="2">
        <v>1</v>
      </c>
    </row>
    <row r="7442" spans="1:5" ht="12.95" customHeight="1" x14ac:dyDescent="0.2">
      <c r="A7442" s="7">
        <f t="shared" si="11"/>
        <v>42866</v>
      </c>
      <c r="B7442" s="19">
        <v>7.42218</v>
      </c>
      <c r="C7442" s="20">
        <v>6.7832020000000002</v>
      </c>
      <c r="D7442" s="20">
        <v>6.7832020000000002</v>
      </c>
      <c r="E7442" s="2">
        <v>1</v>
      </c>
    </row>
    <row r="7443" spans="1:5" ht="12.95" customHeight="1" x14ac:dyDescent="0.2">
      <c r="A7443" s="7">
        <f t="shared" si="11"/>
        <v>42867</v>
      </c>
      <c r="B7443" s="19">
        <v>7.4157080000000004</v>
      </c>
      <c r="C7443" s="20">
        <v>6.7692449999999997</v>
      </c>
      <c r="D7443" s="20">
        <v>6.7692449999999997</v>
      </c>
      <c r="E7443" s="2">
        <v>1</v>
      </c>
    </row>
    <row r="7444" spans="1:5" ht="12.95" customHeight="1" x14ac:dyDescent="0.2">
      <c r="A7444" s="7">
        <f t="shared" si="11"/>
        <v>42868</v>
      </c>
      <c r="B7444" s="19">
        <v>7.4210520000000004</v>
      </c>
      <c r="C7444" s="20">
        <v>6.7759790000000004</v>
      </c>
      <c r="D7444" s="20">
        <v>6.7759790000000004</v>
      </c>
      <c r="E7444" s="2">
        <v>1</v>
      </c>
    </row>
    <row r="7445" spans="1:5" ht="12.95" customHeight="1" x14ac:dyDescent="0.2">
      <c r="A7445" s="7">
        <f t="shared" si="11"/>
        <v>42869</v>
      </c>
      <c r="B7445" s="19">
        <v>7.4210520000000004</v>
      </c>
      <c r="C7445" s="20">
        <v>6.7759790000000004</v>
      </c>
      <c r="D7445" s="20">
        <v>6.7759790000000004</v>
      </c>
      <c r="E7445" s="2">
        <v>1</v>
      </c>
    </row>
    <row r="7446" spans="1:5" ht="12.95" customHeight="1" x14ac:dyDescent="0.2">
      <c r="A7446" s="7">
        <f t="shared" si="11"/>
        <v>42870</v>
      </c>
      <c r="B7446" s="19">
        <v>7.4210520000000004</v>
      </c>
      <c r="C7446" s="20">
        <v>6.7759790000000004</v>
      </c>
      <c r="D7446" s="20">
        <v>6.7759790000000004</v>
      </c>
      <c r="E7446" s="2">
        <v>1</v>
      </c>
    </row>
    <row r="7447" spans="1:5" ht="12.95" customHeight="1" x14ac:dyDescent="0.2">
      <c r="A7447" s="7">
        <f t="shared" si="11"/>
        <v>42871</v>
      </c>
      <c r="B7447" s="19">
        <v>7.422504</v>
      </c>
      <c r="C7447" s="20">
        <v>6.7915669999999997</v>
      </c>
      <c r="D7447" s="20">
        <v>6.7915669999999997</v>
      </c>
      <c r="E7447" s="2">
        <v>1</v>
      </c>
    </row>
    <row r="7448" spans="1:5" ht="12.95" customHeight="1" x14ac:dyDescent="0.2">
      <c r="A7448" s="7">
        <f t="shared" si="11"/>
        <v>42872</v>
      </c>
      <c r="B7448" s="19">
        <v>7.4280220000000003</v>
      </c>
      <c r="C7448" s="20">
        <v>6.7854409999999996</v>
      </c>
      <c r="D7448" s="20">
        <v>6.7854409999999996</v>
      </c>
      <c r="E7448" s="2">
        <v>1</v>
      </c>
    </row>
    <row r="7449" spans="1:5" ht="12.95" customHeight="1" x14ac:dyDescent="0.2">
      <c r="A7449" s="7">
        <f t="shared" si="11"/>
        <v>42873</v>
      </c>
      <c r="B7449" s="19">
        <v>7.4269869999999996</v>
      </c>
      <c r="C7449" s="20">
        <v>6.804386</v>
      </c>
      <c r="D7449" s="20">
        <v>6.804386</v>
      </c>
      <c r="E7449" s="2">
        <v>1</v>
      </c>
    </row>
    <row r="7450" spans="1:5" ht="12.95" customHeight="1" x14ac:dyDescent="0.2">
      <c r="A7450" s="7">
        <f t="shared" si="11"/>
        <v>42874</v>
      </c>
      <c r="B7450" s="19">
        <v>7.4276140000000002</v>
      </c>
      <c r="C7450" s="20">
        <v>6.8180779999999999</v>
      </c>
      <c r="D7450" s="20">
        <v>6.8180779999999999</v>
      </c>
      <c r="E7450" s="2">
        <v>1</v>
      </c>
    </row>
    <row r="7451" spans="1:5" ht="12.95" customHeight="1" x14ac:dyDescent="0.2">
      <c r="A7451" s="7">
        <f t="shared" si="11"/>
        <v>42875</v>
      </c>
      <c r="B7451" s="19">
        <v>7.4477630000000001</v>
      </c>
      <c r="C7451" s="20">
        <v>6.835318</v>
      </c>
      <c r="D7451" s="20">
        <v>6.835318</v>
      </c>
      <c r="E7451" s="2">
        <v>1</v>
      </c>
    </row>
    <row r="7452" spans="1:5" ht="12.95" customHeight="1" x14ac:dyDescent="0.2">
      <c r="A7452" s="7">
        <f t="shared" si="11"/>
        <v>42876</v>
      </c>
      <c r="B7452" s="19">
        <v>7.4477630000000001</v>
      </c>
      <c r="C7452" s="20">
        <v>6.835318</v>
      </c>
      <c r="D7452" s="20">
        <v>6.835318</v>
      </c>
      <c r="E7452" s="2">
        <v>1</v>
      </c>
    </row>
    <row r="7453" spans="1:5" ht="12.95" customHeight="1" x14ac:dyDescent="0.2">
      <c r="A7453" s="7">
        <f t="shared" si="11"/>
        <v>42877</v>
      </c>
      <c r="B7453" s="19">
        <v>7.4477630000000001</v>
      </c>
      <c r="C7453" s="20">
        <v>6.835318</v>
      </c>
      <c r="D7453" s="20">
        <v>6.835318</v>
      </c>
      <c r="E7453" s="2">
        <v>1</v>
      </c>
    </row>
    <row r="7454" spans="1:5" ht="12.95" customHeight="1" x14ac:dyDescent="0.2">
      <c r="A7454" s="7">
        <f t="shared" si="11"/>
        <v>42878</v>
      </c>
      <c r="B7454" s="19">
        <v>7.4445350000000001</v>
      </c>
      <c r="C7454" s="20">
        <v>6.8348649999999997</v>
      </c>
      <c r="D7454" s="20">
        <v>6.8348649999999997</v>
      </c>
      <c r="E7454" s="2">
        <v>1</v>
      </c>
    </row>
    <row r="7455" spans="1:5" ht="12.95" customHeight="1" x14ac:dyDescent="0.2">
      <c r="A7455" s="7">
        <f t="shared" si="11"/>
        <v>42879</v>
      </c>
      <c r="B7455" s="19">
        <v>7.4305409999999998</v>
      </c>
      <c r="C7455" s="20">
        <v>6.8014109999999999</v>
      </c>
      <c r="D7455" s="20">
        <v>6.8014109999999999</v>
      </c>
      <c r="E7455" s="2">
        <v>1</v>
      </c>
    </row>
    <row r="7456" spans="1:5" ht="12.95" customHeight="1" x14ac:dyDescent="0.2">
      <c r="A7456" s="7">
        <f t="shared" si="11"/>
        <v>42880</v>
      </c>
      <c r="B7456" s="19">
        <v>7.429443</v>
      </c>
      <c r="C7456" s="20">
        <v>6.8035189999999997</v>
      </c>
      <c r="D7456" s="20">
        <v>6.8035189999999997</v>
      </c>
      <c r="E7456" s="2">
        <v>1</v>
      </c>
    </row>
    <row r="7457" spans="1:5" ht="12.95" customHeight="1" x14ac:dyDescent="0.2">
      <c r="A7457" s="7">
        <f t="shared" si="11"/>
        <v>42881</v>
      </c>
      <c r="B7457" s="19">
        <v>7.4232589999999998</v>
      </c>
      <c r="C7457" s="20">
        <v>6.8022169999999997</v>
      </c>
      <c r="D7457" s="20">
        <v>6.8022169999999997</v>
      </c>
      <c r="E7457" s="2">
        <v>1</v>
      </c>
    </row>
    <row r="7458" spans="1:5" ht="12.95" customHeight="1" x14ac:dyDescent="0.2">
      <c r="A7458" s="7">
        <f t="shared" si="11"/>
        <v>42882</v>
      </c>
      <c r="B7458" s="19">
        <v>7.4259209999999998</v>
      </c>
      <c r="C7458" s="20">
        <v>6.8234139999999996</v>
      </c>
      <c r="D7458" s="20">
        <v>6.8234139999999996</v>
      </c>
      <c r="E7458" s="2">
        <v>1</v>
      </c>
    </row>
    <row r="7459" spans="1:5" ht="12.95" customHeight="1" x14ac:dyDescent="0.2">
      <c r="A7459" s="7">
        <f t="shared" si="11"/>
        <v>42883</v>
      </c>
      <c r="B7459" s="19">
        <v>7.4259209999999998</v>
      </c>
      <c r="C7459" s="20">
        <v>6.8234139999999996</v>
      </c>
      <c r="D7459" s="20">
        <v>6.8234139999999996</v>
      </c>
      <c r="E7459" s="2">
        <v>1</v>
      </c>
    </row>
    <row r="7460" spans="1:5" ht="12.95" customHeight="1" x14ac:dyDescent="0.2">
      <c r="A7460" s="7">
        <f t="shared" si="11"/>
        <v>42884</v>
      </c>
      <c r="B7460" s="19">
        <v>7.4259209999999998</v>
      </c>
      <c r="C7460" s="20">
        <v>6.8234139999999996</v>
      </c>
      <c r="D7460" s="20">
        <v>6.8234139999999996</v>
      </c>
      <c r="E7460" s="2">
        <v>1</v>
      </c>
    </row>
    <row r="7461" spans="1:5" ht="12.95" customHeight="1" x14ac:dyDescent="0.2">
      <c r="A7461" s="7">
        <f t="shared" si="11"/>
        <v>42885</v>
      </c>
      <c r="B7461" s="19">
        <v>7.4239050000000004</v>
      </c>
      <c r="C7461" s="20">
        <v>6.8152990000000004</v>
      </c>
      <c r="D7461" s="20">
        <v>6.8152990000000004</v>
      </c>
      <c r="E7461" s="2">
        <v>1</v>
      </c>
    </row>
    <row r="7462" spans="1:5" ht="12.95" customHeight="1" x14ac:dyDescent="0.2">
      <c r="A7462" s="7">
        <f t="shared" si="11"/>
        <v>42886</v>
      </c>
      <c r="B7462" s="19">
        <v>7.4173980000000004</v>
      </c>
      <c r="C7462" s="20">
        <v>6.8030799999999996</v>
      </c>
      <c r="D7462" s="20">
        <v>6.8030799999999996</v>
      </c>
      <c r="E7462" s="2">
        <v>1</v>
      </c>
    </row>
    <row r="7463" spans="1:5" ht="12.95" customHeight="1" x14ac:dyDescent="0.2">
      <c r="A7463" s="7">
        <f t="shared" si="11"/>
        <v>42887</v>
      </c>
      <c r="B7463" s="19">
        <v>7.4123659999999996</v>
      </c>
      <c r="C7463" s="20">
        <v>6.8097070000000004</v>
      </c>
      <c r="D7463" s="20">
        <v>6.8097070000000004</v>
      </c>
      <c r="E7463" s="2">
        <v>1</v>
      </c>
    </row>
    <row r="7464" spans="1:5" ht="12.95" customHeight="1" x14ac:dyDescent="0.2">
      <c r="A7464" s="7">
        <f t="shared" si="11"/>
        <v>42888</v>
      </c>
      <c r="B7464" s="19">
        <v>7.4081900000000003</v>
      </c>
      <c r="C7464" s="20">
        <v>6.8039949999999996</v>
      </c>
      <c r="D7464" s="20">
        <v>6.8039949999999996</v>
      </c>
      <c r="E7464" s="2">
        <v>1</v>
      </c>
    </row>
    <row r="7465" spans="1:5" ht="12.95" customHeight="1" x14ac:dyDescent="0.2">
      <c r="A7465" s="7">
        <f t="shared" si="11"/>
        <v>42889</v>
      </c>
      <c r="B7465" s="19">
        <v>7.4109360000000004</v>
      </c>
      <c r="C7465" s="20">
        <v>6.8008959999999998</v>
      </c>
      <c r="D7465" s="20">
        <v>6.8008959999999998</v>
      </c>
      <c r="E7465" s="2">
        <v>1</v>
      </c>
    </row>
    <row r="7466" spans="1:5" ht="12.95" customHeight="1" x14ac:dyDescent="0.2">
      <c r="A7466" s="7">
        <f t="shared" si="11"/>
        <v>42890</v>
      </c>
      <c r="B7466" s="19">
        <v>7.4109360000000004</v>
      </c>
      <c r="C7466" s="20">
        <v>6.8008959999999998</v>
      </c>
      <c r="D7466" s="20">
        <v>6.8008959999999998</v>
      </c>
      <c r="E7466" s="2">
        <v>1</v>
      </c>
    </row>
    <row r="7467" spans="1:5" ht="12.95" customHeight="1" x14ac:dyDescent="0.2">
      <c r="A7467" s="7">
        <f t="shared" si="11"/>
        <v>42891</v>
      </c>
      <c r="B7467" s="19">
        <v>7.4109360000000004</v>
      </c>
      <c r="C7467" s="20">
        <v>6.8008959999999998</v>
      </c>
      <c r="D7467" s="20">
        <v>6.8008959999999998</v>
      </c>
      <c r="E7467" s="2">
        <v>1</v>
      </c>
    </row>
    <row r="7468" spans="1:5" ht="12.95" customHeight="1" x14ac:dyDescent="0.2">
      <c r="A7468" s="7">
        <f t="shared" si="11"/>
        <v>42892</v>
      </c>
      <c r="B7468" s="19">
        <v>7.4065440000000002</v>
      </c>
      <c r="C7468" s="20">
        <v>6.8219070000000004</v>
      </c>
      <c r="D7468" s="20">
        <v>6.8219070000000004</v>
      </c>
      <c r="E7468" s="2">
        <v>1</v>
      </c>
    </row>
    <row r="7469" spans="1:5" ht="12.95" customHeight="1" x14ac:dyDescent="0.2">
      <c r="A7469" s="7">
        <f t="shared" si="11"/>
        <v>42893</v>
      </c>
      <c r="B7469" s="19">
        <v>7.398752</v>
      </c>
      <c r="C7469" s="20">
        <v>6.8184979999999999</v>
      </c>
      <c r="D7469" s="20">
        <v>6.8184979999999999</v>
      </c>
      <c r="E7469" s="2">
        <v>1</v>
      </c>
    </row>
    <row r="7470" spans="1:5" ht="12.95" customHeight="1" x14ac:dyDescent="0.2">
      <c r="A7470" s="7">
        <f t="shared" si="11"/>
        <v>42894</v>
      </c>
      <c r="B7470" s="19">
        <v>7.4035080000000004</v>
      </c>
      <c r="C7470" s="20">
        <v>6.8253969999999997</v>
      </c>
      <c r="D7470" s="20">
        <v>6.8253969999999997</v>
      </c>
      <c r="E7470" s="2">
        <v>1</v>
      </c>
    </row>
    <row r="7471" spans="1:5" ht="12.95" customHeight="1" x14ac:dyDescent="0.2">
      <c r="A7471" s="7">
        <f t="shared" si="11"/>
        <v>42895</v>
      </c>
      <c r="B7471" s="19">
        <v>7.4050909999999996</v>
      </c>
      <c r="C7471" s="20">
        <v>6.8136650000000003</v>
      </c>
      <c r="D7471" s="20">
        <v>6.8136650000000003</v>
      </c>
      <c r="E7471" s="2">
        <v>1</v>
      </c>
    </row>
    <row r="7472" spans="1:5" ht="12.95" customHeight="1" x14ac:dyDescent="0.2">
      <c r="A7472" s="7">
        <f t="shared" si="11"/>
        <v>42896</v>
      </c>
      <c r="B7472" s="19">
        <v>7.4137180000000003</v>
      </c>
      <c r="C7472" s="20">
        <v>6.8209749999999998</v>
      </c>
      <c r="D7472" s="20">
        <v>6.8209749999999998</v>
      </c>
      <c r="E7472" s="2">
        <v>1</v>
      </c>
    </row>
    <row r="7473" spans="1:5" ht="12.95" customHeight="1" x14ac:dyDescent="0.2">
      <c r="A7473" s="7">
        <f t="shared" si="11"/>
        <v>42897</v>
      </c>
      <c r="B7473" s="19">
        <v>7.4137180000000003</v>
      </c>
      <c r="C7473" s="20">
        <v>6.8209749999999998</v>
      </c>
      <c r="D7473" s="20">
        <v>6.8209749999999998</v>
      </c>
      <c r="E7473" s="2">
        <v>1</v>
      </c>
    </row>
    <row r="7474" spans="1:5" ht="12.95" customHeight="1" x14ac:dyDescent="0.2">
      <c r="A7474" s="7">
        <f t="shared" si="11"/>
        <v>42898</v>
      </c>
      <c r="B7474" s="19">
        <v>7.4137180000000003</v>
      </c>
      <c r="C7474" s="20">
        <v>6.8209749999999998</v>
      </c>
      <c r="D7474" s="20">
        <v>6.8209749999999998</v>
      </c>
      <c r="E7474" s="2">
        <v>1</v>
      </c>
    </row>
    <row r="7475" spans="1:5" ht="12.95" customHeight="1" x14ac:dyDescent="0.2">
      <c r="A7475" s="7">
        <f t="shared" si="11"/>
        <v>42899</v>
      </c>
      <c r="B7475" s="19">
        <v>7.4082030000000003</v>
      </c>
      <c r="C7475" s="20">
        <v>6.8272079999999997</v>
      </c>
      <c r="D7475" s="20">
        <v>6.8272079999999997</v>
      </c>
      <c r="E7475" s="2">
        <v>1</v>
      </c>
    </row>
    <row r="7476" spans="1:5" ht="12.95" customHeight="1" x14ac:dyDescent="0.2">
      <c r="A7476" s="7">
        <f t="shared" si="11"/>
        <v>42900</v>
      </c>
      <c r="B7476" s="19">
        <v>7.4045269999999999</v>
      </c>
      <c r="C7476" s="20">
        <v>6.8282249999999998</v>
      </c>
      <c r="D7476" s="20">
        <v>6.8282249999999998</v>
      </c>
      <c r="E7476" s="2">
        <v>1</v>
      </c>
    </row>
    <row r="7477" spans="1:5" ht="12.95" customHeight="1" x14ac:dyDescent="0.2">
      <c r="A7477" s="7">
        <f t="shared" si="11"/>
        <v>42901</v>
      </c>
      <c r="B7477" s="19">
        <v>7.4049459999999998</v>
      </c>
      <c r="C7477" s="20">
        <v>6.8135310000000002</v>
      </c>
      <c r="D7477" s="20">
        <v>6.8135310000000002</v>
      </c>
      <c r="E7477" s="2">
        <v>1</v>
      </c>
    </row>
    <row r="7478" spans="1:5" ht="12.95" customHeight="1" x14ac:dyDescent="0.2">
      <c r="A7478" s="7">
        <f t="shared" si="11"/>
        <v>42902</v>
      </c>
      <c r="B7478" s="19">
        <v>7.4049459999999998</v>
      </c>
      <c r="C7478" s="20">
        <v>6.8135310000000002</v>
      </c>
      <c r="D7478" s="20">
        <v>6.8135310000000002</v>
      </c>
      <c r="E7478" s="2">
        <v>1</v>
      </c>
    </row>
    <row r="7479" spans="1:5" ht="12.95" customHeight="1" x14ac:dyDescent="0.2">
      <c r="A7479" s="7">
        <f t="shared" si="11"/>
        <v>42903</v>
      </c>
      <c r="B7479" s="19">
        <v>7.3977500000000003</v>
      </c>
      <c r="C7479" s="20">
        <v>6.7994029999999999</v>
      </c>
      <c r="D7479" s="20">
        <v>6.7994029999999999</v>
      </c>
      <c r="E7479" s="2">
        <v>1</v>
      </c>
    </row>
    <row r="7480" spans="1:5" ht="12.95" customHeight="1" x14ac:dyDescent="0.2">
      <c r="A7480" s="7">
        <f t="shared" si="11"/>
        <v>42904</v>
      </c>
      <c r="B7480" s="19">
        <v>7.3977500000000003</v>
      </c>
      <c r="C7480" s="20">
        <v>6.7994029999999999</v>
      </c>
      <c r="D7480" s="20">
        <v>6.7994029999999999</v>
      </c>
      <c r="E7480" s="2">
        <v>1</v>
      </c>
    </row>
    <row r="7481" spans="1:5" ht="12.95" customHeight="1" x14ac:dyDescent="0.2">
      <c r="A7481" s="7">
        <f t="shared" ref="A7481:A7544" si="12">A7480+1</f>
        <v>42905</v>
      </c>
      <c r="B7481" s="19">
        <v>7.3977500000000003</v>
      </c>
      <c r="C7481" s="20">
        <v>6.7994029999999999</v>
      </c>
      <c r="D7481" s="20">
        <v>6.7994029999999999</v>
      </c>
      <c r="E7481" s="2">
        <v>1</v>
      </c>
    </row>
    <row r="7482" spans="1:5" ht="12.95" customHeight="1" x14ac:dyDescent="0.2">
      <c r="A7482" s="7">
        <f t="shared" si="12"/>
        <v>42906</v>
      </c>
      <c r="B7482" s="19">
        <v>7.3893519999999997</v>
      </c>
      <c r="C7482" s="20">
        <v>6.7960560000000001</v>
      </c>
      <c r="D7482" s="20">
        <v>6.7960560000000001</v>
      </c>
      <c r="E7482" s="2">
        <v>1</v>
      </c>
    </row>
    <row r="7483" spans="1:5" ht="12.95" customHeight="1" x14ac:dyDescent="0.2">
      <c r="A7483" s="7">
        <f t="shared" si="12"/>
        <v>42907</v>
      </c>
      <c r="B7483" s="19">
        <v>7.4033949999999997</v>
      </c>
      <c r="C7483" s="20">
        <v>6.8177500000000002</v>
      </c>
      <c r="D7483" s="20">
        <v>6.8177500000000002</v>
      </c>
      <c r="E7483" s="2">
        <v>1</v>
      </c>
    </row>
    <row r="7484" spans="1:5" ht="12.95" customHeight="1" x14ac:dyDescent="0.2">
      <c r="A7484" s="7">
        <f t="shared" si="12"/>
        <v>42908</v>
      </c>
      <c r="B7484" s="19">
        <v>7.4091740000000001</v>
      </c>
      <c r="C7484" s="20">
        <v>6.8274730000000003</v>
      </c>
      <c r="D7484" s="20">
        <v>6.8274730000000003</v>
      </c>
      <c r="E7484" s="2">
        <v>1</v>
      </c>
    </row>
    <row r="7485" spans="1:5" ht="12.95" customHeight="1" x14ac:dyDescent="0.2">
      <c r="A7485" s="7">
        <f t="shared" si="12"/>
        <v>42909</v>
      </c>
      <c r="B7485" s="19">
        <v>7.4091740000000001</v>
      </c>
      <c r="C7485" s="20">
        <v>6.8274730000000003</v>
      </c>
      <c r="D7485" s="20">
        <v>6.8274730000000003</v>
      </c>
      <c r="E7485" s="2">
        <v>1</v>
      </c>
    </row>
    <row r="7486" spans="1:5" ht="12.95" customHeight="1" x14ac:dyDescent="0.2">
      <c r="A7486" s="7">
        <f t="shared" si="12"/>
        <v>42910</v>
      </c>
      <c r="B7486" s="19">
        <v>7.4132319999999998</v>
      </c>
      <c r="C7486" s="20">
        <v>6.831213</v>
      </c>
      <c r="D7486" s="20">
        <v>6.831213</v>
      </c>
      <c r="E7486" s="2">
        <v>1</v>
      </c>
    </row>
    <row r="7487" spans="1:5" ht="12.95" customHeight="1" x14ac:dyDescent="0.2">
      <c r="A7487" s="7">
        <f t="shared" si="12"/>
        <v>42911</v>
      </c>
      <c r="B7487" s="19">
        <v>7.4132319999999998</v>
      </c>
      <c r="C7487" s="20">
        <v>6.831213</v>
      </c>
      <c r="D7487" s="20">
        <v>6.831213</v>
      </c>
      <c r="E7487" s="2">
        <v>1</v>
      </c>
    </row>
    <row r="7488" spans="1:5" ht="12.95" customHeight="1" x14ac:dyDescent="0.2">
      <c r="A7488" s="7">
        <f t="shared" si="12"/>
        <v>42912</v>
      </c>
      <c r="B7488" s="19">
        <v>7.4132319999999998</v>
      </c>
      <c r="C7488" s="20">
        <v>6.831213</v>
      </c>
      <c r="D7488" s="20">
        <v>6.831213</v>
      </c>
      <c r="E7488" s="2">
        <v>1</v>
      </c>
    </row>
    <row r="7489" spans="1:5" ht="12.95" customHeight="1" x14ac:dyDescent="0.2">
      <c r="A7489" s="7">
        <f t="shared" si="12"/>
        <v>42913</v>
      </c>
      <c r="B7489" s="19">
        <v>7.405786</v>
      </c>
      <c r="C7489" s="20">
        <v>6.8080400000000001</v>
      </c>
      <c r="D7489" s="20">
        <v>6.8080400000000001</v>
      </c>
      <c r="E7489" s="2">
        <v>1</v>
      </c>
    </row>
    <row r="7490" spans="1:5" ht="12.95" customHeight="1" x14ac:dyDescent="0.2">
      <c r="A7490" s="7">
        <f t="shared" si="12"/>
        <v>42914</v>
      </c>
      <c r="B7490" s="19">
        <v>7.4054330000000004</v>
      </c>
      <c r="C7490" s="20">
        <v>6.8095939999999997</v>
      </c>
      <c r="D7490" s="20">
        <v>6.8095939999999997</v>
      </c>
      <c r="E7490" s="2">
        <v>1</v>
      </c>
    </row>
    <row r="7491" spans="1:5" ht="12.95" customHeight="1" x14ac:dyDescent="0.2">
      <c r="A7491" s="7">
        <f t="shared" si="12"/>
        <v>42915</v>
      </c>
      <c r="B7491" s="19">
        <v>7.4057909999999998</v>
      </c>
      <c r="C7491" s="20">
        <v>6.7880760000000002</v>
      </c>
      <c r="D7491" s="20">
        <v>6.7880760000000002</v>
      </c>
      <c r="E7491" s="2">
        <v>1</v>
      </c>
    </row>
    <row r="7492" spans="1:5" ht="12.95" customHeight="1" x14ac:dyDescent="0.2">
      <c r="A7492" s="7">
        <f t="shared" si="12"/>
        <v>42916</v>
      </c>
      <c r="B7492" s="19">
        <v>7.4066450000000001</v>
      </c>
      <c r="C7492" s="20">
        <v>6.7758159999999998</v>
      </c>
      <c r="D7492" s="20">
        <v>6.7758159999999998</v>
      </c>
      <c r="E7492" s="2">
        <v>1</v>
      </c>
    </row>
    <row r="7493" spans="1:5" ht="12.95" customHeight="1" x14ac:dyDescent="0.2">
      <c r="A7493" s="7">
        <f t="shared" si="12"/>
        <v>42917</v>
      </c>
      <c r="B7493" s="19">
        <v>7.4075490000000004</v>
      </c>
      <c r="C7493" s="20">
        <v>6.776643</v>
      </c>
      <c r="D7493" s="20">
        <v>6.776643</v>
      </c>
      <c r="E7493" s="2">
        <v>1</v>
      </c>
    </row>
    <row r="7494" spans="1:5" ht="12.95" customHeight="1" x14ac:dyDescent="0.2">
      <c r="A7494" s="7">
        <f t="shared" si="12"/>
        <v>42918</v>
      </c>
      <c r="B7494" s="19">
        <v>7.4075490000000004</v>
      </c>
      <c r="C7494" s="20">
        <v>6.776643</v>
      </c>
      <c r="D7494" s="20">
        <v>6.776643</v>
      </c>
      <c r="E7494" s="2">
        <v>1</v>
      </c>
    </row>
    <row r="7495" spans="1:5" ht="12.95" customHeight="1" x14ac:dyDescent="0.2">
      <c r="A7495" s="7">
        <f t="shared" si="12"/>
        <v>42919</v>
      </c>
      <c r="B7495" s="19">
        <v>7.4075490000000004</v>
      </c>
      <c r="C7495" s="20">
        <v>6.776643</v>
      </c>
      <c r="D7495" s="20">
        <v>6.776643</v>
      </c>
      <c r="E7495" s="2">
        <v>1</v>
      </c>
    </row>
    <row r="7496" spans="1:5" ht="12.95" customHeight="1" x14ac:dyDescent="0.2">
      <c r="A7496" s="7">
        <f t="shared" si="12"/>
        <v>42920</v>
      </c>
      <c r="B7496" s="19">
        <v>7.4058669999999998</v>
      </c>
      <c r="C7496" s="20">
        <v>6.7732460000000003</v>
      </c>
      <c r="D7496" s="20">
        <v>6.7732460000000003</v>
      </c>
      <c r="E7496" s="2">
        <v>1</v>
      </c>
    </row>
    <row r="7497" spans="1:5" ht="12.95" customHeight="1" x14ac:dyDescent="0.2">
      <c r="A7497" s="7">
        <f t="shared" si="12"/>
        <v>42921</v>
      </c>
      <c r="B7497" s="19">
        <v>7.4107459999999996</v>
      </c>
      <c r="C7497" s="20">
        <v>6.7659510000000003</v>
      </c>
      <c r="D7497" s="20">
        <v>6.7659510000000003</v>
      </c>
      <c r="E7497" s="2">
        <v>1</v>
      </c>
    </row>
    <row r="7498" spans="1:5" ht="12.95" customHeight="1" x14ac:dyDescent="0.2">
      <c r="A7498" s="7">
        <f t="shared" si="12"/>
        <v>42922</v>
      </c>
      <c r="B7498" s="19">
        <v>7.4150340000000003</v>
      </c>
      <c r="C7498" s="20">
        <v>6.766159</v>
      </c>
      <c r="D7498" s="20">
        <v>6.766159</v>
      </c>
      <c r="E7498" s="2">
        <v>1</v>
      </c>
    </row>
    <row r="7499" spans="1:5" ht="12.95" customHeight="1" x14ac:dyDescent="0.2">
      <c r="A7499" s="7">
        <f t="shared" si="12"/>
        <v>42923</v>
      </c>
      <c r="B7499" s="19">
        <v>7.4066850000000004</v>
      </c>
      <c r="C7499" s="20">
        <v>6.7585410000000001</v>
      </c>
      <c r="D7499" s="20">
        <v>6.7585410000000001</v>
      </c>
      <c r="E7499" s="2">
        <v>1</v>
      </c>
    </row>
    <row r="7500" spans="1:5" ht="12.95" customHeight="1" x14ac:dyDescent="0.2">
      <c r="A7500" s="7">
        <f t="shared" si="12"/>
        <v>42924</v>
      </c>
      <c r="B7500" s="19">
        <v>7.4030760000000004</v>
      </c>
      <c r="C7500" s="20">
        <v>6.7429420000000002</v>
      </c>
      <c r="D7500" s="20">
        <v>6.7429420000000002</v>
      </c>
      <c r="E7500" s="2">
        <v>1</v>
      </c>
    </row>
    <row r="7501" spans="1:5" ht="12.95" customHeight="1" x14ac:dyDescent="0.2">
      <c r="A7501" s="7">
        <f t="shared" si="12"/>
        <v>42925</v>
      </c>
      <c r="B7501" s="19">
        <v>7.4030760000000004</v>
      </c>
      <c r="C7501" s="20">
        <v>6.7429420000000002</v>
      </c>
      <c r="D7501" s="20">
        <v>6.7429420000000002</v>
      </c>
      <c r="E7501" s="2">
        <v>1</v>
      </c>
    </row>
    <row r="7502" spans="1:5" ht="12.95" customHeight="1" x14ac:dyDescent="0.2">
      <c r="A7502" s="7">
        <f t="shared" si="12"/>
        <v>42926</v>
      </c>
      <c r="B7502" s="19">
        <v>7.4030760000000004</v>
      </c>
      <c r="C7502" s="20">
        <v>6.7429420000000002</v>
      </c>
      <c r="D7502" s="20">
        <v>6.7429420000000002</v>
      </c>
      <c r="E7502" s="2">
        <v>1</v>
      </c>
    </row>
    <row r="7503" spans="1:5" ht="12.95" customHeight="1" x14ac:dyDescent="0.2">
      <c r="A7503" s="7">
        <f t="shared" si="12"/>
        <v>42927</v>
      </c>
      <c r="B7503" s="19">
        <v>7.4093960000000001</v>
      </c>
      <c r="C7503" s="20">
        <v>6.7388779999999997</v>
      </c>
      <c r="D7503" s="20">
        <v>6.7388779999999997</v>
      </c>
      <c r="E7503" s="2">
        <v>1</v>
      </c>
    </row>
    <row r="7504" spans="1:5" ht="12.95" customHeight="1" x14ac:dyDescent="0.2">
      <c r="A7504" s="7">
        <f t="shared" si="12"/>
        <v>42928</v>
      </c>
      <c r="B7504" s="19">
        <v>7.4000870000000001</v>
      </c>
      <c r="C7504" s="20">
        <v>6.7041919999999999</v>
      </c>
      <c r="D7504" s="20">
        <v>6.7041919999999999</v>
      </c>
      <c r="E7504" s="2">
        <v>1</v>
      </c>
    </row>
    <row r="7505" spans="1:5" ht="12.95" customHeight="1" x14ac:dyDescent="0.2">
      <c r="A7505" s="7">
        <f t="shared" si="12"/>
        <v>42929</v>
      </c>
      <c r="B7505" s="19">
        <v>7.401192</v>
      </c>
      <c r="C7505" s="20">
        <v>6.7094480000000001</v>
      </c>
      <c r="D7505" s="20">
        <v>6.7094480000000001</v>
      </c>
      <c r="E7505" s="2">
        <v>1</v>
      </c>
    </row>
    <row r="7506" spans="1:5" ht="12.95" customHeight="1" x14ac:dyDescent="0.2">
      <c r="A7506" s="7">
        <f t="shared" si="12"/>
        <v>42930</v>
      </c>
      <c r="B7506" s="19">
        <v>7.4081910000000004</v>
      </c>
      <c r="C7506" s="20">
        <v>6.7383949999999997</v>
      </c>
      <c r="D7506" s="20">
        <v>6.7383949999999997</v>
      </c>
      <c r="E7506" s="2">
        <v>1</v>
      </c>
    </row>
    <row r="7507" spans="1:5" ht="12.95" customHeight="1" x14ac:dyDescent="0.2">
      <c r="A7507" s="7">
        <f t="shared" si="12"/>
        <v>42931</v>
      </c>
      <c r="B7507" s="19">
        <v>7.4007639999999997</v>
      </c>
      <c r="C7507" s="20">
        <v>6.6860280000000003</v>
      </c>
      <c r="D7507" s="20">
        <v>6.6860280000000003</v>
      </c>
      <c r="E7507" s="2">
        <v>1</v>
      </c>
    </row>
    <row r="7508" spans="1:5" ht="12.95" customHeight="1" x14ac:dyDescent="0.2">
      <c r="A7508" s="7">
        <f t="shared" si="12"/>
        <v>42932</v>
      </c>
      <c r="B7508" s="19">
        <v>7.4007639999999997</v>
      </c>
      <c r="C7508" s="20">
        <v>6.6860280000000003</v>
      </c>
      <c r="D7508" s="20">
        <v>6.6860280000000003</v>
      </c>
      <c r="E7508" s="2">
        <v>1</v>
      </c>
    </row>
    <row r="7509" spans="1:5" ht="12.95" customHeight="1" x14ac:dyDescent="0.2">
      <c r="A7509" s="7">
        <f t="shared" si="12"/>
        <v>42933</v>
      </c>
      <c r="B7509" s="19">
        <v>7.4007639999999997</v>
      </c>
      <c r="C7509" s="20">
        <v>6.6860280000000003</v>
      </c>
      <c r="D7509" s="20">
        <v>6.6860280000000003</v>
      </c>
      <c r="E7509" s="2">
        <v>1</v>
      </c>
    </row>
    <row r="7510" spans="1:5" ht="12.95" customHeight="1" x14ac:dyDescent="0.2">
      <c r="A7510" s="7">
        <f t="shared" si="12"/>
        <v>42934</v>
      </c>
      <c r="B7510" s="19">
        <v>7.4069799999999999</v>
      </c>
      <c r="C7510" s="20">
        <v>6.7122609999999998</v>
      </c>
      <c r="D7510" s="20">
        <v>6.7122609999999998</v>
      </c>
      <c r="E7510" s="2">
        <v>1</v>
      </c>
    </row>
    <row r="7511" spans="1:5" ht="12.95" customHeight="1" x14ac:dyDescent="0.2">
      <c r="A7511" s="7">
        <f t="shared" si="12"/>
        <v>42935</v>
      </c>
      <c r="B7511" s="19">
        <v>7.3968720000000001</v>
      </c>
      <c r="C7511" s="20">
        <v>6.7085720000000002</v>
      </c>
      <c r="D7511" s="20">
        <v>6.7085720000000002</v>
      </c>
      <c r="E7511" s="2">
        <v>1</v>
      </c>
    </row>
    <row r="7512" spans="1:5" ht="12.95" customHeight="1" x14ac:dyDescent="0.2">
      <c r="A7512" s="7">
        <f t="shared" si="12"/>
        <v>42936</v>
      </c>
      <c r="B7512" s="19">
        <v>7.4127429999999999</v>
      </c>
      <c r="C7512" s="20">
        <v>6.7419219999999997</v>
      </c>
      <c r="D7512" s="20">
        <v>6.7419219999999997</v>
      </c>
      <c r="E7512" s="2">
        <v>1</v>
      </c>
    </row>
    <row r="7513" spans="1:5" ht="12.95" customHeight="1" x14ac:dyDescent="0.2">
      <c r="A7513" s="7">
        <f t="shared" si="12"/>
        <v>42937</v>
      </c>
      <c r="B7513" s="19">
        <v>7.4065909999999997</v>
      </c>
      <c r="C7513" s="20">
        <v>6.7228750000000002</v>
      </c>
      <c r="D7513" s="20">
        <v>6.7228750000000002</v>
      </c>
      <c r="E7513" s="2">
        <v>1</v>
      </c>
    </row>
    <row r="7514" spans="1:5" ht="12.95" customHeight="1" x14ac:dyDescent="0.2">
      <c r="A7514" s="7">
        <f t="shared" si="12"/>
        <v>42938</v>
      </c>
      <c r="B7514" s="19">
        <v>7.4053000000000004</v>
      </c>
      <c r="C7514" s="20">
        <v>6.6967809999999997</v>
      </c>
      <c r="D7514" s="20">
        <v>6.6967809999999997</v>
      </c>
      <c r="E7514" s="2">
        <v>1</v>
      </c>
    </row>
    <row r="7515" spans="1:5" ht="12.95" customHeight="1" x14ac:dyDescent="0.2">
      <c r="A7515" s="7">
        <f t="shared" si="12"/>
        <v>42939</v>
      </c>
      <c r="B7515" s="19">
        <v>7.4053000000000004</v>
      </c>
      <c r="C7515" s="20">
        <v>6.6967809999999997</v>
      </c>
      <c r="D7515" s="20">
        <v>6.6967809999999997</v>
      </c>
      <c r="E7515" s="2">
        <v>1</v>
      </c>
    </row>
    <row r="7516" spans="1:5" ht="12.95" customHeight="1" x14ac:dyDescent="0.2">
      <c r="A7516" s="7">
        <f t="shared" si="12"/>
        <v>42940</v>
      </c>
      <c r="B7516" s="19">
        <v>7.4053000000000004</v>
      </c>
      <c r="C7516" s="20">
        <v>6.6967809999999997</v>
      </c>
      <c r="D7516" s="20">
        <v>6.6967809999999997</v>
      </c>
      <c r="E7516" s="2">
        <v>1</v>
      </c>
    </row>
    <row r="7517" spans="1:5" ht="12.95" customHeight="1" x14ac:dyDescent="0.2">
      <c r="A7517" s="7">
        <f t="shared" si="12"/>
        <v>42941</v>
      </c>
      <c r="B7517" s="19">
        <v>7.4045519999999998</v>
      </c>
      <c r="C7517" s="20">
        <v>6.722855</v>
      </c>
      <c r="D7517" s="20">
        <v>6.722855</v>
      </c>
      <c r="E7517" s="2">
        <v>1</v>
      </c>
    </row>
    <row r="7518" spans="1:5" ht="12.95" customHeight="1" x14ac:dyDescent="0.2">
      <c r="A7518" s="7">
        <f t="shared" si="12"/>
        <v>42942</v>
      </c>
      <c r="B7518" s="19">
        <v>7.3981060000000003</v>
      </c>
      <c r="C7518" s="20">
        <v>6.7017899999999999</v>
      </c>
      <c r="D7518" s="20">
        <v>6.7017899999999999</v>
      </c>
      <c r="E7518" s="2">
        <v>1</v>
      </c>
    </row>
    <row r="7519" spans="1:5" ht="12.95" customHeight="1" x14ac:dyDescent="0.2">
      <c r="A7519" s="7">
        <f t="shared" si="12"/>
        <v>42943</v>
      </c>
      <c r="B7519" s="19">
        <v>7.4070479999999996</v>
      </c>
      <c r="C7519" s="20">
        <v>6.6532359999999997</v>
      </c>
      <c r="D7519" s="20">
        <v>6.6532359999999997</v>
      </c>
      <c r="E7519" s="2">
        <v>1</v>
      </c>
    </row>
    <row r="7520" spans="1:5" ht="12.95" customHeight="1" x14ac:dyDescent="0.2">
      <c r="A7520" s="7">
        <f t="shared" si="12"/>
        <v>42944</v>
      </c>
      <c r="B7520" s="19">
        <v>7.4033620000000004</v>
      </c>
      <c r="C7520" s="20">
        <v>6.5872070000000003</v>
      </c>
      <c r="D7520" s="20">
        <v>6.5872070000000003</v>
      </c>
      <c r="E7520" s="2">
        <v>1</v>
      </c>
    </row>
    <row r="7521" spans="1:5" ht="12.95" customHeight="1" x14ac:dyDescent="0.2">
      <c r="A7521" s="7">
        <f t="shared" si="12"/>
        <v>42945</v>
      </c>
      <c r="B7521" s="19">
        <v>7.4090220000000002</v>
      </c>
      <c r="C7521" s="20">
        <v>6.5203040000000003</v>
      </c>
      <c r="D7521" s="20">
        <v>6.5203040000000003</v>
      </c>
      <c r="E7521" s="2">
        <v>1</v>
      </c>
    </row>
    <row r="7522" spans="1:5" ht="12.95" customHeight="1" x14ac:dyDescent="0.2">
      <c r="A7522" s="7">
        <f t="shared" si="12"/>
        <v>42946</v>
      </c>
      <c r="B7522" s="19">
        <v>7.4090220000000002</v>
      </c>
      <c r="C7522" s="20">
        <v>6.5203040000000003</v>
      </c>
      <c r="D7522" s="20">
        <v>6.5203040000000003</v>
      </c>
      <c r="E7522" s="2">
        <v>1</v>
      </c>
    </row>
    <row r="7523" spans="1:5" ht="12.95" customHeight="1" x14ac:dyDescent="0.2">
      <c r="A7523" s="7">
        <f t="shared" si="12"/>
        <v>42947</v>
      </c>
      <c r="B7523" s="19">
        <v>7.4090220000000002</v>
      </c>
      <c r="C7523" s="20">
        <v>6.5203040000000003</v>
      </c>
      <c r="D7523" s="20">
        <v>6.5203040000000003</v>
      </c>
      <c r="E7523" s="2">
        <v>1</v>
      </c>
    </row>
    <row r="7524" spans="1:5" ht="12.95" customHeight="1" x14ac:dyDescent="0.2">
      <c r="A7524" s="7">
        <f t="shared" si="12"/>
        <v>42948</v>
      </c>
      <c r="B7524" s="19">
        <v>7.4082210000000002</v>
      </c>
      <c r="C7524" s="20">
        <v>6.5104319999999998</v>
      </c>
      <c r="D7524" s="20">
        <v>6.5104319999999998</v>
      </c>
      <c r="E7524" s="2">
        <v>1</v>
      </c>
    </row>
    <row r="7525" spans="1:5" ht="12.95" customHeight="1" x14ac:dyDescent="0.2">
      <c r="A7525" s="7">
        <f t="shared" si="12"/>
        <v>42949</v>
      </c>
      <c r="B7525" s="19">
        <v>7.4030440000000004</v>
      </c>
      <c r="C7525" s="20">
        <v>6.4921899999999999</v>
      </c>
      <c r="D7525" s="20">
        <v>6.4921899999999999</v>
      </c>
      <c r="E7525" s="2">
        <v>1</v>
      </c>
    </row>
    <row r="7526" spans="1:5" ht="12.95" customHeight="1" x14ac:dyDescent="0.2">
      <c r="A7526" s="7">
        <f t="shared" si="12"/>
        <v>42950</v>
      </c>
      <c r="B7526" s="19">
        <v>7.401071</v>
      </c>
      <c r="C7526" s="20">
        <v>6.4519840000000004</v>
      </c>
      <c r="D7526" s="20">
        <v>6.4519840000000004</v>
      </c>
      <c r="E7526" s="2">
        <v>1</v>
      </c>
    </row>
    <row r="7527" spans="1:5" ht="12.95" customHeight="1" x14ac:dyDescent="0.2">
      <c r="A7527" s="7">
        <f t="shared" si="12"/>
        <v>42951</v>
      </c>
      <c r="B7527" s="19">
        <v>7.4016289999999998</v>
      </c>
      <c r="C7527" s="20">
        <v>6.4479740000000003</v>
      </c>
      <c r="D7527" s="20">
        <v>6.4479740000000003</v>
      </c>
      <c r="E7527" s="2">
        <v>1</v>
      </c>
    </row>
    <row r="7528" spans="1:5" ht="12.95" customHeight="1" x14ac:dyDescent="0.2">
      <c r="A7528" s="7">
        <f t="shared" si="12"/>
        <v>42952</v>
      </c>
      <c r="B7528" s="19">
        <v>7.4008520000000004</v>
      </c>
      <c r="C7528" s="20">
        <v>6.4400029999999999</v>
      </c>
      <c r="D7528" s="20">
        <v>6.4400029999999999</v>
      </c>
      <c r="E7528" s="2">
        <v>1</v>
      </c>
    </row>
    <row r="7529" spans="1:5" ht="12.95" customHeight="1" x14ac:dyDescent="0.2">
      <c r="A7529" s="7">
        <f t="shared" si="12"/>
        <v>42953</v>
      </c>
      <c r="B7529" s="19">
        <v>7.4008520000000004</v>
      </c>
      <c r="C7529" s="20">
        <v>6.4400029999999999</v>
      </c>
      <c r="D7529" s="20">
        <v>6.4400029999999999</v>
      </c>
      <c r="E7529" s="2">
        <v>1</v>
      </c>
    </row>
    <row r="7530" spans="1:5" ht="12.95" customHeight="1" x14ac:dyDescent="0.2">
      <c r="A7530" s="7">
        <f t="shared" si="12"/>
        <v>42954</v>
      </c>
      <c r="B7530" s="19">
        <v>7.4008520000000004</v>
      </c>
      <c r="C7530" s="20">
        <v>6.4400029999999999</v>
      </c>
      <c r="D7530" s="20">
        <v>6.4400029999999999</v>
      </c>
      <c r="E7530" s="2">
        <v>1</v>
      </c>
    </row>
    <row r="7531" spans="1:5" ht="12.95" customHeight="1" x14ac:dyDescent="0.2">
      <c r="A7531" s="7">
        <f t="shared" si="12"/>
        <v>42955</v>
      </c>
      <c r="B7531" s="19">
        <v>7.3994790000000004</v>
      </c>
      <c r="C7531" s="20">
        <v>6.4438550000000001</v>
      </c>
      <c r="D7531" s="20">
        <v>6.4438550000000001</v>
      </c>
      <c r="E7531" s="2">
        <v>1</v>
      </c>
    </row>
    <row r="7532" spans="1:5" ht="12.95" customHeight="1" x14ac:dyDescent="0.2">
      <c r="A7532" s="7">
        <f t="shared" si="12"/>
        <v>42956</v>
      </c>
      <c r="B7532" s="19">
        <v>7.3945670000000003</v>
      </c>
      <c r="C7532" s="20">
        <v>6.4345340000000002</v>
      </c>
      <c r="D7532" s="20">
        <v>6.4345340000000002</v>
      </c>
      <c r="E7532" s="2">
        <v>1</v>
      </c>
    </row>
    <row r="7533" spans="1:5" ht="12.95" customHeight="1" x14ac:dyDescent="0.2">
      <c r="A7533" s="7">
        <f t="shared" si="12"/>
        <v>42957</v>
      </c>
      <c r="B7533" s="19">
        <v>7.3965730000000001</v>
      </c>
      <c r="C7533" s="20">
        <v>6.532921</v>
      </c>
      <c r="D7533" s="20">
        <v>6.532921</v>
      </c>
      <c r="E7533" s="2">
        <v>1</v>
      </c>
    </row>
    <row r="7534" spans="1:5" ht="12.95" customHeight="1" x14ac:dyDescent="0.2">
      <c r="A7534" s="7">
        <f t="shared" si="12"/>
        <v>42958</v>
      </c>
      <c r="B7534" s="19">
        <v>7.3952580000000001</v>
      </c>
      <c r="C7534" s="20">
        <v>6.5386899999999999</v>
      </c>
      <c r="D7534" s="20">
        <v>6.5386899999999999</v>
      </c>
      <c r="E7534" s="2">
        <v>1</v>
      </c>
    </row>
    <row r="7535" spans="1:5" ht="12.95" customHeight="1" x14ac:dyDescent="0.2">
      <c r="A7535" s="7">
        <f t="shared" si="12"/>
        <v>42959</v>
      </c>
      <c r="B7535" s="19">
        <v>7.3913880000000001</v>
      </c>
      <c r="C7535" s="20">
        <v>6.5364240000000002</v>
      </c>
      <c r="D7535" s="20">
        <v>6.5364240000000002</v>
      </c>
      <c r="E7535" s="2">
        <v>1</v>
      </c>
    </row>
    <row r="7536" spans="1:5" ht="12.95" customHeight="1" x14ac:dyDescent="0.2">
      <c r="A7536" s="7">
        <f t="shared" si="12"/>
        <v>42960</v>
      </c>
      <c r="B7536" s="19">
        <v>7.3913880000000001</v>
      </c>
      <c r="C7536" s="20">
        <v>6.5364240000000002</v>
      </c>
      <c r="D7536" s="20">
        <v>6.5364240000000002</v>
      </c>
      <c r="E7536" s="2">
        <v>1</v>
      </c>
    </row>
    <row r="7537" spans="1:5" ht="12.95" customHeight="1" x14ac:dyDescent="0.2">
      <c r="A7537" s="7">
        <f t="shared" si="12"/>
        <v>42961</v>
      </c>
      <c r="B7537" s="19">
        <v>7.3913880000000001</v>
      </c>
      <c r="C7537" s="20">
        <v>6.5364240000000002</v>
      </c>
      <c r="D7537" s="20">
        <v>6.5364240000000002</v>
      </c>
      <c r="E7537" s="2">
        <v>1</v>
      </c>
    </row>
    <row r="7538" spans="1:5" ht="12.95" customHeight="1" x14ac:dyDescent="0.2">
      <c r="A7538" s="7">
        <f t="shared" si="12"/>
        <v>42962</v>
      </c>
      <c r="B7538" s="19">
        <v>7.3930740000000004</v>
      </c>
      <c r="C7538" s="20">
        <v>6.4743620000000002</v>
      </c>
      <c r="D7538" s="20">
        <v>6.4743620000000002</v>
      </c>
      <c r="E7538" s="2">
        <v>1</v>
      </c>
    </row>
    <row r="7539" spans="1:5" ht="12.95" customHeight="1" x14ac:dyDescent="0.2">
      <c r="A7539" s="7">
        <f t="shared" si="12"/>
        <v>42963</v>
      </c>
      <c r="B7539" s="19">
        <v>7.3930740000000004</v>
      </c>
      <c r="C7539" s="20">
        <v>6.4743620000000002</v>
      </c>
      <c r="D7539" s="20">
        <v>6.4743620000000002</v>
      </c>
      <c r="E7539" s="2">
        <v>1</v>
      </c>
    </row>
    <row r="7540" spans="1:5" ht="12.95" customHeight="1" x14ac:dyDescent="0.2">
      <c r="A7540" s="7">
        <f t="shared" si="12"/>
        <v>42964</v>
      </c>
      <c r="B7540" s="19">
        <v>7.3899710000000001</v>
      </c>
      <c r="C7540" s="20">
        <v>6.4829990000000004</v>
      </c>
      <c r="D7540" s="20">
        <v>6.4829990000000004</v>
      </c>
      <c r="E7540" s="2">
        <v>1</v>
      </c>
    </row>
    <row r="7541" spans="1:5" ht="12.95" customHeight="1" x14ac:dyDescent="0.2">
      <c r="A7541" s="7">
        <f t="shared" si="12"/>
        <v>42965</v>
      </c>
      <c r="B7541" s="19">
        <v>7.3863079999999997</v>
      </c>
      <c r="C7541" s="20">
        <v>6.5192480000000002</v>
      </c>
      <c r="D7541" s="20">
        <v>6.5192480000000002</v>
      </c>
      <c r="E7541" s="2">
        <v>1</v>
      </c>
    </row>
    <row r="7542" spans="1:5" ht="12.95" customHeight="1" x14ac:dyDescent="0.2">
      <c r="A7542" s="7">
        <f t="shared" si="12"/>
        <v>42966</v>
      </c>
      <c r="B7542" s="19">
        <v>7.3921950000000001</v>
      </c>
      <c r="C7542" s="20">
        <v>6.5464000000000002</v>
      </c>
      <c r="D7542" s="20">
        <v>6.5464000000000002</v>
      </c>
      <c r="E7542" s="2">
        <v>1</v>
      </c>
    </row>
    <row r="7543" spans="1:5" ht="12.95" customHeight="1" x14ac:dyDescent="0.2">
      <c r="A7543" s="7">
        <f t="shared" si="12"/>
        <v>42967</v>
      </c>
      <c r="B7543" s="19">
        <v>7.3921950000000001</v>
      </c>
      <c r="C7543" s="20">
        <v>6.5464000000000002</v>
      </c>
      <c r="D7543" s="20">
        <v>6.5464000000000002</v>
      </c>
      <c r="E7543" s="2">
        <v>1</v>
      </c>
    </row>
    <row r="7544" spans="1:5" ht="12.95" customHeight="1" x14ac:dyDescent="0.2">
      <c r="A7544" s="7">
        <f t="shared" si="12"/>
        <v>42968</v>
      </c>
      <c r="B7544" s="19">
        <v>7.3921950000000001</v>
      </c>
      <c r="C7544" s="20">
        <v>6.5464000000000002</v>
      </c>
      <c r="D7544" s="20">
        <v>6.5464000000000002</v>
      </c>
      <c r="E7544" s="2">
        <v>1</v>
      </c>
    </row>
    <row r="7545" spans="1:5" ht="12.95" customHeight="1" x14ac:dyDescent="0.2">
      <c r="A7545" s="7">
        <f t="shared" ref="A7545:A7608" si="13">A7544+1</f>
        <v>42969</v>
      </c>
      <c r="B7545" s="19">
        <v>7.3966950000000002</v>
      </c>
      <c r="C7545" s="20">
        <v>6.5111749999999997</v>
      </c>
      <c r="D7545" s="20">
        <v>6.5111749999999997</v>
      </c>
      <c r="E7545" s="2">
        <v>1</v>
      </c>
    </row>
    <row r="7546" spans="1:5" ht="12.95" customHeight="1" x14ac:dyDescent="0.2">
      <c r="A7546" s="7">
        <f t="shared" si="13"/>
        <v>42970</v>
      </c>
      <c r="B7546" s="19">
        <v>7.3949790000000002</v>
      </c>
      <c r="C7546" s="20">
        <v>6.5119579999999999</v>
      </c>
      <c r="D7546" s="20">
        <v>6.5119579999999999</v>
      </c>
      <c r="E7546" s="2">
        <v>1</v>
      </c>
    </row>
    <row r="7547" spans="1:5" ht="12.95" customHeight="1" x14ac:dyDescent="0.2">
      <c r="A7547" s="7">
        <f t="shared" si="13"/>
        <v>42971</v>
      </c>
      <c r="B7547" s="19">
        <v>7.3960889999999999</v>
      </c>
      <c r="C7547" s="20">
        <v>6.4877969999999996</v>
      </c>
      <c r="D7547" s="20">
        <v>6.4877969999999996</v>
      </c>
      <c r="E7547" s="2">
        <v>1</v>
      </c>
    </row>
    <row r="7548" spans="1:5" ht="12.95" customHeight="1" x14ac:dyDescent="0.2">
      <c r="A7548" s="7">
        <f t="shared" si="13"/>
        <v>42972</v>
      </c>
      <c r="B7548" s="19">
        <v>7.3999430000000004</v>
      </c>
      <c r="C7548" s="20">
        <v>6.5043009999999999</v>
      </c>
      <c r="D7548" s="20">
        <v>6.5043009999999999</v>
      </c>
      <c r="E7548" s="2">
        <v>1</v>
      </c>
    </row>
    <row r="7549" spans="1:5" ht="12.95" customHeight="1" x14ac:dyDescent="0.2">
      <c r="A7549" s="7">
        <f t="shared" si="13"/>
        <v>42973</v>
      </c>
      <c r="B7549" s="19">
        <v>7.4054289999999998</v>
      </c>
      <c r="C7549" s="20">
        <v>6.5142759999999997</v>
      </c>
      <c r="D7549" s="20">
        <v>6.5142759999999997</v>
      </c>
      <c r="E7549" s="2">
        <v>1</v>
      </c>
    </row>
    <row r="7550" spans="1:5" ht="12.95" customHeight="1" x14ac:dyDescent="0.2">
      <c r="A7550" s="7">
        <f t="shared" si="13"/>
        <v>42974</v>
      </c>
      <c r="B7550" s="19">
        <v>7.4054289999999998</v>
      </c>
      <c r="C7550" s="20">
        <v>6.5142759999999997</v>
      </c>
      <c r="D7550" s="20">
        <v>6.5142759999999997</v>
      </c>
      <c r="E7550" s="2">
        <v>1</v>
      </c>
    </row>
    <row r="7551" spans="1:5" ht="12.95" customHeight="1" x14ac:dyDescent="0.2">
      <c r="A7551" s="7">
        <f t="shared" si="13"/>
        <v>42975</v>
      </c>
      <c r="B7551" s="19">
        <v>7.4054289999999998</v>
      </c>
      <c r="C7551" s="20">
        <v>6.5142759999999997</v>
      </c>
      <c r="D7551" s="20">
        <v>6.5142759999999997</v>
      </c>
      <c r="E7551" s="2">
        <v>1</v>
      </c>
    </row>
    <row r="7552" spans="1:5" ht="12.95" customHeight="1" x14ac:dyDescent="0.2">
      <c r="A7552" s="7">
        <f t="shared" si="13"/>
        <v>42976</v>
      </c>
      <c r="B7552" s="19">
        <v>7.4080789999999999</v>
      </c>
      <c r="C7552" s="20">
        <v>6.5114520000000002</v>
      </c>
      <c r="D7552" s="20">
        <v>6.5114520000000002</v>
      </c>
      <c r="E7552" s="2">
        <v>1</v>
      </c>
    </row>
    <row r="7553" spans="1:5" ht="12.95" customHeight="1" x14ac:dyDescent="0.2">
      <c r="A7553" s="7">
        <f t="shared" si="13"/>
        <v>42977</v>
      </c>
      <c r="B7553" s="19">
        <v>7.4071809999999996</v>
      </c>
      <c r="C7553" s="20">
        <v>6.5123800000000003</v>
      </c>
      <c r="D7553" s="20">
        <v>6.5123800000000003</v>
      </c>
      <c r="E7553" s="2">
        <v>1</v>
      </c>
    </row>
    <row r="7554" spans="1:5" ht="12.95" customHeight="1" x14ac:dyDescent="0.2">
      <c r="A7554" s="7">
        <f t="shared" si="13"/>
        <v>42978</v>
      </c>
      <c r="B7554" s="19">
        <v>7.4108010000000002</v>
      </c>
      <c r="C7554" s="20">
        <v>6.4876139999999998</v>
      </c>
      <c r="D7554" s="20">
        <v>6.4876139999999998</v>
      </c>
      <c r="E7554" s="2">
        <v>1</v>
      </c>
    </row>
    <row r="7555" spans="1:5" ht="12.95" customHeight="1" x14ac:dyDescent="0.2">
      <c r="A7555" s="7">
        <f t="shared" si="13"/>
        <v>42979</v>
      </c>
      <c r="B7555" s="19">
        <v>7.4061070000000004</v>
      </c>
      <c r="C7555" s="20">
        <v>6.4603169999999999</v>
      </c>
      <c r="D7555" s="20">
        <v>6.4603169999999999</v>
      </c>
      <c r="E7555" s="2">
        <v>1</v>
      </c>
    </row>
    <row r="7556" spans="1:5" ht="12.95" customHeight="1" x14ac:dyDescent="0.2">
      <c r="A7556" s="7">
        <f t="shared" si="13"/>
        <v>42980</v>
      </c>
      <c r="B7556" s="19">
        <v>7.4103680000000001</v>
      </c>
      <c r="C7556" s="20">
        <v>6.48156</v>
      </c>
      <c r="D7556" s="20">
        <v>6.48156</v>
      </c>
      <c r="E7556" s="2">
        <v>1</v>
      </c>
    </row>
    <row r="7557" spans="1:5" ht="12.95" customHeight="1" x14ac:dyDescent="0.2">
      <c r="A7557" s="7">
        <f t="shared" si="13"/>
        <v>42981</v>
      </c>
      <c r="B7557" s="19">
        <v>7.4103680000000001</v>
      </c>
      <c r="C7557" s="20">
        <v>6.48156</v>
      </c>
      <c r="D7557" s="20">
        <v>6.48156</v>
      </c>
      <c r="E7557" s="2">
        <v>1</v>
      </c>
    </row>
    <row r="7558" spans="1:5" ht="12.95" customHeight="1" x14ac:dyDescent="0.2">
      <c r="A7558" s="7">
        <f t="shared" si="13"/>
        <v>42982</v>
      </c>
      <c r="B7558" s="19">
        <v>7.4103680000000001</v>
      </c>
      <c r="C7558" s="20">
        <v>6.48156</v>
      </c>
      <c r="D7558" s="20">
        <v>6.48156</v>
      </c>
      <c r="E7558" s="2">
        <v>1</v>
      </c>
    </row>
    <row r="7559" spans="1:5" ht="12.95" customHeight="1" x14ac:dyDescent="0.2">
      <c r="A7559" s="7">
        <f t="shared" si="13"/>
        <v>42983</v>
      </c>
      <c r="B7559" s="19">
        <v>7.4125969999999999</v>
      </c>
      <c r="C7559" s="20">
        <v>6.4988580000000002</v>
      </c>
      <c r="D7559" s="20">
        <v>6.4988580000000002</v>
      </c>
      <c r="E7559" s="2">
        <v>1</v>
      </c>
    </row>
    <row r="7560" spans="1:5" ht="12.95" customHeight="1" x14ac:dyDescent="0.2">
      <c r="A7560" s="7">
        <f t="shared" si="13"/>
        <v>42984</v>
      </c>
      <c r="B7560" s="19">
        <v>7.4095430000000002</v>
      </c>
      <c r="C7560" s="20">
        <v>6.4990290000000002</v>
      </c>
      <c r="D7560" s="20">
        <v>6.4990290000000002</v>
      </c>
      <c r="E7560" s="2">
        <v>1</v>
      </c>
    </row>
    <row r="7561" spans="1:5" ht="12.95" customHeight="1" x14ac:dyDescent="0.2">
      <c r="A7561" s="7">
        <f t="shared" si="13"/>
        <v>42985</v>
      </c>
      <c r="B7561" s="19">
        <v>7.407483</v>
      </c>
      <c r="C7561" s="20">
        <v>6.5017839999999998</v>
      </c>
      <c r="D7561" s="20">
        <v>6.5017839999999998</v>
      </c>
      <c r="E7561" s="2">
        <v>1</v>
      </c>
    </row>
    <row r="7562" spans="1:5" ht="12.95" customHeight="1" x14ac:dyDescent="0.2">
      <c r="A7562" s="7">
        <f t="shared" si="13"/>
        <v>42986</v>
      </c>
      <c r="B7562" s="19">
        <v>7.4206339999999997</v>
      </c>
      <c r="C7562" s="20">
        <v>6.5053340000000004</v>
      </c>
      <c r="D7562" s="20">
        <v>6.5053340000000004</v>
      </c>
      <c r="E7562" s="2">
        <v>1</v>
      </c>
    </row>
    <row r="7563" spans="1:5" ht="12.95" customHeight="1" x14ac:dyDescent="0.2">
      <c r="A7563" s="7">
        <f t="shared" si="13"/>
        <v>42987</v>
      </c>
      <c r="B7563" s="19">
        <v>7.4274339999999999</v>
      </c>
      <c r="C7563" s="20">
        <v>6.5027439999999999</v>
      </c>
      <c r="D7563" s="20">
        <v>6.5027439999999999</v>
      </c>
      <c r="E7563" s="2">
        <v>1</v>
      </c>
    </row>
    <row r="7564" spans="1:5" ht="12.95" customHeight="1" x14ac:dyDescent="0.2">
      <c r="A7564" s="7">
        <f t="shared" si="13"/>
        <v>42988</v>
      </c>
      <c r="B7564" s="19">
        <v>7.4274339999999999</v>
      </c>
      <c r="C7564" s="20">
        <v>6.5027439999999999</v>
      </c>
      <c r="D7564" s="20">
        <v>6.5027439999999999</v>
      </c>
      <c r="E7564" s="2">
        <v>1</v>
      </c>
    </row>
    <row r="7565" spans="1:5" ht="12.95" customHeight="1" x14ac:dyDescent="0.2">
      <c r="A7565" s="7">
        <f t="shared" si="13"/>
        <v>42989</v>
      </c>
      <c r="B7565" s="19">
        <v>7.4274339999999999</v>
      </c>
      <c r="C7565" s="20">
        <v>6.5027439999999999</v>
      </c>
      <c r="D7565" s="20">
        <v>6.5027439999999999</v>
      </c>
      <c r="E7565" s="2">
        <v>1</v>
      </c>
    </row>
    <row r="7566" spans="1:5" ht="12.95" customHeight="1" x14ac:dyDescent="0.2">
      <c r="A7566" s="7">
        <f t="shared" si="13"/>
        <v>42990</v>
      </c>
      <c r="B7566" s="19">
        <v>7.427136</v>
      </c>
      <c r="C7566" s="20">
        <v>6.5133179999999999</v>
      </c>
      <c r="D7566" s="20">
        <v>6.5133179999999999</v>
      </c>
      <c r="E7566" s="2">
        <v>1</v>
      </c>
    </row>
    <row r="7567" spans="1:5" ht="12.95" customHeight="1" x14ac:dyDescent="0.2">
      <c r="A7567" s="7">
        <f t="shared" si="13"/>
        <v>42991</v>
      </c>
      <c r="B7567" s="19">
        <v>7.4295809999999998</v>
      </c>
      <c r="C7567" s="20">
        <v>6.487584</v>
      </c>
      <c r="D7567" s="20">
        <v>6.487584</v>
      </c>
      <c r="E7567" s="2">
        <v>1</v>
      </c>
    </row>
    <row r="7568" spans="1:5" ht="12.95" customHeight="1" x14ac:dyDescent="0.2">
      <c r="A7568" s="7">
        <f t="shared" si="13"/>
        <v>42992</v>
      </c>
      <c r="B7568" s="19">
        <v>7.4413939999999998</v>
      </c>
      <c r="C7568" s="20">
        <v>6.4781000000000004</v>
      </c>
      <c r="D7568" s="20">
        <v>6.4781000000000004</v>
      </c>
      <c r="E7568" s="2">
        <v>1</v>
      </c>
    </row>
    <row r="7569" spans="1:5" ht="12.95" customHeight="1" x14ac:dyDescent="0.2">
      <c r="A7569" s="7">
        <f t="shared" si="13"/>
        <v>42993</v>
      </c>
      <c r="B7569" s="19">
        <v>7.4600039999999996</v>
      </c>
      <c r="C7569" s="20">
        <v>6.4880880000000003</v>
      </c>
      <c r="D7569" s="20">
        <v>6.4880880000000003</v>
      </c>
      <c r="E7569" s="2">
        <v>1</v>
      </c>
    </row>
    <row r="7570" spans="1:5" ht="12.95" customHeight="1" x14ac:dyDescent="0.2">
      <c r="A7570" s="7">
        <f t="shared" si="13"/>
        <v>42994</v>
      </c>
      <c r="B7570" s="19">
        <v>7.4729190000000001</v>
      </c>
      <c r="C7570" s="20">
        <v>6.5134829999999999</v>
      </c>
      <c r="D7570" s="20">
        <v>6.5134829999999999</v>
      </c>
      <c r="E7570" s="2">
        <v>1</v>
      </c>
    </row>
    <row r="7571" spans="1:5" ht="12.95" customHeight="1" x14ac:dyDescent="0.2">
      <c r="A7571" s="7">
        <f t="shared" si="13"/>
        <v>42995</v>
      </c>
      <c r="B7571" s="19">
        <v>7.4729190000000001</v>
      </c>
      <c r="C7571" s="20">
        <v>6.5134829999999999</v>
      </c>
      <c r="D7571" s="20">
        <v>6.5134829999999999</v>
      </c>
      <c r="E7571" s="2">
        <v>1</v>
      </c>
    </row>
    <row r="7572" spans="1:5" ht="12.95" customHeight="1" x14ac:dyDescent="0.2">
      <c r="A7572" s="7">
        <f t="shared" si="13"/>
        <v>42996</v>
      </c>
      <c r="B7572" s="19">
        <v>7.4729190000000001</v>
      </c>
      <c r="C7572" s="20">
        <v>6.5134829999999999</v>
      </c>
      <c r="D7572" s="20">
        <v>6.5134829999999999</v>
      </c>
      <c r="E7572" s="2">
        <v>1</v>
      </c>
    </row>
    <row r="7573" spans="1:5" ht="12.95" customHeight="1" x14ac:dyDescent="0.2">
      <c r="A7573" s="7">
        <f t="shared" si="13"/>
        <v>42997</v>
      </c>
      <c r="B7573" s="19">
        <v>7.4770219999999998</v>
      </c>
      <c r="C7573" s="20">
        <v>6.5227440000000003</v>
      </c>
      <c r="D7573" s="20">
        <v>6.5227440000000003</v>
      </c>
      <c r="E7573" s="2">
        <v>1</v>
      </c>
    </row>
    <row r="7574" spans="1:5" ht="12.95" customHeight="1" x14ac:dyDescent="0.2">
      <c r="A7574" s="7">
        <f t="shared" si="13"/>
        <v>42998</v>
      </c>
      <c r="B7574" s="19">
        <v>7.4790900000000002</v>
      </c>
      <c r="C7574" s="20">
        <v>6.4787679999999996</v>
      </c>
      <c r="D7574" s="20">
        <v>6.4787679999999996</v>
      </c>
      <c r="E7574" s="2">
        <v>1</v>
      </c>
    </row>
    <row r="7575" spans="1:5" ht="12.95" customHeight="1" x14ac:dyDescent="0.2">
      <c r="A7575" s="7">
        <f t="shared" si="13"/>
        <v>42999</v>
      </c>
      <c r="B7575" s="19">
        <v>7.470764</v>
      </c>
      <c r="C7575" s="20">
        <v>6.4760439999999999</v>
      </c>
      <c r="D7575" s="20">
        <v>6.4760439999999999</v>
      </c>
      <c r="E7575" s="2">
        <v>1</v>
      </c>
    </row>
    <row r="7576" spans="1:5" ht="12.95" customHeight="1" x14ac:dyDescent="0.2">
      <c r="A7576" s="7">
        <f t="shared" si="13"/>
        <v>43000</v>
      </c>
      <c r="B7576" s="19">
        <v>7.4783689999999998</v>
      </c>
      <c r="C7576" s="20">
        <v>6.4574470000000002</v>
      </c>
      <c r="D7576" s="20">
        <v>6.4574470000000002</v>
      </c>
      <c r="E7576" s="2">
        <v>1</v>
      </c>
    </row>
    <row r="7577" spans="1:5" ht="12.95" customHeight="1" x14ac:dyDescent="0.2">
      <c r="A7577" s="7">
        <f t="shared" si="13"/>
        <v>43001</v>
      </c>
      <c r="B7577" s="19">
        <v>7.4773610000000001</v>
      </c>
      <c r="C7577" s="20">
        <v>6.4360140000000001</v>
      </c>
      <c r="D7577" s="20">
        <v>6.4360140000000001</v>
      </c>
      <c r="E7577" s="2">
        <v>1</v>
      </c>
    </row>
    <row r="7578" spans="1:5" ht="12.95" customHeight="1" x14ac:dyDescent="0.2">
      <c r="A7578" s="7">
        <f t="shared" si="13"/>
        <v>43002</v>
      </c>
      <c r="B7578" s="19">
        <v>7.4773610000000001</v>
      </c>
      <c r="C7578" s="20">
        <v>6.4360140000000001</v>
      </c>
      <c r="D7578" s="20">
        <v>6.4360140000000001</v>
      </c>
      <c r="E7578" s="2">
        <v>1</v>
      </c>
    </row>
    <row r="7579" spans="1:5" ht="12.95" customHeight="1" x14ac:dyDescent="0.2">
      <c r="A7579" s="7">
        <f t="shared" si="13"/>
        <v>43003</v>
      </c>
      <c r="B7579" s="19">
        <v>7.4773610000000001</v>
      </c>
      <c r="C7579" s="20">
        <v>6.4360140000000001</v>
      </c>
      <c r="D7579" s="20">
        <v>6.4360140000000001</v>
      </c>
      <c r="E7579" s="2">
        <v>1</v>
      </c>
    </row>
    <row r="7580" spans="1:5" ht="12.95" customHeight="1" x14ac:dyDescent="0.2">
      <c r="A7580" s="7">
        <f t="shared" si="13"/>
        <v>43004</v>
      </c>
      <c r="B7580" s="19">
        <v>7.483301</v>
      </c>
      <c r="C7580" s="20">
        <v>6.4684080000000002</v>
      </c>
      <c r="D7580" s="20">
        <v>6.4684080000000002</v>
      </c>
      <c r="E7580" s="2">
        <v>1</v>
      </c>
    </row>
    <row r="7581" spans="1:5" ht="12.95" customHeight="1" x14ac:dyDescent="0.2">
      <c r="A7581" s="7">
        <f t="shared" si="13"/>
        <v>43005</v>
      </c>
      <c r="B7581" s="19">
        <v>7.4773370000000003</v>
      </c>
      <c r="C7581" s="20">
        <v>6.5201750000000001</v>
      </c>
      <c r="D7581" s="20">
        <v>6.5201750000000001</v>
      </c>
      <c r="E7581" s="2">
        <v>1</v>
      </c>
    </row>
    <row r="7582" spans="1:5" ht="12.95" customHeight="1" x14ac:dyDescent="0.2">
      <c r="A7582" s="7">
        <f t="shared" si="13"/>
        <v>43006</v>
      </c>
      <c r="B7582" s="19">
        <v>7.4876519999999998</v>
      </c>
      <c r="C7582" s="20">
        <v>6.5457229999999997</v>
      </c>
      <c r="D7582" s="20">
        <v>6.5457229999999997</v>
      </c>
      <c r="E7582" s="2">
        <v>1</v>
      </c>
    </row>
    <row r="7583" spans="1:5" ht="12.95" customHeight="1" x14ac:dyDescent="0.2">
      <c r="A7583" s="7">
        <f t="shared" si="13"/>
        <v>43007</v>
      </c>
      <c r="B7583" s="19">
        <v>7.4980180000000001</v>
      </c>
      <c r="C7583" s="20">
        <v>6.5439150000000001</v>
      </c>
      <c r="D7583" s="20">
        <v>6.5439150000000001</v>
      </c>
      <c r="E7583" s="2">
        <v>1</v>
      </c>
    </row>
    <row r="7584" spans="1:5" ht="12.95" customHeight="1" x14ac:dyDescent="0.2">
      <c r="A7584" s="7">
        <f t="shared" si="13"/>
        <v>43008</v>
      </c>
      <c r="B7584" s="19">
        <v>7.497115</v>
      </c>
      <c r="C7584" s="20">
        <v>6.5454119999999998</v>
      </c>
      <c r="D7584" s="20">
        <v>6.5454119999999998</v>
      </c>
      <c r="E7584" s="2">
        <v>1</v>
      </c>
    </row>
    <row r="7585" spans="1:5" ht="12.95" customHeight="1" x14ac:dyDescent="0.2">
      <c r="A7585" s="7">
        <f t="shared" si="13"/>
        <v>43009</v>
      </c>
      <c r="B7585" s="19">
        <v>7.497115</v>
      </c>
      <c r="C7585" s="20">
        <v>6.5454119999999998</v>
      </c>
      <c r="D7585" s="20">
        <v>6.5454119999999998</v>
      </c>
      <c r="E7585" s="2">
        <v>1</v>
      </c>
    </row>
    <row r="7586" spans="1:5" ht="12.95" customHeight="1" x14ac:dyDescent="0.2">
      <c r="A7586" s="7">
        <f t="shared" si="13"/>
        <v>43010</v>
      </c>
      <c r="B7586" s="19">
        <v>7.497115</v>
      </c>
      <c r="C7586" s="20">
        <v>6.5454119999999998</v>
      </c>
      <c r="D7586" s="20">
        <v>6.5454119999999998</v>
      </c>
      <c r="E7586" s="2">
        <v>1</v>
      </c>
    </row>
    <row r="7587" spans="1:5" ht="12.95" customHeight="1" x14ac:dyDescent="0.2">
      <c r="A7587" s="7">
        <f t="shared" si="13"/>
        <v>43011</v>
      </c>
      <c r="B7587" s="19">
        <v>7.4921220000000002</v>
      </c>
      <c r="C7587" s="20">
        <v>6.5783839999999998</v>
      </c>
      <c r="D7587" s="20">
        <v>6.5783839999999998</v>
      </c>
      <c r="E7587" s="2">
        <v>1</v>
      </c>
    </row>
    <row r="7588" spans="1:5" ht="12.95" customHeight="1" x14ac:dyDescent="0.2">
      <c r="A7588" s="7">
        <f t="shared" si="13"/>
        <v>43012</v>
      </c>
      <c r="B7588" s="19">
        <v>7.4885970000000004</v>
      </c>
      <c r="C7588" s="20">
        <v>6.5396879999999999</v>
      </c>
      <c r="D7588" s="20">
        <v>6.5396879999999999</v>
      </c>
      <c r="E7588" s="2">
        <v>1</v>
      </c>
    </row>
    <row r="7589" spans="1:5" ht="12.95" customHeight="1" x14ac:dyDescent="0.2">
      <c r="A7589" s="7">
        <f t="shared" si="13"/>
        <v>43013</v>
      </c>
      <c r="B7589" s="19">
        <v>7.4948509999999997</v>
      </c>
      <c r="C7589" s="20">
        <v>6.5508709999999999</v>
      </c>
      <c r="D7589" s="20">
        <v>6.5508709999999999</v>
      </c>
      <c r="E7589" s="2">
        <v>1</v>
      </c>
    </row>
    <row r="7590" spans="1:5" ht="12.95" customHeight="1" x14ac:dyDescent="0.2">
      <c r="A7590" s="7">
        <f t="shared" si="13"/>
        <v>43014</v>
      </c>
      <c r="B7590" s="19">
        <v>7.4918120000000004</v>
      </c>
      <c r="C7590" s="20">
        <v>6.5208560000000002</v>
      </c>
      <c r="D7590" s="20">
        <v>6.5208560000000002</v>
      </c>
      <c r="E7590" s="2">
        <v>1</v>
      </c>
    </row>
    <row r="7591" spans="1:5" ht="12.95" customHeight="1" x14ac:dyDescent="0.2">
      <c r="A7591" s="7">
        <f t="shared" si="13"/>
        <v>43015</v>
      </c>
      <c r="B7591" s="19">
        <v>7.5018209999999996</v>
      </c>
      <c r="C7591" s="20">
        <v>6.5420959999999999</v>
      </c>
      <c r="D7591" s="20">
        <v>6.5420959999999999</v>
      </c>
      <c r="E7591" s="2">
        <v>1</v>
      </c>
    </row>
    <row r="7592" spans="1:5" ht="12.95" customHeight="1" x14ac:dyDescent="0.2">
      <c r="A7592" s="7">
        <f t="shared" si="13"/>
        <v>43016</v>
      </c>
      <c r="B7592" s="19">
        <v>7.5018209999999996</v>
      </c>
      <c r="C7592" s="20">
        <v>6.5420959999999999</v>
      </c>
      <c r="D7592" s="20">
        <v>6.5420959999999999</v>
      </c>
      <c r="E7592" s="2">
        <v>1</v>
      </c>
    </row>
    <row r="7593" spans="1:5" ht="12.95" customHeight="1" x14ac:dyDescent="0.2">
      <c r="A7593" s="7">
        <f t="shared" si="13"/>
        <v>43017</v>
      </c>
      <c r="B7593" s="19">
        <v>7.5018209999999996</v>
      </c>
      <c r="C7593" s="20">
        <v>6.5420959999999999</v>
      </c>
      <c r="D7593" s="20">
        <v>6.5420959999999999</v>
      </c>
      <c r="E7593" s="2">
        <v>1</v>
      </c>
    </row>
    <row r="7594" spans="1:5" ht="12.95" customHeight="1" x14ac:dyDescent="0.2">
      <c r="A7594" s="7">
        <f t="shared" si="13"/>
        <v>43018</v>
      </c>
      <c r="B7594" s="19">
        <v>7.5000099999999996</v>
      </c>
      <c r="C7594" s="20">
        <v>6.5285599999999997</v>
      </c>
      <c r="D7594" s="20">
        <v>6.5285599999999997</v>
      </c>
      <c r="E7594" s="2">
        <v>1</v>
      </c>
    </row>
    <row r="7595" spans="1:5" ht="12.95" customHeight="1" x14ac:dyDescent="0.2">
      <c r="A7595" s="7">
        <f t="shared" si="13"/>
        <v>43019</v>
      </c>
      <c r="B7595" s="19">
        <v>7.4971690000000004</v>
      </c>
      <c r="C7595" s="20">
        <v>6.5079589999999996</v>
      </c>
      <c r="D7595" s="20">
        <v>6.5079589999999996</v>
      </c>
      <c r="E7595" s="2">
        <v>1</v>
      </c>
    </row>
    <row r="7596" spans="1:5" ht="12.95" customHeight="1" x14ac:dyDescent="0.2">
      <c r="A7596" s="7">
        <f t="shared" si="13"/>
        <v>43020</v>
      </c>
      <c r="B7596" s="19">
        <v>7.4989160000000004</v>
      </c>
      <c r="C7596" s="20">
        <v>6.5151310000000002</v>
      </c>
      <c r="D7596" s="20">
        <v>6.5151310000000002</v>
      </c>
      <c r="E7596" s="2">
        <v>1</v>
      </c>
    </row>
    <row r="7597" spans="1:5" ht="12.95" customHeight="1" x14ac:dyDescent="0.2">
      <c r="A7597" s="7">
        <f t="shared" si="13"/>
        <v>43021</v>
      </c>
      <c r="B7597" s="19">
        <v>7.4992710000000002</v>
      </c>
      <c r="C7597" s="20">
        <v>6.4889429999999999</v>
      </c>
      <c r="D7597" s="20">
        <v>6.4889429999999999</v>
      </c>
      <c r="E7597" s="2">
        <v>1</v>
      </c>
    </row>
    <row r="7598" spans="1:5" ht="12.95" customHeight="1" x14ac:dyDescent="0.2">
      <c r="A7598" s="7">
        <f t="shared" si="13"/>
        <v>43022</v>
      </c>
      <c r="B7598" s="19">
        <v>7.5055750000000003</v>
      </c>
      <c r="C7598" s="20">
        <v>6.5124300000000002</v>
      </c>
      <c r="D7598" s="20">
        <v>6.5124300000000002</v>
      </c>
      <c r="E7598" s="2">
        <v>1</v>
      </c>
    </row>
    <row r="7599" spans="1:5" ht="12.95" customHeight="1" x14ac:dyDescent="0.2">
      <c r="A7599" s="7">
        <f t="shared" si="13"/>
        <v>43023</v>
      </c>
      <c r="B7599" s="19">
        <v>7.5055750000000003</v>
      </c>
      <c r="C7599" s="20">
        <v>6.5124300000000002</v>
      </c>
      <c r="D7599" s="20">
        <v>6.5124300000000002</v>
      </c>
      <c r="E7599" s="2">
        <v>1</v>
      </c>
    </row>
    <row r="7600" spans="1:5" ht="12.95" customHeight="1" x14ac:dyDescent="0.2">
      <c r="A7600" s="7">
        <f t="shared" si="13"/>
        <v>43024</v>
      </c>
      <c r="B7600" s="19">
        <v>7.5055750000000003</v>
      </c>
      <c r="C7600" s="20">
        <v>6.5124300000000002</v>
      </c>
      <c r="D7600" s="20">
        <v>6.5124300000000002</v>
      </c>
      <c r="E7600" s="2">
        <v>1</v>
      </c>
    </row>
    <row r="7601" spans="1:5" ht="12.95" customHeight="1" x14ac:dyDescent="0.2">
      <c r="A7601" s="7">
        <f t="shared" si="13"/>
        <v>43025</v>
      </c>
      <c r="B7601" s="19">
        <v>7.5061530000000003</v>
      </c>
      <c r="C7601" s="20">
        <v>6.5236859999999997</v>
      </c>
      <c r="D7601" s="20">
        <v>6.5236859999999997</v>
      </c>
      <c r="E7601" s="2">
        <v>1</v>
      </c>
    </row>
    <row r="7602" spans="1:5" ht="12.95" customHeight="1" x14ac:dyDescent="0.2">
      <c r="A7602" s="7">
        <f t="shared" si="13"/>
        <v>43026</v>
      </c>
      <c r="B7602" s="19">
        <v>7.5026390000000003</v>
      </c>
      <c r="C7602" s="20">
        <v>6.5308489999999999</v>
      </c>
      <c r="D7602" s="20">
        <v>6.5308489999999999</v>
      </c>
      <c r="E7602" s="2">
        <v>1</v>
      </c>
    </row>
    <row r="7603" spans="1:5" ht="12.95" customHeight="1" x14ac:dyDescent="0.2">
      <c r="A7603" s="7">
        <f t="shared" si="13"/>
        <v>43027</v>
      </c>
      <c r="B7603" s="19">
        <v>7.5021129999999996</v>
      </c>
      <c r="C7603" s="20">
        <v>6.512251</v>
      </c>
      <c r="D7603" s="20">
        <v>6.512251</v>
      </c>
      <c r="E7603" s="2">
        <v>1</v>
      </c>
    </row>
    <row r="7604" spans="1:5" ht="12.95" customHeight="1" x14ac:dyDescent="0.2">
      <c r="A7604" s="7">
        <f t="shared" si="13"/>
        <v>43028</v>
      </c>
      <c r="B7604" s="19">
        <v>7.5028459999999999</v>
      </c>
      <c r="C7604" s="20">
        <v>6.497096</v>
      </c>
      <c r="D7604" s="20">
        <v>6.497096</v>
      </c>
      <c r="E7604" s="2">
        <v>1</v>
      </c>
    </row>
    <row r="7605" spans="1:5" ht="12.95" customHeight="1" x14ac:dyDescent="0.2">
      <c r="A7605" s="7">
        <f t="shared" si="13"/>
        <v>43029</v>
      </c>
      <c r="B7605" s="19">
        <v>7.505433</v>
      </c>
      <c r="C7605" s="20">
        <v>6.4724329999999997</v>
      </c>
      <c r="D7605" s="20">
        <v>6.4724329999999997</v>
      </c>
      <c r="E7605" s="2">
        <v>1</v>
      </c>
    </row>
    <row r="7606" spans="1:5" ht="12.95" customHeight="1" x14ac:dyDescent="0.2">
      <c r="A7606" s="7">
        <f t="shared" si="13"/>
        <v>43030</v>
      </c>
      <c r="B7606" s="19">
        <v>7.505433</v>
      </c>
      <c r="C7606" s="20">
        <v>6.4724329999999997</v>
      </c>
      <c r="D7606" s="20">
        <v>6.4724329999999997</v>
      </c>
      <c r="E7606" s="2">
        <v>1</v>
      </c>
    </row>
    <row r="7607" spans="1:5" ht="12.95" customHeight="1" x14ac:dyDescent="0.2">
      <c r="A7607" s="7">
        <f t="shared" si="13"/>
        <v>43031</v>
      </c>
      <c r="B7607" s="19">
        <v>7.505433</v>
      </c>
      <c r="C7607" s="20">
        <v>6.4724329999999997</v>
      </c>
      <c r="D7607" s="20">
        <v>6.4724329999999997</v>
      </c>
      <c r="E7607" s="2">
        <v>1</v>
      </c>
    </row>
    <row r="7608" spans="1:5" ht="12.95" customHeight="1" x14ac:dyDescent="0.2">
      <c r="A7608" s="7">
        <f t="shared" si="13"/>
        <v>43032</v>
      </c>
      <c r="B7608" s="19">
        <v>7.5041029999999997</v>
      </c>
      <c r="C7608" s="20">
        <v>6.4763120000000001</v>
      </c>
      <c r="D7608" s="20">
        <v>6.4763120000000001</v>
      </c>
      <c r="E7608" s="2">
        <v>1</v>
      </c>
    </row>
    <row r="7609" spans="1:5" ht="12.95" customHeight="1" x14ac:dyDescent="0.2">
      <c r="A7609" s="7">
        <f t="shared" ref="A7609:A7672" si="14">A7608+1</f>
        <v>43033</v>
      </c>
      <c r="B7609" s="19">
        <v>7.500502</v>
      </c>
      <c r="C7609" s="20">
        <v>6.4704119999999996</v>
      </c>
      <c r="D7609" s="20">
        <v>6.4704119999999996</v>
      </c>
      <c r="E7609" s="2">
        <v>1</v>
      </c>
    </row>
    <row r="7610" spans="1:5" ht="12.95" customHeight="1" x14ac:dyDescent="0.2">
      <c r="A7610" s="7">
        <f t="shared" si="14"/>
        <v>43034</v>
      </c>
      <c r="B7610" s="19">
        <v>7.5071789999999998</v>
      </c>
      <c r="C7610" s="20">
        <v>6.4235300000000004</v>
      </c>
      <c r="D7610" s="20">
        <v>6.4235300000000004</v>
      </c>
      <c r="E7610" s="2">
        <v>1</v>
      </c>
    </row>
    <row r="7611" spans="1:5" ht="12.95" customHeight="1" x14ac:dyDescent="0.2">
      <c r="A7611" s="7">
        <f t="shared" si="14"/>
        <v>43035</v>
      </c>
      <c r="B7611" s="19">
        <v>7.5098640000000003</v>
      </c>
      <c r="C7611" s="20">
        <v>6.4236279999999999</v>
      </c>
      <c r="D7611" s="20">
        <v>6.4236279999999999</v>
      </c>
      <c r="E7611" s="2">
        <v>1</v>
      </c>
    </row>
    <row r="7612" spans="1:5" ht="12.95" customHeight="1" x14ac:dyDescent="0.2">
      <c r="A7612" s="7">
        <f t="shared" si="14"/>
        <v>43036</v>
      </c>
      <c r="B7612" s="19">
        <v>7.5132940000000001</v>
      </c>
      <c r="C7612" s="20">
        <v>6.4630489999999998</v>
      </c>
      <c r="D7612" s="20">
        <v>6.4630489999999998</v>
      </c>
      <c r="E7612" s="2">
        <v>1</v>
      </c>
    </row>
    <row r="7613" spans="1:5" ht="12.95" customHeight="1" x14ac:dyDescent="0.2">
      <c r="A7613" s="7">
        <f t="shared" si="14"/>
        <v>43037</v>
      </c>
      <c r="B7613" s="19">
        <v>7.5132940000000001</v>
      </c>
      <c r="C7613" s="20">
        <v>6.4630489999999998</v>
      </c>
      <c r="D7613" s="20">
        <v>6.4630489999999998</v>
      </c>
      <c r="E7613" s="2">
        <v>1</v>
      </c>
    </row>
    <row r="7614" spans="1:5" ht="12.95" customHeight="1" x14ac:dyDescent="0.2">
      <c r="A7614" s="7">
        <f t="shared" si="14"/>
        <v>43038</v>
      </c>
      <c r="B7614" s="19">
        <v>7.5132940000000001</v>
      </c>
      <c r="C7614" s="20">
        <v>6.4630489999999998</v>
      </c>
      <c r="D7614" s="20">
        <v>6.4630489999999998</v>
      </c>
      <c r="E7614" s="2">
        <v>1</v>
      </c>
    </row>
    <row r="7615" spans="1:5" ht="12.95" customHeight="1" x14ac:dyDescent="0.2">
      <c r="A7615" s="7">
        <f t="shared" si="14"/>
        <v>43039</v>
      </c>
      <c r="B7615" s="19">
        <v>7.507911</v>
      </c>
      <c r="C7615" s="20">
        <v>6.4684340000000002</v>
      </c>
      <c r="D7615" s="20">
        <v>6.4684340000000002</v>
      </c>
      <c r="E7615" s="2">
        <v>1</v>
      </c>
    </row>
    <row r="7616" spans="1:5" ht="12.95" customHeight="1" x14ac:dyDescent="0.2">
      <c r="A7616" s="7">
        <f t="shared" si="14"/>
        <v>43040</v>
      </c>
      <c r="B7616" s="19">
        <v>7.5136989999999999</v>
      </c>
      <c r="C7616" s="20">
        <v>6.4689620000000003</v>
      </c>
      <c r="D7616" s="20">
        <v>6.4689620000000003</v>
      </c>
      <c r="E7616" s="2">
        <v>1</v>
      </c>
    </row>
    <row r="7617" spans="1:5" ht="12.95" customHeight="1" x14ac:dyDescent="0.2">
      <c r="A7617" s="7">
        <f t="shared" si="14"/>
        <v>43041</v>
      </c>
      <c r="B7617" s="19">
        <v>7.5136989999999999</v>
      </c>
      <c r="C7617" s="20">
        <v>6.4689620000000003</v>
      </c>
      <c r="D7617" s="20">
        <v>6.4689620000000003</v>
      </c>
      <c r="E7617" s="2">
        <v>1</v>
      </c>
    </row>
    <row r="7618" spans="1:5" ht="12.95" customHeight="1" x14ac:dyDescent="0.2">
      <c r="A7618" s="7">
        <f t="shared" si="14"/>
        <v>43042</v>
      </c>
      <c r="B7618" s="19">
        <v>7.5146329999999999</v>
      </c>
      <c r="C7618" s="20">
        <v>6.4564250000000003</v>
      </c>
      <c r="D7618" s="20">
        <v>6.4564250000000003</v>
      </c>
      <c r="E7618" s="2">
        <v>1</v>
      </c>
    </row>
    <row r="7619" spans="1:5" ht="12.95" customHeight="1" x14ac:dyDescent="0.2">
      <c r="A7619" s="7">
        <f t="shared" si="14"/>
        <v>43043</v>
      </c>
      <c r="B7619" s="19">
        <v>7.5217159999999996</v>
      </c>
      <c r="C7619" s="20">
        <v>6.4647319999999997</v>
      </c>
      <c r="D7619" s="20">
        <v>6.4647319999999997</v>
      </c>
      <c r="E7619" s="2">
        <v>1</v>
      </c>
    </row>
    <row r="7620" spans="1:5" ht="12.95" customHeight="1" x14ac:dyDescent="0.2">
      <c r="A7620" s="7">
        <f t="shared" si="14"/>
        <v>43044</v>
      </c>
      <c r="B7620" s="19">
        <v>7.5217159999999996</v>
      </c>
      <c r="C7620" s="20">
        <v>6.4647319999999997</v>
      </c>
      <c r="D7620" s="20">
        <v>6.4647319999999997</v>
      </c>
      <c r="E7620" s="2">
        <v>1</v>
      </c>
    </row>
    <row r="7621" spans="1:5" ht="12.95" customHeight="1" x14ac:dyDescent="0.2">
      <c r="A7621" s="7">
        <f t="shared" si="14"/>
        <v>43045</v>
      </c>
      <c r="B7621" s="19">
        <v>7.5217159999999996</v>
      </c>
      <c r="C7621" s="20">
        <v>6.4647319999999997</v>
      </c>
      <c r="D7621" s="20">
        <v>6.4647319999999997</v>
      </c>
      <c r="E7621" s="2">
        <v>1</v>
      </c>
    </row>
    <row r="7622" spans="1:5" ht="12.95" customHeight="1" x14ac:dyDescent="0.2">
      <c r="A7622" s="7">
        <f t="shared" si="14"/>
        <v>43046</v>
      </c>
      <c r="B7622" s="19">
        <v>7.525544</v>
      </c>
      <c r="C7622" s="20">
        <v>6.4786020000000004</v>
      </c>
      <c r="D7622" s="20">
        <v>6.4786020000000004</v>
      </c>
      <c r="E7622" s="2">
        <v>1</v>
      </c>
    </row>
    <row r="7623" spans="1:5" ht="12.95" customHeight="1" x14ac:dyDescent="0.2">
      <c r="A7623" s="7">
        <f t="shared" si="14"/>
        <v>43047</v>
      </c>
      <c r="B7623" s="19">
        <v>7.5316330000000002</v>
      </c>
      <c r="C7623" s="20">
        <v>6.5141260000000001</v>
      </c>
      <c r="D7623" s="20">
        <v>6.5141260000000001</v>
      </c>
      <c r="E7623" s="2">
        <v>1</v>
      </c>
    </row>
    <row r="7624" spans="1:5" ht="12.95" customHeight="1" x14ac:dyDescent="0.2">
      <c r="A7624" s="7">
        <f t="shared" si="14"/>
        <v>43048</v>
      </c>
      <c r="B7624" s="19">
        <v>7.5369070000000002</v>
      </c>
      <c r="C7624" s="20">
        <v>6.505185</v>
      </c>
      <c r="D7624" s="20">
        <v>6.505185</v>
      </c>
      <c r="E7624" s="2">
        <v>1</v>
      </c>
    </row>
    <row r="7625" spans="1:5" ht="12.95" customHeight="1" x14ac:dyDescent="0.2">
      <c r="A7625" s="7">
        <f t="shared" si="14"/>
        <v>43049</v>
      </c>
      <c r="B7625" s="19">
        <v>7.5365909999999996</v>
      </c>
      <c r="C7625" s="20">
        <v>6.4948220000000001</v>
      </c>
      <c r="D7625" s="20">
        <v>6.4948220000000001</v>
      </c>
      <c r="E7625" s="2">
        <v>1</v>
      </c>
    </row>
    <row r="7626" spans="1:5" ht="12.95" customHeight="1" x14ac:dyDescent="0.2">
      <c r="A7626" s="7">
        <f t="shared" si="14"/>
        <v>43050</v>
      </c>
      <c r="B7626" s="19">
        <v>7.5368279999999999</v>
      </c>
      <c r="C7626" s="20">
        <v>6.5135490000000003</v>
      </c>
      <c r="D7626" s="20">
        <v>6.5135490000000003</v>
      </c>
      <c r="E7626" s="2">
        <v>1</v>
      </c>
    </row>
    <row r="7627" spans="1:5" ht="12.95" customHeight="1" x14ac:dyDescent="0.2">
      <c r="A7627" s="7">
        <f t="shared" si="14"/>
        <v>43051</v>
      </c>
      <c r="B7627" s="19">
        <v>7.5368279999999999</v>
      </c>
      <c r="C7627" s="20">
        <v>6.5135490000000003</v>
      </c>
      <c r="D7627" s="20">
        <v>6.5135490000000003</v>
      </c>
      <c r="E7627" s="2">
        <v>1</v>
      </c>
    </row>
    <row r="7628" spans="1:5" ht="12.95" customHeight="1" x14ac:dyDescent="0.2">
      <c r="A7628" s="7">
        <f t="shared" si="14"/>
        <v>43052</v>
      </c>
      <c r="B7628" s="19">
        <v>7.5368279999999999</v>
      </c>
      <c r="C7628" s="20">
        <v>6.5135490000000003</v>
      </c>
      <c r="D7628" s="20">
        <v>6.5135490000000003</v>
      </c>
      <c r="E7628" s="2">
        <v>1</v>
      </c>
    </row>
    <row r="7629" spans="1:5" ht="12.95" customHeight="1" x14ac:dyDescent="0.2">
      <c r="A7629" s="7">
        <f t="shared" si="14"/>
        <v>43053</v>
      </c>
      <c r="B7629" s="19">
        <v>7.5345500000000003</v>
      </c>
      <c r="C7629" s="20">
        <v>6.4992239999999999</v>
      </c>
      <c r="D7629" s="20">
        <v>6.4992239999999999</v>
      </c>
      <c r="E7629" s="2">
        <v>1</v>
      </c>
    </row>
    <row r="7630" spans="1:5" ht="12.95" customHeight="1" x14ac:dyDescent="0.2">
      <c r="A7630" s="7">
        <f t="shared" si="14"/>
        <v>43054</v>
      </c>
      <c r="B7630" s="19">
        <v>7.5437349999999999</v>
      </c>
      <c r="C7630" s="20">
        <v>6.472531</v>
      </c>
      <c r="D7630" s="20">
        <v>6.472531</v>
      </c>
      <c r="E7630" s="2">
        <v>1</v>
      </c>
    </row>
    <row r="7631" spans="1:5" ht="12.95" customHeight="1" x14ac:dyDescent="0.2">
      <c r="A7631" s="7">
        <f t="shared" si="14"/>
        <v>43055</v>
      </c>
      <c r="B7631" s="19">
        <v>7.5484629999999999</v>
      </c>
      <c r="C7631" s="20">
        <v>6.4649390000000002</v>
      </c>
      <c r="D7631" s="20">
        <v>6.4649390000000002</v>
      </c>
      <c r="E7631" s="2">
        <v>1</v>
      </c>
    </row>
    <row r="7632" spans="1:5" ht="12.95" customHeight="1" x14ac:dyDescent="0.2">
      <c r="A7632" s="7">
        <f t="shared" si="14"/>
        <v>43056</v>
      </c>
      <c r="B7632" s="19">
        <v>7.5500629999999997</v>
      </c>
      <c r="C7632" s="20">
        <v>6.4685259999999998</v>
      </c>
      <c r="D7632" s="20">
        <v>6.4685259999999998</v>
      </c>
      <c r="E7632" s="2">
        <v>1</v>
      </c>
    </row>
    <row r="7633" spans="1:5" ht="12.95" customHeight="1" x14ac:dyDescent="0.2">
      <c r="A7633" s="7">
        <f t="shared" si="14"/>
        <v>43057</v>
      </c>
      <c r="B7633" s="19">
        <v>7.5590130000000002</v>
      </c>
      <c r="C7633" s="20">
        <v>6.4590389999999998</v>
      </c>
      <c r="D7633" s="20">
        <v>6.4590389999999998</v>
      </c>
      <c r="E7633" s="2">
        <v>1</v>
      </c>
    </row>
    <row r="7634" spans="1:5" ht="12.95" customHeight="1" x14ac:dyDescent="0.2">
      <c r="A7634" s="7">
        <f t="shared" si="14"/>
        <v>43058</v>
      </c>
      <c r="B7634" s="19">
        <v>7.5590130000000002</v>
      </c>
      <c r="C7634" s="20">
        <v>6.4590389999999998</v>
      </c>
      <c r="D7634" s="20">
        <v>6.4590389999999998</v>
      </c>
      <c r="E7634" s="2">
        <v>1</v>
      </c>
    </row>
    <row r="7635" spans="1:5" ht="12.95" customHeight="1" x14ac:dyDescent="0.2">
      <c r="A7635" s="7">
        <f t="shared" si="14"/>
        <v>43059</v>
      </c>
      <c r="B7635" s="19">
        <v>7.5590130000000002</v>
      </c>
      <c r="C7635" s="20">
        <v>6.4590389999999998</v>
      </c>
      <c r="D7635" s="20">
        <v>6.4590389999999998</v>
      </c>
      <c r="E7635" s="2">
        <v>1</v>
      </c>
    </row>
    <row r="7636" spans="1:5" ht="12.95" customHeight="1" x14ac:dyDescent="0.2">
      <c r="A7636" s="7">
        <f t="shared" si="14"/>
        <v>43060</v>
      </c>
      <c r="B7636" s="19">
        <v>7.5605229999999999</v>
      </c>
      <c r="C7636" s="20">
        <v>6.4841540000000002</v>
      </c>
      <c r="D7636" s="20">
        <v>6.4841540000000002</v>
      </c>
      <c r="E7636" s="2">
        <v>1</v>
      </c>
    </row>
    <row r="7637" spans="1:5" ht="12.95" customHeight="1" x14ac:dyDescent="0.2">
      <c r="A7637" s="7">
        <f t="shared" si="14"/>
        <v>43061</v>
      </c>
      <c r="B7637" s="19">
        <v>7.5584110000000004</v>
      </c>
      <c r="C7637" s="20">
        <v>6.48902</v>
      </c>
      <c r="D7637" s="20">
        <v>6.48902</v>
      </c>
      <c r="E7637" s="2">
        <v>1</v>
      </c>
    </row>
    <row r="7638" spans="1:5" ht="12.95" customHeight="1" x14ac:dyDescent="0.2">
      <c r="A7638" s="7">
        <f t="shared" si="14"/>
        <v>43062</v>
      </c>
      <c r="B7638" s="19">
        <v>7.561483</v>
      </c>
      <c r="C7638" s="20">
        <v>6.5022640000000003</v>
      </c>
      <c r="D7638" s="20">
        <v>6.5022640000000003</v>
      </c>
      <c r="E7638" s="2">
        <v>1</v>
      </c>
    </row>
    <row r="7639" spans="1:5" ht="12.95" customHeight="1" x14ac:dyDescent="0.2">
      <c r="A7639" s="7">
        <f t="shared" si="14"/>
        <v>43063</v>
      </c>
      <c r="B7639" s="19">
        <v>7.5684839999999998</v>
      </c>
      <c r="C7639" s="20">
        <v>6.5127649999999999</v>
      </c>
      <c r="D7639" s="20">
        <v>6.5127649999999999</v>
      </c>
      <c r="E7639" s="2">
        <v>1</v>
      </c>
    </row>
    <row r="7640" spans="1:5" ht="12.95" customHeight="1" x14ac:dyDescent="0.2">
      <c r="A7640" s="7">
        <f t="shared" si="14"/>
        <v>43064</v>
      </c>
      <c r="B7640" s="19">
        <v>7.5730550000000001</v>
      </c>
      <c r="C7640" s="20">
        <v>6.5049429999999999</v>
      </c>
      <c r="D7640" s="20">
        <v>6.5049429999999999</v>
      </c>
      <c r="E7640" s="2">
        <v>1</v>
      </c>
    </row>
    <row r="7641" spans="1:5" ht="12.95" customHeight="1" x14ac:dyDescent="0.2">
      <c r="A7641" s="7">
        <f t="shared" si="14"/>
        <v>43065</v>
      </c>
      <c r="B7641" s="19">
        <v>7.5730550000000001</v>
      </c>
      <c r="C7641" s="20">
        <v>6.5049429999999999</v>
      </c>
      <c r="D7641" s="20">
        <v>6.5049429999999999</v>
      </c>
      <c r="E7641" s="2">
        <v>1</v>
      </c>
    </row>
    <row r="7642" spans="1:5" ht="12.95" customHeight="1" x14ac:dyDescent="0.2">
      <c r="A7642" s="7">
        <f t="shared" si="14"/>
        <v>43066</v>
      </c>
      <c r="B7642" s="19">
        <v>7.5730550000000001</v>
      </c>
      <c r="C7642" s="20">
        <v>6.5049429999999999</v>
      </c>
      <c r="D7642" s="20">
        <v>6.5049429999999999</v>
      </c>
      <c r="E7642" s="2">
        <v>1</v>
      </c>
    </row>
    <row r="7643" spans="1:5" ht="12.95" customHeight="1" x14ac:dyDescent="0.2">
      <c r="A7643" s="7">
        <f t="shared" si="14"/>
        <v>43067</v>
      </c>
      <c r="B7643" s="19">
        <v>7.5620289999999999</v>
      </c>
      <c r="C7643" s="20">
        <v>6.456099</v>
      </c>
      <c r="D7643" s="20">
        <v>6.456099</v>
      </c>
      <c r="E7643" s="2">
        <v>1</v>
      </c>
    </row>
    <row r="7644" spans="1:5" ht="12.95" customHeight="1" x14ac:dyDescent="0.2">
      <c r="A7644" s="7">
        <f t="shared" si="14"/>
        <v>43068</v>
      </c>
      <c r="B7644" s="19">
        <v>7.5588600000000001</v>
      </c>
      <c r="C7644" s="20">
        <v>6.4732890000000003</v>
      </c>
      <c r="D7644" s="20">
        <v>6.4732890000000003</v>
      </c>
      <c r="E7644" s="2">
        <v>1</v>
      </c>
    </row>
    <row r="7645" spans="1:5" ht="12.95" customHeight="1" x14ac:dyDescent="0.2">
      <c r="A7645" s="7">
        <f t="shared" si="14"/>
        <v>43069</v>
      </c>
      <c r="B7645" s="19">
        <v>7.5412080000000001</v>
      </c>
      <c r="C7645" s="20">
        <v>6.4686979999999998</v>
      </c>
      <c r="D7645" s="20">
        <v>6.4686979999999998</v>
      </c>
      <c r="E7645" s="2">
        <v>1</v>
      </c>
    </row>
    <row r="7646" spans="1:5" ht="12.95" customHeight="1" x14ac:dyDescent="0.2">
      <c r="A7646" s="7">
        <f t="shared" si="14"/>
        <v>43070</v>
      </c>
      <c r="B7646" s="19">
        <v>7.5417579999999997</v>
      </c>
      <c r="C7646" s="20">
        <v>6.4708350000000001</v>
      </c>
      <c r="D7646" s="20">
        <v>6.4708350000000001</v>
      </c>
      <c r="E7646" s="2">
        <v>1</v>
      </c>
    </row>
    <row r="7647" spans="1:5" ht="12.95" customHeight="1" x14ac:dyDescent="0.2">
      <c r="A7647" s="7">
        <f t="shared" si="14"/>
        <v>43071</v>
      </c>
      <c r="B7647" s="19">
        <v>7.5483789999999997</v>
      </c>
      <c r="C7647" s="20">
        <v>6.4598880000000003</v>
      </c>
      <c r="D7647" s="20">
        <v>6.4598880000000003</v>
      </c>
      <c r="E7647" s="2">
        <v>1</v>
      </c>
    </row>
    <row r="7648" spans="1:5" ht="12.95" customHeight="1" x14ac:dyDescent="0.2">
      <c r="A7648" s="7">
        <f t="shared" si="14"/>
        <v>43072</v>
      </c>
      <c r="B7648" s="19">
        <v>7.5483789999999997</v>
      </c>
      <c r="C7648" s="20">
        <v>6.4598880000000003</v>
      </c>
      <c r="D7648" s="20">
        <v>6.4598880000000003</v>
      </c>
      <c r="E7648" s="2">
        <v>1</v>
      </c>
    </row>
    <row r="7649" spans="1:5" ht="12.95" customHeight="1" x14ac:dyDescent="0.2">
      <c r="A7649" s="7">
        <f t="shared" si="14"/>
        <v>43073</v>
      </c>
      <c r="B7649" s="19">
        <v>7.5483789999999997</v>
      </c>
      <c r="C7649" s="20">
        <v>6.4598880000000003</v>
      </c>
      <c r="D7649" s="20">
        <v>6.4598880000000003</v>
      </c>
      <c r="E7649" s="2">
        <v>1</v>
      </c>
    </row>
    <row r="7650" spans="1:5" ht="12.95" customHeight="1" x14ac:dyDescent="0.2">
      <c r="A7650" s="7">
        <f t="shared" si="14"/>
        <v>43074</v>
      </c>
      <c r="B7650" s="19">
        <v>7.55105</v>
      </c>
      <c r="C7650" s="20">
        <v>6.4760289999999996</v>
      </c>
      <c r="D7650" s="20">
        <v>6.4760289999999996</v>
      </c>
      <c r="E7650" s="2">
        <v>1</v>
      </c>
    </row>
    <row r="7651" spans="1:5" ht="12.95" customHeight="1" x14ac:dyDescent="0.2">
      <c r="A7651" s="7">
        <f t="shared" si="14"/>
        <v>43075</v>
      </c>
      <c r="B7651" s="19">
        <v>7.5493269999999999</v>
      </c>
      <c r="C7651" s="20">
        <v>6.458488</v>
      </c>
      <c r="D7651" s="20">
        <v>6.458488</v>
      </c>
      <c r="E7651" s="2">
        <v>1</v>
      </c>
    </row>
    <row r="7652" spans="1:5" ht="12.95" customHeight="1" x14ac:dyDescent="0.2">
      <c r="A7652" s="7">
        <f t="shared" si="14"/>
        <v>43076</v>
      </c>
      <c r="B7652" s="19">
        <v>7.549728</v>
      </c>
      <c r="C7652" s="20">
        <v>6.458831</v>
      </c>
      <c r="D7652" s="20">
        <v>6.458831</v>
      </c>
      <c r="E7652" s="2">
        <v>1</v>
      </c>
    </row>
    <row r="7653" spans="1:5" ht="12.95" customHeight="1" x14ac:dyDescent="0.2">
      <c r="A7653" s="7">
        <f t="shared" si="14"/>
        <v>43077</v>
      </c>
      <c r="B7653" s="19">
        <v>7.5434289999999997</v>
      </c>
      <c r="C7653" s="20">
        <v>6.4595209999999996</v>
      </c>
      <c r="D7653" s="20">
        <v>6.4595209999999996</v>
      </c>
      <c r="E7653" s="2">
        <v>1</v>
      </c>
    </row>
    <row r="7654" spans="1:5" ht="12.95" customHeight="1" x14ac:dyDescent="0.2">
      <c r="A7654" s="7">
        <f t="shared" si="14"/>
        <v>43078</v>
      </c>
      <c r="B7654" s="19">
        <v>7.5401340000000001</v>
      </c>
      <c r="C7654" s="20">
        <v>6.4401549999999999</v>
      </c>
      <c r="D7654" s="20">
        <v>6.4401549999999999</v>
      </c>
      <c r="E7654" s="2">
        <v>1</v>
      </c>
    </row>
    <row r="7655" spans="1:5" ht="12.95" customHeight="1" x14ac:dyDescent="0.2">
      <c r="A7655" s="7">
        <f t="shared" si="14"/>
        <v>43079</v>
      </c>
      <c r="B7655" s="19">
        <v>7.5401340000000001</v>
      </c>
      <c r="C7655" s="20">
        <v>6.4401549999999999</v>
      </c>
      <c r="D7655" s="20">
        <v>6.4401549999999999</v>
      </c>
      <c r="E7655" s="2">
        <v>1</v>
      </c>
    </row>
    <row r="7656" spans="1:5" ht="12.95" customHeight="1" x14ac:dyDescent="0.2">
      <c r="A7656" s="7">
        <f t="shared" si="14"/>
        <v>43080</v>
      </c>
      <c r="B7656" s="19">
        <v>7.5401340000000001</v>
      </c>
      <c r="C7656" s="20">
        <v>6.4401549999999999</v>
      </c>
      <c r="D7656" s="20">
        <v>6.4401549999999999</v>
      </c>
      <c r="E7656" s="2">
        <v>1</v>
      </c>
    </row>
    <row r="7657" spans="1:5" ht="12.95" customHeight="1" x14ac:dyDescent="0.2">
      <c r="A7657" s="7">
        <f t="shared" si="14"/>
        <v>43081</v>
      </c>
      <c r="B7657" s="19">
        <v>7.5458829999999999</v>
      </c>
      <c r="C7657" s="20">
        <v>6.4571990000000001</v>
      </c>
      <c r="D7657" s="20">
        <v>6.4571990000000001</v>
      </c>
      <c r="E7657" s="2">
        <v>1</v>
      </c>
    </row>
    <row r="7658" spans="1:5" ht="12.95" customHeight="1" x14ac:dyDescent="0.2">
      <c r="A7658" s="7">
        <f t="shared" si="14"/>
        <v>43082</v>
      </c>
      <c r="B7658" s="19">
        <v>7.54101</v>
      </c>
      <c r="C7658" s="20">
        <v>6.4652010000000004</v>
      </c>
      <c r="D7658" s="20">
        <v>6.4652010000000004</v>
      </c>
      <c r="E7658" s="2">
        <v>1</v>
      </c>
    </row>
    <row r="7659" spans="1:5" ht="12.95" customHeight="1" x14ac:dyDescent="0.2">
      <c r="A7659" s="7">
        <f t="shared" si="14"/>
        <v>43083</v>
      </c>
      <c r="B7659" s="19">
        <v>7.5384289999999998</v>
      </c>
      <c r="C7659" s="20">
        <v>6.4724209999999998</v>
      </c>
      <c r="D7659" s="20">
        <v>6.4724209999999998</v>
      </c>
      <c r="E7659" s="2">
        <v>1</v>
      </c>
    </row>
    <row r="7660" spans="1:5" ht="12.95" customHeight="1" x14ac:dyDescent="0.2">
      <c r="A7660" s="7">
        <f t="shared" si="14"/>
        <v>43084</v>
      </c>
      <c r="B7660" s="19">
        <v>7.5509969999999997</v>
      </c>
      <c r="C7660" s="20">
        <v>6.461023</v>
      </c>
      <c r="D7660" s="20">
        <v>6.461023</v>
      </c>
      <c r="E7660" s="2">
        <v>1</v>
      </c>
    </row>
    <row r="7661" spans="1:5" ht="12.95" customHeight="1" x14ac:dyDescent="0.2">
      <c r="A7661" s="7">
        <f t="shared" si="14"/>
        <v>43085</v>
      </c>
      <c r="B7661" s="19">
        <v>7.5449250000000001</v>
      </c>
      <c r="C7661" s="20">
        <v>6.469112</v>
      </c>
      <c r="D7661" s="20">
        <v>6.469112</v>
      </c>
      <c r="E7661" s="2">
        <v>1</v>
      </c>
    </row>
    <row r="7662" spans="1:5" ht="12.95" customHeight="1" x14ac:dyDescent="0.2">
      <c r="A7662" s="7">
        <f t="shared" si="14"/>
        <v>43086</v>
      </c>
      <c r="B7662" s="19">
        <v>7.5449250000000001</v>
      </c>
      <c r="C7662" s="20">
        <v>6.469112</v>
      </c>
      <c r="D7662" s="20">
        <v>6.469112</v>
      </c>
      <c r="E7662" s="2">
        <v>1</v>
      </c>
    </row>
    <row r="7663" spans="1:5" ht="12.95" customHeight="1" x14ac:dyDescent="0.2">
      <c r="A7663" s="7">
        <f t="shared" si="14"/>
        <v>43087</v>
      </c>
      <c r="B7663" s="19">
        <v>7.5449250000000001</v>
      </c>
      <c r="C7663" s="20">
        <v>6.469112</v>
      </c>
      <c r="D7663" s="20">
        <v>6.469112</v>
      </c>
      <c r="E7663" s="2">
        <v>1</v>
      </c>
    </row>
    <row r="7664" spans="1:5" ht="12.95" customHeight="1" x14ac:dyDescent="0.2">
      <c r="A7664" s="7">
        <f t="shared" si="14"/>
        <v>43088</v>
      </c>
      <c r="B7664" s="19">
        <v>7.5424819999999997</v>
      </c>
      <c r="C7664" s="20">
        <v>6.4703460000000002</v>
      </c>
      <c r="D7664" s="20">
        <v>6.4703460000000002</v>
      </c>
      <c r="E7664" s="2">
        <v>1</v>
      </c>
    </row>
    <row r="7665" spans="1:5" ht="12.95" customHeight="1" x14ac:dyDescent="0.2">
      <c r="A7665" s="7">
        <f t="shared" si="14"/>
        <v>43089</v>
      </c>
      <c r="B7665" s="19">
        <v>7.5439230000000004</v>
      </c>
      <c r="C7665" s="20">
        <v>6.4882799999999996</v>
      </c>
      <c r="D7665" s="20">
        <v>6.4882799999999996</v>
      </c>
      <c r="E7665" s="2">
        <v>1</v>
      </c>
    </row>
    <row r="7666" spans="1:5" ht="12.95" customHeight="1" x14ac:dyDescent="0.2">
      <c r="A7666" s="7">
        <f t="shared" si="14"/>
        <v>43090</v>
      </c>
      <c r="B7666" s="19">
        <v>7.5402459999999998</v>
      </c>
      <c r="C7666" s="20">
        <v>6.4479610000000003</v>
      </c>
      <c r="D7666" s="20">
        <v>6.4479610000000003</v>
      </c>
      <c r="E7666" s="2">
        <v>1</v>
      </c>
    </row>
    <row r="7667" spans="1:5" ht="12.95" customHeight="1" x14ac:dyDescent="0.2">
      <c r="A7667" s="7">
        <f t="shared" si="14"/>
        <v>43091</v>
      </c>
      <c r="B7667" s="19">
        <v>7.5426659999999996</v>
      </c>
      <c r="C7667" s="20">
        <v>6.43682</v>
      </c>
      <c r="D7667" s="20">
        <v>6.43682</v>
      </c>
      <c r="E7667" s="2">
        <v>1</v>
      </c>
    </row>
    <row r="7668" spans="1:5" ht="12.95" customHeight="1" x14ac:dyDescent="0.2">
      <c r="A7668" s="7">
        <f t="shared" si="14"/>
        <v>43092</v>
      </c>
      <c r="B7668" s="19">
        <v>7.5419739999999997</v>
      </c>
      <c r="C7668" s="20">
        <v>6.4329359999999998</v>
      </c>
      <c r="D7668" s="20">
        <v>6.4329359999999998</v>
      </c>
      <c r="E7668" s="2">
        <v>1</v>
      </c>
    </row>
    <row r="7669" spans="1:5" ht="12.95" customHeight="1" x14ac:dyDescent="0.2">
      <c r="A7669" s="7">
        <f t="shared" si="14"/>
        <v>43093</v>
      </c>
      <c r="B7669" s="19">
        <v>7.5419739999999997</v>
      </c>
      <c r="C7669" s="20">
        <v>6.4329359999999998</v>
      </c>
      <c r="D7669" s="20">
        <v>6.4329359999999998</v>
      </c>
      <c r="E7669" s="2">
        <v>1</v>
      </c>
    </row>
    <row r="7670" spans="1:5" ht="12.95" customHeight="1" x14ac:dyDescent="0.2">
      <c r="A7670" s="7">
        <f t="shared" si="14"/>
        <v>43094</v>
      </c>
      <c r="B7670" s="19">
        <v>7.5419739999999997</v>
      </c>
      <c r="C7670" s="20">
        <v>6.4329359999999998</v>
      </c>
      <c r="D7670" s="20">
        <v>6.4329359999999998</v>
      </c>
      <c r="E7670" s="2">
        <v>1</v>
      </c>
    </row>
    <row r="7671" spans="1:5" ht="12.95" customHeight="1" x14ac:dyDescent="0.2">
      <c r="A7671" s="7">
        <f t="shared" si="14"/>
        <v>43095</v>
      </c>
      <c r="B7671" s="19">
        <v>7.5419739999999997</v>
      </c>
      <c r="C7671" s="20">
        <v>6.4329359999999998</v>
      </c>
      <c r="D7671" s="20">
        <v>6.4329359999999998</v>
      </c>
      <c r="E7671" s="2">
        <v>1</v>
      </c>
    </row>
    <row r="7672" spans="1:5" ht="12.95" customHeight="1" x14ac:dyDescent="0.2">
      <c r="A7672" s="7">
        <f t="shared" si="14"/>
        <v>43096</v>
      </c>
      <c r="B7672" s="19">
        <v>7.5419739999999997</v>
      </c>
      <c r="C7672" s="20">
        <v>6.4329359999999998</v>
      </c>
      <c r="D7672" s="20">
        <v>6.4329359999999998</v>
      </c>
      <c r="E7672" s="2">
        <v>1</v>
      </c>
    </row>
    <row r="7673" spans="1:5" ht="12.95" customHeight="1" x14ac:dyDescent="0.2">
      <c r="A7673" s="7">
        <f t="shared" ref="A7673:A7721" si="15">A7672+1</f>
        <v>43097</v>
      </c>
      <c r="B7673" s="19">
        <v>7.5407460000000004</v>
      </c>
      <c r="C7673" s="20">
        <v>6.4072950000000004</v>
      </c>
      <c r="D7673" s="20">
        <v>6.4072950000000004</v>
      </c>
      <c r="E7673" s="2">
        <v>1</v>
      </c>
    </row>
    <row r="7674" spans="1:5" ht="12.95" customHeight="1" x14ac:dyDescent="0.2">
      <c r="A7674" s="7">
        <f t="shared" si="15"/>
        <v>43098</v>
      </c>
      <c r="B7674" s="19">
        <v>7.5372899999999996</v>
      </c>
      <c r="C7674" s="20">
        <v>6.4415779999999998</v>
      </c>
      <c r="D7674" s="20">
        <v>6.4415779999999998</v>
      </c>
      <c r="E7674" s="2">
        <v>1</v>
      </c>
    </row>
    <row r="7675" spans="1:5" ht="12.95" customHeight="1" x14ac:dyDescent="0.2">
      <c r="A7675" s="7">
        <f t="shared" si="15"/>
        <v>43099</v>
      </c>
      <c r="B7675" s="19">
        <v>7.5136479999999999</v>
      </c>
      <c r="C7675" s="20">
        <v>6.4318160000000004</v>
      </c>
      <c r="D7675" s="20">
        <v>6.4318160000000004</v>
      </c>
      <c r="E7675" s="2">
        <v>1</v>
      </c>
    </row>
    <row r="7676" spans="1:5" ht="12.95" customHeight="1" x14ac:dyDescent="0.2">
      <c r="A7676" s="7">
        <f t="shared" si="15"/>
        <v>43100</v>
      </c>
      <c r="B7676" s="19">
        <v>7.5136479999999999</v>
      </c>
      <c r="C7676" s="20">
        <v>6.4318160000000004</v>
      </c>
      <c r="D7676" s="20">
        <v>6.4318160000000004</v>
      </c>
      <c r="E7676" s="2">
        <v>1</v>
      </c>
    </row>
    <row r="7677" spans="1:5" ht="12.95" customHeight="1" x14ac:dyDescent="0.2">
      <c r="A7677" s="7">
        <f t="shared" si="15"/>
        <v>43101</v>
      </c>
      <c r="B7677" s="19">
        <v>7.5136479999999999</v>
      </c>
      <c r="C7677" s="20">
        <v>6.4318160000000004</v>
      </c>
      <c r="D7677" s="20">
        <v>6.4318160000000004</v>
      </c>
      <c r="E7677" s="2">
        <v>1</v>
      </c>
    </row>
    <row r="7678" spans="1:5" ht="12.95" customHeight="1" x14ac:dyDescent="0.2">
      <c r="A7678" s="7">
        <f t="shared" si="15"/>
        <v>43102</v>
      </c>
      <c r="B7678" s="19">
        <v>7.5136479999999999</v>
      </c>
      <c r="C7678" s="20">
        <v>6.4318160000000004</v>
      </c>
      <c r="D7678" s="20">
        <v>6.4318160000000004</v>
      </c>
      <c r="E7678" s="2">
        <v>1</v>
      </c>
    </row>
    <row r="7679" spans="1:5" ht="12.95" customHeight="1" x14ac:dyDescent="0.2">
      <c r="A7679" s="7">
        <f t="shared" si="15"/>
        <v>43103</v>
      </c>
      <c r="B7679" s="19">
        <v>7.4504710000000003</v>
      </c>
      <c r="C7679" s="20">
        <v>6.3559729999999997</v>
      </c>
      <c r="D7679" s="20">
        <v>6.3559729999999997</v>
      </c>
      <c r="E7679" s="2">
        <v>1</v>
      </c>
    </row>
    <row r="7680" spans="1:5" ht="12.95" customHeight="1" x14ac:dyDescent="0.2">
      <c r="A7680" s="7">
        <f t="shared" si="15"/>
        <v>43104</v>
      </c>
      <c r="B7680" s="19">
        <v>7.4501229999999996</v>
      </c>
      <c r="C7680" s="20">
        <v>6.3583879999999997</v>
      </c>
      <c r="D7680" s="20">
        <v>6.3583879999999997</v>
      </c>
      <c r="E7680" s="2">
        <v>1</v>
      </c>
    </row>
    <row r="7681" spans="1:5" ht="12.95" customHeight="1" x14ac:dyDescent="0.2">
      <c r="A7681" s="7">
        <f t="shared" si="15"/>
        <v>43105</v>
      </c>
      <c r="B7681" s="19">
        <v>7.4427070000000004</v>
      </c>
      <c r="C7681" s="20">
        <v>6.3331410000000004</v>
      </c>
      <c r="D7681" s="20">
        <v>6.3331410000000004</v>
      </c>
      <c r="E7681" s="2">
        <v>1</v>
      </c>
    </row>
    <row r="7682" spans="1:5" ht="12.95" customHeight="1" x14ac:dyDescent="0.2">
      <c r="A7682" s="7">
        <f t="shared" si="15"/>
        <v>43106</v>
      </c>
      <c r="B7682" s="19">
        <v>7.4378950000000001</v>
      </c>
      <c r="C7682" s="20">
        <v>6.3177570000000003</v>
      </c>
      <c r="D7682" s="20">
        <v>6.3177570000000003</v>
      </c>
      <c r="E7682" s="2">
        <v>1</v>
      </c>
    </row>
    <row r="7683" spans="1:5" ht="12.95" customHeight="1" x14ac:dyDescent="0.2">
      <c r="A7683" s="7">
        <f t="shared" si="15"/>
        <v>43107</v>
      </c>
      <c r="B7683" s="19">
        <v>7.4378950000000001</v>
      </c>
      <c r="C7683" s="20">
        <v>6.3177570000000003</v>
      </c>
      <c r="D7683" s="20">
        <v>6.3177570000000003</v>
      </c>
      <c r="E7683" s="2">
        <v>1</v>
      </c>
    </row>
    <row r="7684" spans="1:5" ht="12.95" customHeight="1" x14ac:dyDescent="0.2">
      <c r="A7684" s="7">
        <f t="shared" si="15"/>
        <v>43108</v>
      </c>
      <c r="B7684" s="19">
        <v>7.4378950000000001</v>
      </c>
      <c r="C7684" s="20">
        <v>6.3177570000000003</v>
      </c>
      <c r="D7684" s="20">
        <v>6.3177570000000003</v>
      </c>
      <c r="E7684" s="2">
        <v>1</v>
      </c>
    </row>
    <row r="7685" spans="1:5" ht="12.95" customHeight="1" x14ac:dyDescent="0.2">
      <c r="A7685" s="7">
        <f t="shared" si="15"/>
        <v>43109</v>
      </c>
      <c r="B7685" s="19">
        <v>7.4319309999999996</v>
      </c>
      <c r="C7685" s="20">
        <v>6.3390750000000002</v>
      </c>
      <c r="D7685" s="20">
        <v>6.3390750000000002</v>
      </c>
      <c r="E7685" s="2">
        <v>1</v>
      </c>
    </row>
    <row r="7686" spans="1:5" ht="12.95" customHeight="1" x14ac:dyDescent="0.2">
      <c r="A7686" s="7">
        <f t="shared" si="15"/>
        <v>43110</v>
      </c>
      <c r="B7686" s="19">
        <v>7.4358789999999999</v>
      </c>
      <c r="C7686" s="20">
        <v>6.3446069999999999</v>
      </c>
      <c r="D7686" s="20">
        <v>6.3446069999999999</v>
      </c>
      <c r="E7686" s="2">
        <v>1</v>
      </c>
    </row>
    <row r="7687" spans="1:5" ht="12.95" customHeight="1" x14ac:dyDescent="0.2">
      <c r="A7687" s="7">
        <f t="shared" si="15"/>
        <v>43111</v>
      </c>
      <c r="B7687" s="19">
        <v>7.4439650000000004</v>
      </c>
      <c r="C7687" s="20">
        <v>6.3536739999999998</v>
      </c>
      <c r="D7687" s="20">
        <v>6.3536739999999998</v>
      </c>
      <c r="E7687" s="2">
        <v>1</v>
      </c>
    </row>
    <row r="7688" spans="1:5" ht="12.95" customHeight="1" x14ac:dyDescent="0.2">
      <c r="A7688" s="7">
        <f t="shared" si="15"/>
        <v>43112</v>
      </c>
      <c r="B7688" s="19">
        <v>7.4493429999999998</v>
      </c>
      <c r="C7688" s="20">
        <v>6.3707710000000004</v>
      </c>
      <c r="D7688" s="20">
        <v>6.3707710000000004</v>
      </c>
      <c r="E7688" s="2">
        <v>1</v>
      </c>
    </row>
    <row r="7689" spans="1:5" ht="12.95" customHeight="1" x14ac:dyDescent="0.2">
      <c r="A7689" s="7">
        <f t="shared" si="15"/>
        <v>43113</v>
      </c>
      <c r="B7689" s="19">
        <v>7.4504729999999997</v>
      </c>
      <c r="C7689" s="20">
        <v>6.3305910000000001</v>
      </c>
      <c r="D7689" s="20">
        <v>6.3305910000000001</v>
      </c>
      <c r="E7689" s="2">
        <v>1</v>
      </c>
    </row>
    <row r="7690" spans="1:5" ht="12.95" customHeight="1" x14ac:dyDescent="0.2">
      <c r="A7690" s="7">
        <f t="shared" si="15"/>
        <v>43114</v>
      </c>
      <c r="B7690" s="19">
        <v>7.4504729999999997</v>
      </c>
      <c r="C7690" s="20">
        <v>6.3305910000000001</v>
      </c>
      <c r="D7690" s="20">
        <v>6.3305910000000001</v>
      </c>
      <c r="E7690" s="2">
        <v>1</v>
      </c>
    </row>
    <row r="7691" spans="1:5" ht="12.95" customHeight="1" x14ac:dyDescent="0.2">
      <c r="A7691" s="7">
        <f t="shared" si="15"/>
        <v>43115</v>
      </c>
      <c r="B7691" s="19">
        <v>7.4504729999999997</v>
      </c>
      <c r="C7691" s="20">
        <v>6.3305910000000001</v>
      </c>
      <c r="D7691" s="20">
        <v>6.3305910000000001</v>
      </c>
      <c r="E7691" s="2">
        <v>1</v>
      </c>
    </row>
    <row r="7692" spans="1:5" ht="12.95" customHeight="1" x14ac:dyDescent="0.2">
      <c r="A7692" s="7">
        <f t="shared" si="15"/>
        <v>43116</v>
      </c>
      <c r="B7692" s="19">
        <v>7.4535559999999998</v>
      </c>
      <c r="C7692" s="20">
        <v>6.3149670000000002</v>
      </c>
      <c r="D7692" s="20">
        <v>6.3149670000000002</v>
      </c>
      <c r="E7692" s="2">
        <v>1</v>
      </c>
    </row>
    <row r="7693" spans="1:5" ht="12.95" customHeight="1" x14ac:dyDescent="0.2">
      <c r="A7693" s="7">
        <f t="shared" si="15"/>
        <v>43117</v>
      </c>
      <c r="B7693" s="19">
        <v>7.4402999999999997</v>
      </c>
      <c r="C7693" s="20">
        <v>6.3112219999999999</v>
      </c>
      <c r="D7693" s="20">
        <v>6.3112219999999999</v>
      </c>
      <c r="E7693" s="2">
        <v>1</v>
      </c>
    </row>
    <row r="7694" spans="1:5" ht="12.95" customHeight="1" x14ac:dyDescent="0.2">
      <c r="A7694" s="7">
        <f t="shared" si="15"/>
        <v>43118</v>
      </c>
      <c r="B7694" s="19">
        <v>7.429246</v>
      </c>
      <c r="C7694" s="20">
        <v>6.3093380000000003</v>
      </c>
      <c r="D7694" s="20">
        <v>6.3093380000000003</v>
      </c>
      <c r="E7694" s="2">
        <v>1</v>
      </c>
    </row>
    <row r="7695" spans="1:5" ht="12.95" customHeight="1" x14ac:dyDescent="0.2">
      <c r="A7695" s="7">
        <f t="shared" si="15"/>
        <v>43119</v>
      </c>
      <c r="B7695" s="19">
        <v>7.426736</v>
      </c>
      <c r="C7695" s="20">
        <v>6.3254710000000003</v>
      </c>
      <c r="D7695" s="20">
        <v>6.3254710000000003</v>
      </c>
      <c r="E7695" s="2">
        <v>1</v>
      </c>
    </row>
    <row r="7696" spans="1:5" ht="12.95" customHeight="1" x14ac:dyDescent="0.2">
      <c r="A7696" s="7">
        <f t="shared" si="15"/>
        <v>43120</v>
      </c>
      <c r="B7696" s="19">
        <v>7.4347659999999998</v>
      </c>
      <c r="C7696" s="20">
        <v>6.3301540000000003</v>
      </c>
      <c r="D7696" s="20">
        <v>6.3301540000000003</v>
      </c>
      <c r="E7696" s="2">
        <v>1</v>
      </c>
    </row>
    <row r="7697" spans="1:5" ht="12.95" customHeight="1" x14ac:dyDescent="0.2">
      <c r="A7697" s="7">
        <f t="shared" si="15"/>
        <v>43121</v>
      </c>
      <c r="B7697" s="19">
        <v>7.4347659999999998</v>
      </c>
      <c r="C7697" s="20">
        <v>6.3301540000000003</v>
      </c>
      <c r="D7697" s="20">
        <v>6.3301540000000003</v>
      </c>
      <c r="E7697" s="2">
        <v>1</v>
      </c>
    </row>
    <row r="7698" spans="1:5" ht="12.95" customHeight="1" x14ac:dyDescent="0.2">
      <c r="A7698" s="7">
        <f t="shared" si="15"/>
        <v>43122</v>
      </c>
      <c r="B7698" s="19">
        <v>7.4347659999999998</v>
      </c>
      <c r="C7698" s="20">
        <v>6.3301540000000003</v>
      </c>
      <c r="D7698" s="20">
        <v>6.3301540000000003</v>
      </c>
      <c r="E7698" s="2">
        <v>1</v>
      </c>
    </row>
    <row r="7699" spans="1:5" ht="12.95" customHeight="1" x14ac:dyDescent="0.2">
      <c r="A7699" s="7">
        <f t="shared" si="15"/>
        <v>43123</v>
      </c>
      <c r="B7699" s="19">
        <v>7.4367299999999998</v>
      </c>
      <c r="C7699" s="20">
        <v>6.3156939999999997</v>
      </c>
      <c r="D7699" s="20">
        <v>6.3156939999999997</v>
      </c>
      <c r="E7699" s="2">
        <v>1</v>
      </c>
    </row>
    <row r="7700" spans="1:5" ht="12.95" customHeight="1" x14ac:dyDescent="0.2">
      <c r="A7700" s="7">
        <f t="shared" si="15"/>
        <v>43124</v>
      </c>
      <c r="B7700" s="19">
        <v>7.43391</v>
      </c>
      <c r="C7700" s="20">
        <v>6.3106200000000001</v>
      </c>
      <c r="D7700" s="20">
        <v>6.3106200000000001</v>
      </c>
      <c r="E7700" s="2">
        <v>1</v>
      </c>
    </row>
    <row r="7701" spans="1:5" ht="12.95" customHeight="1" x14ac:dyDescent="0.2">
      <c r="A7701" s="7">
        <f t="shared" si="15"/>
        <v>43125</v>
      </c>
      <c r="B7701" s="19">
        <v>7.4324560000000002</v>
      </c>
      <c r="C7701" s="20">
        <v>6.3368200000000003</v>
      </c>
      <c r="D7701" s="20">
        <v>6.3368200000000003</v>
      </c>
      <c r="E7701" s="2">
        <v>1</v>
      </c>
    </row>
    <row r="7702" spans="1:5" ht="12.95" customHeight="1" x14ac:dyDescent="0.2">
      <c r="A7702" s="7">
        <f t="shared" si="15"/>
        <v>43126</v>
      </c>
      <c r="B7702" s="19">
        <v>7.4301199999999996</v>
      </c>
      <c r="C7702" s="20">
        <v>6.3527019999999998</v>
      </c>
      <c r="D7702" s="20">
        <v>6.3527019999999998</v>
      </c>
      <c r="E7702" s="2">
        <v>1</v>
      </c>
    </row>
    <row r="7703" spans="1:5" ht="12.95" customHeight="1" x14ac:dyDescent="0.2">
      <c r="A7703" s="7">
        <f t="shared" si="15"/>
        <v>43127</v>
      </c>
      <c r="B7703" s="19">
        <v>7.4259659999999998</v>
      </c>
      <c r="C7703" s="20">
        <v>6.3846319999999999</v>
      </c>
      <c r="D7703" s="20">
        <v>6.3846319999999999</v>
      </c>
      <c r="E7703" s="2">
        <v>1</v>
      </c>
    </row>
    <row r="7704" spans="1:5" ht="12.95" customHeight="1" x14ac:dyDescent="0.2">
      <c r="A7704" s="7">
        <f t="shared" si="15"/>
        <v>43128</v>
      </c>
      <c r="B7704" s="19">
        <v>7.4259659999999998</v>
      </c>
      <c r="C7704" s="20">
        <v>6.3846319999999999</v>
      </c>
      <c r="D7704" s="20">
        <v>6.3846319999999999</v>
      </c>
      <c r="E7704" s="2">
        <v>1</v>
      </c>
    </row>
    <row r="7705" spans="1:5" ht="12.95" customHeight="1" x14ac:dyDescent="0.2">
      <c r="A7705" s="7">
        <f t="shared" si="15"/>
        <v>43129</v>
      </c>
      <c r="B7705" s="19">
        <v>7.4259659999999998</v>
      </c>
      <c r="C7705" s="20">
        <v>6.3846319999999999</v>
      </c>
      <c r="D7705" s="20">
        <v>6.3846319999999999</v>
      </c>
      <c r="E7705" s="2">
        <v>1</v>
      </c>
    </row>
    <row r="7706" spans="1:5" ht="12.95" customHeight="1" x14ac:dyDescent="0.2">
      <c r="A7706" s="7">
        <f t="shared" si="15"/>
        <v>43130</v>
      </c>
      <c r="B7706" s="19">
        <v>7.4206839999999996</v>
      </c>
      <c r="C7706" s="20">
        <v>6.3927329999999998</v>
      </c>
      <c r="D7706" s="20">
        <v>6.3927329999999998</v>
      </c>
      <c r="E7706" s="2">
        <v>1</v>
      </c>
    </row>
    <row r="7707" spans="1:5" ht="12.95" customHeight="1" x14ac:dyDescent="0.2">
      <c r="A7707" s="7">
        <f t="shared" si="15"/>
        <v>43131</v>
      </c>
      <c r="B7707" s="19">
        <v>7.4135350000000004</v>
      </c>
      <c r="C7707" s="20">
        <v>6.4003579999999998</v>
      </c>
      <c r="D7707" s="20">
        <v>6.4003579999999998</v>
      </c>
      <c r="E7707" s="2">
        <v>1</v>
      </c>
    </row>
    <row r="7708" spans="1:5" ht="12.95" customHeight="1" x14ac:dyDescent="0.2">
      <c r="A7708" s="7">
        <f t="shared" si="15"/>
        <v>43132</v>
      </c>
      <c r="B7708" s="19">
        <v>7.4151699999999998</v>
      </c>
      <c r="C7708" s="20">
        <v>6.391286</v>
      </c>
      <c r="D7708" s="20">
        <v>6.391286</v>
      </c>
      <c r="E7708" s="2">
        <v>1</v>
      </c>
    </row>
    <row r="7709" spans="1:5" ht="12.95" customHeight="1" x14ac:dyDescent="0.2">
      <c r="A7709" s="7">
        <f t="shared" si="15"/>
        <v>43133</v>
      </c>
      <c r="B7709" s="19">
        <v>7.4235069999999999</v>
      </c>
      <c r="C7709" s="20">
        <v>6.4039919999999997</v>
      </c>
      <c r="D7709" s="20">
        <v>6.4039919999999997</v>
      </c>
      <c r="E7709" s="2">
        <v>1</v>
      </c>
    </row>
    <row r="7710" spans="1:5" ht="12.95" customHeight="1" x14ac:dyDescent="0.2">
      <c r="A7710" s="7">
        <f t="shared" si="15"/>
        <v>43134</v>
      </c>
      <c r="B7710" s="19">
        <v>7.4273239999999996</v>
      </c>
      <c r="C7710" s="20">
        <v>6.3962490000000001</v>
      </c>
      <c r="D7710" s="20">
        <v>6.3962490000000001</v>
      </c>
      <c r="E7710" s="2">
        <v>1</v>
      </c>
    </row>
    <row r="7711" spans="1:5" ht="12.95" customHeight="1" x14ac:dyDescent="0.2">
      <c r="A7711" s="7">
        <f t="shared" si="15"/>
        <v>43135</v>
      </c>
      <c r="B7711" s="19">
        <v>7.4273239999999996</v>
      </c>
      <c r="C7711" s="20">
        <v>6.3962490000000001</v>
      </c>
      <c r="D7711" s="20">
        <v>6.3962490000000001</v>
      </c>
      <c r="E7711" s="2">
        <v>1</v>
      </c>
    </row>
    <row r="7712" spans="1:5" ht="12.95" customHeight="1" x14ac:dyDescent="0.2">
      <c r="A7712" s="7">
        <f t="shared" si="15"/>
        <v>43136</v>
      </c>
      <c r="B7712" s="19">
        <v>7.4273239999999996</v>
      </c>
      <c r="C7712" s="20">
        <v>6.3962490000000001</v>
      </c>
      <c r="D7712" s="20">
        <v>6.3962490000000001</v>
      </c>
      <c r="E7712" s="2">
        <v>1</v>
      </c>
    </row>
    <row r="7713" spans="1:5" ht="12.95" customHeight="1" x14ac:dyDescent="0.2">
      <c r="A7713" s="7">
        <f t="shared" si="15"/>
        <v>43137</v>
      </c>
      <c r="B7713" s="19">
        <v>7.4323689999999996</v>
      </c>
      <c r="C7713" s="20">
        <v>6.4099779999999997</v>
      </c>
      <c r="D7713" s="20">
        <v>6.4099779999999997</v>
      </c>
      <c r="E7713" s="2">
        <v>1</v>
      </c>
    </row>
    <row r="7714" spans="1:5" ht="12.95" customHeight="1" x14ac:dyDescent="0.2">
      <c r="A7714" s="7">
        <f t="shared" si="15"/>
        <v>43138</v>
      </c>
      <c r="B7714" s="19">
        <v>7.426774</v>
      </c>
      <c r="C7714" s="20">
        <v>6.4034950000000004</v>
      </c>
      <c r="D7714" s="20">
        <v>6.4034950000000004</v>
      </c>
      <c r="E7714" s="2">
        <v>1</v>
      </c>
    </row>
    <row r="7715" spans="1:5" ht="12.95" customHeight="1" x14ac:dyDescent="0.2">
      <c r="A7715" s="7">
        <f t="shared" si="15"/>
        <v>43139</v>
      </c>
      <c r="B7715" s="19">
        <v>7.4291179999999999</v>
      </c>
      <c r="C7715" s="20">
        <v>6.4055160000000004</v>
      </c>
      <c r="D7715" s="20">
        <v>6.4055160000000004</v>
      </c>
      <c r="E7715" s="2">
        <v>1</v>
      </c>
    </row>
    <row r="7716" spans="1:5" ht="12.95" customHeight="1" x14ac:dyDescent="0.2">
      <c r="A7716" s="7">
        <f t="shared" si="15"/>
        <v>43140</v>
      </c>
      <c r="B7716" s="19">
        <v>7.4348510000000001</v>
      </c>
      <c r="C7716" s="20">
        <v>6.4254179999999996</v>
      </c>
      <c r="D7716" s="20">
        <v>6.4254179999999996</v>
      </c>
      <c r="E7716" s="2">
        <v>1</v>
      </c>
    </row>
    <row r="7717" spans="1:5" ht="12.95" customHeight="1" x14ac:dyDescent="0.2">
      <c r="A7717" s="7">
        <f t="shared" si="15"/>
        <v>43141</v>
      </c>
      <c r="B7717" s="19">
        <v>7.4360790000000003</v>
      </c>
      <c r="C7717" s="20">
        <v>6.4717830000000003</v>
      </c>
      <c r="D7717" s="20">
        <v>6.4717830000000003</v>
      </c>
      <c r="E7717" s="2">
        <v>1</v>
      </c>
    </row>
    <row r="7718" spans="1:5" ht="12.95" customHeight="1" x14ac:dyDescent="0.2">
      <c r="A7718" s="7">
        <f t="shared" si="15"/>
        <v>43142</v>
      </c>
      <c r="B7718" s="19">
        <v>7.4360790000000003</v>
      </c>
      <c r="C7718" s="20">
        <v>6.4717830000000003</v>
      </c>
      <c r="D7718" s="20">
        <v>6.4717830000000003</v>
      </c>
      <c r="E7718" s="2">
        <v>1</v>
      </c>
    </row>
    <row r="7719" spans="1:5" ht="12.95" customHeight="1" x14ac:dyDescent="0.2">
      <c r="A7719" s="7">
        <f t="shared" si="15"/>
        <v>43143</v>
      </c>
      <c r="B7719" s="19">
        <v>7.4360790000000003</v>
      </c>
      <c r="C7719" s="20">
        <v>6.4717830000000003</v>
      </c>
      <c r="D7719" s="20">
        <v>6.4717830000000003</v>
      </c>
      <c r="E7719" s="2">
        <v>1</v>
      </c>
    </row>
    <row r="7720" spans="1:5" ht="12.95" customHeight="1" x14ac:dyDescent="0.2">
      <c r="A7720" s="7">
        <f t="shared" si="15"/>
        <v>43144</v>
      </c>
      <c r="B7720" s="19">
        <v>7.4387970000000001</v>
      </c>
      <c r="C7720" s="20">
        <v>6.4662699999999997</v>
      </c>
      <c r="D7720" s="20">
        <v>6.4662699999999997</v>
      </c>
      <c r="E7720" s="2">
        <v>1</v>
      </c>
    </row>
    <row r="7721" spans="1:5" ht="12.95" customHeight="1" x14ac:dyDescent="0.2">
      <c r="A7721" s="7">
        <f t="shared" si="15"/>
        <v>43145</v>
      </c>
      <c r="B7721" s="19">
        <v>7.442939</v>
      </c>
      <c r="C7721" s="20">
        <v>6.4564009999999996</v>
      </c>
      <c r="D7721" s="20">
        <v>6.4564009999999996</v>
      </c>
      <c r="E7721" s="2">
        <v>1</v>
      </c>
    </row>
    <row r="7722" spans="1:5" ht="12.95" customHeight="1" x14ac:dyDescent="0.2">
      <c r="A7722" s="7">
        <v>43146</v>
      </c>
      <c r="B7722" s="19">
        <v>7.4446370000000002</v>
      </c>
      <c r="C7722" s="20">
        <v>6.4550739999999998</v>
      </c>
      <c r="D7722" s="20">
        <v>6.4550739999999998</v>
      </c>
      <c r="E7722" s="2">
        <v>1</v>
      </c>
    </row>
    <row r="7723" spans="1:5" ht="12.95" customHeight="1" x14ac:dyDescent="0.2">
      <c r="A7723" s="7">
        <v>43147</v>
      </c>
      <c r="B7723" s="19">
        <v>7.4336289999999998</v>
      </c>
      <c r="C7723" s="20">
        <v>6.4366000000000003</v>
      </c>
      <c r="D7723" s="20">
        <v>6.4366000000000003</v>
      </c>
      <c r="E7723" s="2">
        <v>1</v>
      </c>
    </row>
    <row r="7724" spans="1:5" ht="12.95" customHeight="1" x14ac:dyDescent="0.2">
      <c r="A7724" s="7">
        <v>43148</v>
      </c>
      <c r="B7724" s="19">
        <v>7.433821</v>
      </c>
      <c r="C7724" s="20">
        <v>6.4529699999999997</v>
      </c>
      <c r="D7724" s="20">
        <v>6.4529699999999997</v>
      </c>
      <c r="E7724" s="2">
        <v>1</v>
      </c>
    </row>
    <row r="7725" spans="1:5" ht="12.95" customHeight="1" x14ac:dyDescent="0.2">
      <c r="A7725" s="7">
        <v>43149</v>
      </c>
      <c r="B7725" s="19">
        <v>7.433821</v>
      </c>
      <c r="C7725" s="20">
        <v>6.4529699999999997</v>
      </c>
      <c r="D7725" s="20">
        <v>6.4529699999999997</v>
      </c>
      <c r="E7725" s="2">
        <v>1</v>
      </c>
    </row>
    <row r="7726" spans="1:5" ht="12.95" customHeight="1" x14ac:dyDescent="0.2">
      <c r="A7726" s="7">
        <v>43150</v>
      </c>
      <c r="B7726" s="19">
        <v>7.433821</v>
      </c>
      <c r="C7726" s="20">
        <v>6.4529699999999997</v>
      </c>
      <c r="D7726" s="20">
        <v>6.4529699999999997</v>
      </c>
      <c r="E7726" s="2">
        <v>1</v>
      </c>
    </row>
    <row r="7727" spans="1:5" ht="12.95" customHeight="1" x14ac:dyDescent="0.2">
      <c r="A7727" s="7">
        <v>43151</v>
      </c>
      <c r="B7727" s="19">
        <v>7.4328010000000004</v>
      </c>
      <c r="C7727" s="20">
        <v>6.4526440000000003</v>
      </c>
      <c r="D7727" s="20">
        <v>6.4526440000000003</v>
      </c>
      <c r="E7727" s="2">
        <v>1</v>
      </c>
    </row>
    <row r="7728" spans="1:5" ht="12.95" customHeight="1" x14ac:dyDescent="0.2">
      <c r="A7728" s="7">
        <v>43152</v>
      </c>
      <c r="B7728" s="19">
        <v>7.4344840000000003</v>
      </c>
      <c r="C7728" s="20">
        <v>6.4479480000000002</v>
      </c>
      <c r="D7728" s="20">
        <v>6.4479480000000002</v>
      </c>
      <c r="E7728" s="2">
        <v>1</v>
      </c>
    </row>
    <row r="7729" spans="1:5" ht="12.95" customHeight="1" x14ac:dyDescent="0.2">
      <c r="A7729" s="7">
        <v>43153</v>
      </c>
      <c r="B7729" s="19">
        <v>7.4349449999999999</v>
      </c>
      <c r="C7729" s="20">
        <v>6.4405279999999996</v>
      </c>
      <c r="D7729" s="20">
        <v>6.4405279999999996</v>
      </c>
      <c r="E7729" s="2">
        <v>1</v>
      </c>
    </row>
    <row r="7730" spans="1:5" ht="12.95" customHeight="1" x14ac:dyDescent="0.2">
      <c r="A7730" s="7">
        <v>43154</v>
      </c>
      <c r="B7730" s="19">
        <v>7.4378080000000004</v>
      </c>
      <c r="C7730" s="20">
        <v>6.4541899999999996</v>
      </c>
      <c r="D7730" s="20">
        <v>6.4541899999999996</v>
      </c>
      <c r="E7730" s="2">
        <v>1</v>
      </c>
    </row>
    <row r="7731" spans="1:5" ht="12.95" customHeight="1" x14ac:dyDescent="0.2">
      <c r="A7731" s="7">
        <v>43155</v>
      </c>
      <c r="B7731" s="19">
        <v>7.4419269999999997</v>
      </c>
      <c r="C7731" s="20">
        <v>6.4734930000000004</v>
      </c>
      <c r="D7731" s="20">
        <v>6.4734930000000004</v>
      </c>
      <c r="E7731" s="2">
        <v>1</v>
      </c>
    </row>
    <row r="7732" spans="1:5" ht="12.95" customHeight="1" x14ac:dyDescent="0.2">
      <c r="A7732" s="7">
        <v>43156</v>
      </c>
      <c r="B7732" s="19">
        <v>7.4419269999999997</v>
      </c>
      <c r="C7732" s="20">
        <v>6.4734930000000004</v>
      </c>
      <c r="D7732" s="20">
        <v>6.4734930000000004</v>
      </c>
      <c r="E7732" s="2">
        <v>1</v>
      </c>
    </row>
    <row r="7733" spans="1:5" ht="12.95" customHeight="1" x14ac:dyDescent="0.2">
      <c r="A7733" s="7">
        <v>43157</v>
      </c>
      <c r="B7733" s="19">
        <v>7.4419269999999997</v>
      </c>
      <c r="C7733" s="20">
        <v>6.4734930000000004</v>
      </c>
      <c r="D7733" s="20">
        <v>6.4734930000000004</v>
      </c>
      <c r="E7733" s="2">
        <v>1</v>
      </c>
    </row>
    <row r="7734" spans="1:5" ht="12.95" customHeight="1" x14ac:dyDescent="0.2">
      <c r="A7734" s="7">
        <v>43158</v>
      </c>
      <c r="B7734" s="19">
        <v>7.4405390000000002</v>
      </c>
      <c r="C7734" s="20">
        <v>6.4571199999999997</v>
      </c>
      <c r="D7734" s="20">
        <v>6.4571199999999997</v>
      </c>
      <c r="E7734" s="2">
        <v>1</v>
      </c>
    </row>
    <row r="7735" spans="1:5" ht="12.95" customHeight="1" x14ac:dyDescent="0.2">
      <c r="A7735" s="7">
        <v>43159</v>
      </c>
      <c r="B7735" s="19">
        <v>7.4412149999999997</v>
      </c>
      <c r="C7735" s="20">
        <v>6.4465170000000001</v>
      </c>
      <c r="D7735" s="20">
        <v>6.4465170000000001</v>
      </c>
      <c r="E7735" s="2">
        <v>1</v>
      </c>
    </row>
    <row r="7736" spans="1:5" ht="12.95" customHeight="1" x14ac:dyDescent="0.2">
      <c r="A7736" s="7">
        <v>43160</v>
      </c>
      <c r="B7736" s="19">
        <v>7.4457940000000002</v>
      </c>
      <c r="C7736" s="20">
        <v>6.4639239999999996</v>
      </c>
      <c r="D7736" s="20">
        <v>6.4639239999999996</v>
      </c>
      <c r="E7736" s="2">
        <v>1</v>
      </c>
    </row>
    <row r="7737" spans="1:5" ht="12.95" customHeight="1" x14ac:dyDescent="0.2">
      <c r="A7737" s="7">
        <v>43161</v>
      </c>
      <c r="B7737" s="19">
        <v>7.4441899999999999</v>
      </c>
      <c r="C7737" s="20">
        <v>6.4586069999999998</v>
      </c>
      <c r="D7737" s="20">
        <v>6.4586069999999998</v>
      </c>
      <c r="E7737" s="2">
        <v>1</v>
      </c>
    </row>
    <row r="7738" spans="1:5" ht="12.95" customHeight="1" x14ac:dyDescent="0.2">
      <c r="A7738" s="7">
        <v>43162</v>
      </c>
      <c r="B7738" s="19">
        <v>7.4469019999999997</v>
      </c>
      <c r="C7738" s="20">
        <v>6.4710650000000003</v>
      </c>
      <c r="D7738" s="20">
        <v>6.4710650000000003</v>
      </c>
      <c r="E7738" s="2">
        <v>1</v>
      </c>
    </row>
    <row r="7739" spans="1:5" ht="12.95" customHeight="1" x14ac:dyDescent="0.2">
      <c r="A7739" s="7">
        <v>43163</v>
      </c>
      <c r="B7739" s="19">
        <v>7.4469019999999997</v>
      </c>
      <c r="C7739" s="20">
        <v>6.4710650000000003</v>
      </c>
      <c r="D7739" s="20">
        <v>6.4710650000000003</v>
      </c>
      <c r="E7739" s="2">
        <v>1</v>
      </c>
    </row>
    <row r="7740" spans="1:5" ht="12.95" customHeight="1" x14ac:dyDescent="0.2">
      <c r="A7740" s="7">
        <v>43164</v>
      </c>
      <c r="B7740" s="19">
        <v>7.4469019999999997</v>
      </c>
      <c r="C7740" s="20">
        <v>6.4710650000000003</v>
      </c>
      <c r="D7740" s="20">
        <v>6.4710650000000003</v>
      </c>
      <c r="E7740" s="2">
        <v>1</v>
      </c>
    </row>
    <row r="7741" spans="1:5" ht="12.95" customHeight="1" x14ac:dyDescent="0.2">
      <c r="A7741" s="7">
        <v>43165</v>
      </c>
      <c r="B7741" s="19">
        <v>7.4449769999999997</v>
      </c>
      <c r="C7741" s="20">
        <v>6.4553690000000001</v>
      </c>
      <c r="D7741" s="20">
        <v>6.4553690000000001</v>
      </c>
      <c r="E7741" s="2">
        <v>1</v>
      </c>
    </row>
    <row r="7742" spans="1:5" ht="12.95" customHeight="1" x14ac:dyDescent="0.2">
      <c r="A7742" s="7">
        <v>43166</v>
      </c>
      <c r="B7742" s="19">
        <v>7.4301950000000003</v>
      </c>
      <c r="C7742" s="20">
        <v>6.401478</v>
      </c>
      <c r="D7742" s="20">
        <v>6.401478</v>
      </c>
      <c r="E7742" s="2">
        <v>1</v>
      </c>
    </row>
    <row r="7743" spans="1:5" ht="12.95" customHeight="1" x14ac:dyDescent="0.2">
      <c r="A7743" s="7">
        <v>43167</v>
      </c>
      <c r="B7743" s="19">
        <v>7.4255620000000002</v>
      </c>
      <c r="C7743" s="20">
        <v>6.3673140000000004</v>
      </c>
      <c r="D7743" s="20">
        <v>6.3673140000000004</v>
      </c>
      <c r="E7743" s="2">
        <v>1</v>
      </c>
    </row>
    <row r="7744" spans="1:5" ht="12.95" customHeight="1" x14ac:dyDescent="0.2">
      <c r="A7744" s="7">
        <v>43168</v>
      </c>
      <c r="B7744" s="19">
        <v>7.4254030000000002</v>
      </c>
      <c r="C7744" s="20">
        <v>6.3432449999999996</v>
      </c>
      <c r="D7744" s="20">
        <v>6.3432449999999996</v>
      </c>
      <c r="E7744" s="2">
        <v>1</v>
      </c>
    </row>
    <row r="7745" spans="1:5" ht="12.95" customHeight="1" x14ac:dyDescent="0.2">
      <c r="A7745" s="7">
        <v>43169</v>
      </c>
      <c r="B7745" s="19">
        <v>7.4310039999999997</v>
      </c>
      <c r="C7745" s="20">
        <v>6.3588940000000003</v>
      </c>
      <c r="D7745" s="20">
        <v>6.3588940000000003</v>
      </c>
      <c r="E7745" s="2">
        <v>1</v>
      </c>
    </row>
    <row r="7746" spans="1:5" ht="12.95" customHeight="1" x14ac:dyDescent="0.2">
      <c r="A7746" s="7">
        <v>43170</v>
      </c>
      <c r="B7746" s="19">
        <v>7.4310039999999997</v>
      </c>
      <c r="C7746" s="20">
        <v>6.3588940000000003</v>
      </c>
      <c r="D7746" s="20">
        <v>6.3588940000000003</v>
      </c>
      <c r="E7746" s="2">
        <v>1</v>
      </c>
    </row>
    <row r="7747" spans="1:5" ht="12.95" customHeight="1" x14ac:dyDescent="0.2">
      <c r="A7747" s="7">
        <v>43171</v>
      </c>
      <c r="B7747" s="19">
        <v>7.4310039999999997</v>
      </c>
      <c r="C7747" s="20">
        <v>6.3588940000000003</v>
      </c>
      <c r="D7747" s="20">
        <v>6.3588940000000003</v>
      </c>
      <c r="E7747" s="2">
        <v>1</v>
      </c>
    </row>
    <row r="7748" spans="1:5" ht="12.95" customHeight="1" x14ac:dyDescent="0.2">
      <c r="A7748" s="7">
        <v>43172</v>
      </c>
      <c r="B7748" s="19">
        <v>7.4305820000000002</v>
      </c>
      <c r="C7748" s="20">
        <v>6.3558139999999996</v>
      </c>
      <c r="D7748" s="20">
        <v>6.3558139999999996</v>
      </c>
      <c r="E7748" s="2">
        <v>1</v>
      </c>
    </row>
    <row r="7749" spans="1:5" ht="12.95" customHeight="1" x14ac:dyDescent="0.2">
      <c r="A7749" s="7">
        <v>43173</v>
      </c>
      <c r="B7749" s="19">
        <v>7.4356949999999999</v>
      </c>
      <c r="C7749" s="20">
        <v>6.3629090000000001</v>
      </c>
      <c r="D7749" s="20">
        <v>6.3629090000000001</v>
      </c>
      <c r="E7749" s="2">
        <v>1</v>
      </c>
    </row>
    <row r="7750" spans="1:5" ht="12.95" customHeight="1" x14ac:dyDescent="0.2">
      <c r="A7750" s="7">
        <v>43174</v>
      </c>
      <c r="B7750" s="19">
        <v>7.4367089999999996</v>
      </c>
      <c r="C7750" s="20">
        <v>6.3588789999999999</v>
      </c>
      <c r="D7750" s="20">
        <v>6.3588789999999999</v>
      </c>
      <c r="E7750" s="2">
        <v>1</v>
      </c>
    </row>
    <row r="7751" spans="1:5" ht="12.95" customHeight="1" x14ac:dyDescent="0.2">
      <c r="A7751" s="7">
        <v>43175</v>
      </c>
      <c r="B7751" s="19">
        <v>7.4373319999999996</v>
      </c>
      <c r="C7751" s="20">
        <v>6.3670340000000003</v>
      </c>
      <c r="D7751" s="20">
        <v>6.3670340000000003</v>
      </c>
      <c r="E7751" s="2">
        <v>1</v>
      </c>
    </row>
    <row r="7752" spans="1:5" ht="12.95" customHeight="1" x14ac:dyDescent="0.2">
      <c r="A7752" s="7">
        <v>43176</v>
      </c>
      <c r="B7752" s="19">
        <v>7.439425</v>
      </c>
      <c r="C7752" s="20">
        <v>6.3595699999999997</v>
      </c>
      <c r="D7752" s="20">
        <v>6.3595699999999997</v>
      </c>
      <c r="E7752" s="2">
        <v>1</v>
      </c>
    </row>
    <row r="7753" spans="1:5" ht="12.95" customHeight="1" x14ac:dyDescent="0.2">
      <c r="A7753" s="7">
        <v>43177</v>
      </c>
      <c r="B7753" s="19">
        <v>7.439425</v>
      </c>
      <c r="C7753" s="20">
        <v>6.3595699999999997</v>
      </c>
      <c r="D7753" s="20">
        <v>6.3595699999999997</v>
      </c>
      <c r="E7753" s="2">
        <v>1</v>
      </c>
    </row>
    <row r="7754" spans="1:5" ht="12.95" customHeight="1" x14ac:dyDescent="0.2">
      <c r="A7754" s="7">
        <v>43178</v>
      </c>
      <c r="B7754" s="19">
        <v>7.439425</v>
      </c>
      <c r="C7754" s="20">
        <v>6.3595699999999997</v>
      </c>
      <c r="D7754" s="20">
        <v>6.3595699999999997</v>
      </c>
      <c r="E7754" s="2">
        <v>1</v>
      </c>
    </row>
    <row r="7755" spans="1:5" ht="12.95" customHeight="1" x14ac:dyDescent="0.2">
      <c r="A7755" s="7">
        <v>43179</v>
      </c>
      <c r="B7755" s="19">
        <v>7.4323980000000001</v>
      </c>
      <c r="C7755" s="20">
        <v>6.3459680000000001</v>
      </c>
      <c r="D7755" s="20">
        <v>6.3459680000000001</v>
      </c>
      <c r="E7755" s="2">
        <v>1</v>
      </c>
    </row>
    <row r="7756" spans="1:5" ht="12.95" customHeight="1" x14ac:dyDescent="0.2">
      <c r="A7756" s="7">
        <v>43180</v>
      </c>
      <c r="B7756" s="19">
        <v>7.4257840000000002</v>
      </c>
      <c r="C7756" s="20">
        <v>6.3300520000000002</v>
      </c>
      <c r="D7756" s="20">
        <v>6.3300520000000002</v>
      </c>
      <c r="E7756" s="2">
        <v>1</v>
      </c>
    </row>
    <row r="7757" spans="1:5" ht="12.95" customHeight="1" x14ac:dyDescent="0.2">
      <c r="A7757" s="7">
        <v>43181</v>
      </c>
      <c r="B7757" s="19">
        <v>7.4367470000000004</v>
      </c>
      <c r="C7757" s="20">
        <v>6.3507660000000001</v>
      </c>
      <c r="D7757" s="20">
        <v>6.3507660000000001</v>
      </c>
      <c r="E7757" s="2">
        <v>1</v>
      </c>
    </row>
    <row r="7758" spans="1:5" ht="12.95" customHeight="1" x14ac:dyDescent="0.2">
      <c r="A7758" s="7">
        <v>43182</v>
      </c>
      <c r="B7758" s="19">
        <v>7.43689</v>
      </c>
      <c r="C7758" s="20">
        <v>6.375934</v>
      </c>
      <c r="D7758" s="20">
        <v>6.375934</v>
      </c>
      <c r="E7758" s="2">
        <v>1</v>
      </c>
    </row>
    <row r="7759" spans="1:5" ht="12.95" customHeight="1" x14ac:dyDescent="0.2">
      <c r="A7759" s="7">
        <v>43183</v>
      </c>
      <c r="B7759" s="19">
        <v>7.4402290000000004</v>
      </c>
      <c r="C7759" s="20">
        <v>6.3689679999999997</v>
      </c>
      <c r="D7759" s="20">
        <v>6.3689679999999997</v>
      </c>
      <c r="E7759" s="2">
        <v>1</v>
      </c>
    </row>
    <row r="7760" spans="1:5" ht="12.95" customHeight="1" x14ac:dyDescent="0.2">
      <c r="A7760" s="7">
        <v>43184</v>
      </c>
      <c r="B7760" s="19">
        <v>7.4402290000000004</v>
      </c>
      <c r="C7760" s="20">
        <v>6.3689679999999997</v>
      </c>
      <c r="D7760" s="20">
        <v>6.3689679999999997</v>
      </c>
      <c r="E7760" s="2">
        <v>1</v>
      </c>
    </row>
    <row r="7761" spans="1:5" ht="12.95" customHeight="1" x14ac:dyDescent="0.2">
      <c r="A7761" s="7">
        <v>43185</v>
      </c>
      <c r="B7761" s="19">
        <v>7.4402290000000004</v>
      </c>
      <c r="C7761" s="20">
        <v>6.3689679999999997</v>
      </c>
      <c r="D7761" s="20">
        <v>6.3689679999999997</v>
      </c>
      <c r="E7761" s="2">
        <v>1</v>
      </c>
    </row>
    <row r="7762" spans="1:5" ht="12.95" customHeight="1" x14ac:dyDescent="0.2">
      <c r="A7762" s="7">
        <v>43186</v>
      </c>
      <c r="B7762" s="19">
        <v>7.4423120000000003</v>
      </c>
      <c r="C7762" s="20">
        <v>6.3452229999999998</v>
      </c>
      <c r="D7762" s="20">
        <v>6.3452229999999998</v>
      </c>
      <c r="E7762" s="2">
        <v>1</v>
      </c>
    </row>
    <row r="7763" spans="1:5" ht="12.95" customHeight="1" x14ac:dyDescent="0.2">
      <c r="A7763" s="7">
        <v>43187</v>
      </c>
      <c r="B7763" s="19">
        <v>7.4400180000000002</v>
      </c>
      <c r="C7763" s="20">
        <v>6.3297749999999997</v>
      </c>
      <c r="D7763" s="20">
        <v>6.3297749999999997</v>
      </c>
      <c r="E7763" s="2">
        <v>1</v>
      </c>
    </row>
    <row r="7764" spans="1:5" ht="12.95" customHeight="1" x14ac:dyDescent="0.2">
      <c r="A7764" s="7">
        <v>43188</v>
      </c>
      <c r="B7764" s="19">
        <v>7.4382770000000002</v>
      </c>
      <c r="C7764" s="20">
        <v>6.3164720000000001</v>
      </c>
      <c r="D7764" s="20">
        <v>6.3164720000000001</v>
      </c>
      <c r="E7764" s="2">
        <v>1</v>
      </c>
    </row>
    <row r="7765" spans="1:5" ht="12.95" customHeight="1" x14ac:dyDescent="0.2">
      <c r="A7765" s="7">
        <v>43189</v>
      </c>
      <c r="B7765" s="19">
        <v>7.4368420000000004</v>
      </c>
      <c r="C7765" s="20">
        <v>6.3050800000000002</v>
      </c>
      <c r="D7765" s="20">
        <v>6.3050800000000002</v>
      </c>
      <c r="E7765" s="2">
        <v>1</v>
      </c>
    </row>
    <row r="7766" spans="1:5" ht="12.95" customHeight="1" x14ac:dyDescent="0.2">
      <c r="A7766" s="7">
        <v>43190</v>
      </c>
      <c r="B7766" s="19">
        <v>7.4320259999999996</v>
      </c>
      <c r="C7766" s="20">
        <v>6.3245899999999997</v>
      </c>
      <c r="D7766" s="20">
        <v>6.3245899999999997</v>
      </c>
      <c r="E7766" s="2">
        <v>1</v>
      </c>
    </row>
    <row r="7767" spans="1:5" ht="12.95" customHeight="1" x14ac:dyDescent="0.2">
      <c r="A7767" s="7">
        <v>43191</v>
      </c>
      <c r="B7767" s="19">
        <v>7.4320259999999996</v>
      </c>
      <c r="C7767" s="20">
        <v>6.3245899999999997</v>
      </c>
      <c r="D7767" s="20">
        <v>6.3245899999999997</v>
      </c>
      <c r="E7767" s="2">
        <v>1</v>
      </c>
    </row>
    <row r="7768" spans="1:5" ht="12.95" customHeight="1" x14ac:dyDescent="0.2">
      <c r="A7768" s="7">
        <v>43192</v>
      </c>
      <c r="B7768" s="19">
        <v>7.4320259999999996</v>
      </c>
      <c r="C7768" s="20">
        <v>6.3245899999999997</v>
      </c>
      <c r="D7768" s="20">
        <v>6.3245899999999997</v>
      </c>
      <c r="E7768" s="2">
        <v>1</v>
      </c>
    </row>
    <row r="7769" spans="1:5" ht="12.95" customHeight="1" x14ac:dyDescent="0.2">
      <c r="A7769" s="7">
        <v>43193</v>
      </c>
      <c r="B7769" s="19">
        <v>7.4320259999999996</v>
      </c>
      <c r="C7769" s="20">
        <v>6.3245899999999997</v>
      </c>
      <c r="D7769" s="20">
        <v>6.3245899999999997</v>
      </c>
      <c r="E7769" s="2">
        <v>1</v>
      </c>
    </row>
    <row r="7770" spans="1:5" ht="12.95" customHeight="1" x14ac:dyDescent="0.2">
      <c r="A7770" s="7">
        <v>43194</v>
      </c>
      <c r="B7770" s="19">
        <v>7.4308329999999998</v>
      </c>
      <c r="C7770" s="20">
        <v>6.3214230000000002</v>
      </c>
      <c r="D7770" s="20">
        <v>6.3214230000000002</v>
      </c>
      <c r="E7770" s="2">
        <v>1</v>
      </c>
    </row>
    <row r="7771" spans="1:5" ht="12.95" customHeight="1" x14ac:dyDescent="0.2">
      <c r="A7771" s="7">
        <v>43195</v>
      </c>
      <c r="B7771" s="19">
        <v>7.4287960000000002</v>
      </c>
      <c r="C7771" s="20">
        <v>6.3127089999999999</v>
      </c>
      <c r="D7771" s="20">
        <v>6.3127089999999999</v>
      </c>
      <c r="E7771" s="2">
        <v>1</v>
      </c>
    </row>
    <row r="7772" spans="1:5" ht="12.95" customHeight="1" x14ac:dyDescent="0.2">
      <c r="A7772" s="7">
        <v>43196</v>
      </c>
      <c r="B7772" s="19">
        <v>7.4255389999999997</v>
      </c>
      <c r="C7772" s="20">
        <v>6.2992359999999996</v>
      </c>
      <c r="D7772" s="20">
        <v>6.2992359999999996</v>
      </c>
      <c r="E7772" s="2">
        <v>1</v>
      </c>
    </row>
    <row r="7773" spans="1:5" ht="12.95" customHeight="1" x14ac:dyDescent="0.2">
      <c r="A7773" s="7">
        <v>43197</v>
      </c>
      <c r="B7773" s="19">
        <v>7.4288480000000003</v>
      </c>
      <c r="C7773" s="20">
        <v>6.3031119999999996</v>
      </c>
      <c r="D7773" s="20">
        <v>6.3031119999999996</v>
      </c>
      <c r="E7773" s="2">
        <v>1</v>
      </c>
    </row>
    <row r="7774" spans="1:5" ht="12.95" customHeight="1" x14ac:dyDescent="0.2">
      <c r="A7774" s="7">
        <v>43198</v>
      </c>
      <c r="B7774" s="19">
        <v>7.4288480000000003</v>
      </c>
      <c r="C7774" s="20">
        <v>6.3031119999999996</v>
      </c>
      <c r="D7774" s="20">
        <v>6.3031119999999996</v>
      </c>
      <c r="E7774" s="2">
        <v>1</v>
      </c>
    </row>
    <row r="7775" spans="1:5" ht="12.95" customHeight="1" x14ac:dyDescent="0.2">
      <c r="A7775" s="7">
        <v>43199</v>
      </c>
      <c r="B7775" s="19">
        <v>7.4288480000000003</v>
      </c>
      <c r="C7775" s="20">
        <v>6.3031119999999996</v>
      </c>
      <c r="D7775" s="20">
        <v>6.3031119999999996</v>
      </c>
      <c r="E7775" s="2">
        <v>1</v>
      </c>
    </row>
    <row r="7776" spans="1:5" ht="12.95" customHeight="1" x14ac:dyDescent="0.2">
      <c r="A7776" s="7">
        <v>43200</v>
      </c>
      <c r="B7776" s="19">
        <v>7.4224050000000004</v>
      </c>
      <c r="C7776" s="20">
        <v>6.3013880000000002</v>
      </c>
      <c r="D7776" s="20">
        <v>6.3013880000000002</v>
      </c>
      <c r="E7776" s="2">
        <v>1</v>
      </c>
    </row>
    <row r="7777" spans="1:5" ht="12.95" customHeight="1" x14ac:dyDescent="0.2">
      <c r="A7777" s="7">
        <v>43201</v>
      </c>
      <c r="B7777" s="19">
        <v>7.4219679999999997</v>
      </c>
      <c r="C7777" s="20">
        <v>6.3010169999999999</v>
      </c>
      <c r="D7777" s="20">
        <v>6.3010169999999999</v>
      </c>
      <c r="E7777" s="2">
        <v>1</v>
      </c>
    </row>
    <row r="7778" spans="1:5" ht="12.95" customHeight="1" x14ac:dyDescent="0.2">
      <c r="A7778" s="7">
        <v>43202</v>
      </c>
      <c r="B7778" s="19">
        <v>7.4223629999999998</v>
      </c>
      <c r="C7778" s="20">
        <v>6.2625400000000004</v>
      </c>
      <c r="D7778" s="20">
        <v>6.2625400000000004</v>
      </c>
      <c r="E7778" s="2">
        <v>1</v>
      </c>
    </row>
    <row r="7779" spans="1:5" ht="12.95" customHeight="1" x14ac:dyDescent="0.2">
      <c r="A7779" s="7">
        <v>43203</v>
      </c>
      <c r="B7779" s="19">
        <v>7.4214650000000004</v>
      </c>
      <c r="C7779" s="20">
        <v>6.2507070000000002</v>
      </c>
      <c r="D7779" s="20">
        <v>6.2507070000000002</v>
      </c>
      <c r="E7779" s="2">
        <v>1</v>
      </c>
    </row>
    <row r="7780" spans="1:5" ht="12.95" customHeight="1" x14ac:dyDescent="0.2">
      <c r="A7780" s="7">
        <v>43204</v>
      </c>
      <c r="B7780" s="19">
        <v>7.4171300000000002</v>
      </c>
      <c r="C7780" s="20">
        <v>6.2539040000000004</v>
      </c>
      <c r="D7780" s="20">
        <v>6.2539040000000004</v>
      </c>
      <c r="E7780" s="2">
        <v>1</v>
      </c>
    </row>
    <row r="7781" spans="1:5" ht="12.95" customHeight="1" x14ac:dyDescent="0.2">
      <c r="A7781" s="7">
        <v>43205</v>
      </c>
      <c r="B7781" s="19">
        <v>7.4171300000000002</v>
      </c>
      <c r="C7781" s="20">
        <v>6.2539040000000004</v>
      </c>
      <c r="D7781" s="20">
        <v>6.2539040000000004</v>
      </c>
      <c r="E7781" s="2">
        <v>1</v>
      </c>
    </row>
    <row r="7782" spans="1:5" ht="12.95" customHeight="1" x14ac:dyDescent="0.2">
      <c r="A7782" s="7">
        <v>43206</v>
      </c>
      <c r="B7782" s="19">
        <v>7.4171300000000002</v>
      </c>
      <c r="C7782" s="20">
        <v>6.2539040000000004</v>
      </c>
      <c r="D7782" s="20">
        <v>6.2539040000000004</v>
      </c>
      <c r="E7782" s="2">
        <v>1</v>
      </c>
    </row>
    <row r="7783" spans="1:5" ht="12.95" customHeight="1" x14ac:dyDescent="0.2">
      <c r="A7783" s="7">
        <v>43207</v>
      </c>
      <c r="B7783" s="19">
        <v>7.4146590000000003</v>
      </c>
      <c r="C7783" s="20">
        <v>6.2470800000000004</v>
      </c>
      <c r="D7783" s="20">
        <v>6.2470800000000004</v>
      </c>
      <c r="E7783" s="2">
        <v>1</v>
      </c>
    </row>
    <row r="7784" spans="1:5" ht="12.95" customHeight="1" x14ac:dyDescent="0.2">
      <c r="A7784" s="7">
        <v>43208</v>
      </c>
      <c r="B7784" s="19">
        <v>7.4112179999999999</v>
      </c>
      <c r="C7784" s="20">
        <v>6.2263450000000002</v>
      </c>
      <c r="D7784" s="20">
        <v>6.2263450000000002</v>
      </c>
      <c r="E7784" s="2">
        <v>1</v>
      </c>
    </row>
    <row r="7785" spans="1:5" ht="12.95" customHeight="1" x14ac:dyDescent="0.2">
      <c r="A7785" s="7">
        <v>43209</v>
      </c>
      <c r="B7785" s="19">
        <v>7.4075790000000001</v>
      </c>
      <c r="C7785" s="20">
        <v>6.1879369999999998</v>
      </c>
      <c r="D7785" s="20">
        <v>6.1879369999999998</v>
      </c>
      <c r="E7785" s="2">
        <v>1</v>
      </c>
    </row>
    <row r="7786" spans="1:5" ht="12.95" customHeight="1" x14ac:dyDescent="0.2">
      <c r="A7786" s="7">
        <v>43210</v>
      </c>
      <c r="B7786" s="19">
        <v>7.4122409999999999</v>
      </c>
      <c r="C7786" s="20">
        <v>6.1871790000000004</v>
      </c>
      <c r="D7786" s="20">
        <v>6.1871790000000004</v>
      </c>
      <c r="E7786" s="2">
        <v>1</v>
      </c>
    </row>
    <row r="7787" spans="1:5" ht="12.95" customHeight="1" x14ac:dyDescent="0.2">
      <c r="A7787" s="7">
        <v>43211</v>
      </c>
      <c r="B7787" s="19">
        <v>7.4084659999999998</v>
      </c>
      <c r="C7787" s="20">
        <v>6.1850610000000001</v>
      </c>
      <c r="D7787" s="20">
        <v>6.1850610000000001</v>
      </c>
      <c r="E7787" s="2">
        <v>1</v>
      </c>
    </row>
    <row r="7788" spans="1:5" ht="12.95" customHeight="1" x14ac:dyDescent="0.2">
      <c r="A7788" s="7">
        <v>43212</v>
      </c>
      <c r="B7788" s="19">
        <v>7.4084659999999998</v>
      </c>
      <c r="C7788" s="20">
        <v>6.1850610000000001</v>
      </c>
      <c r="D7788" s="20">
        <v>6.1850610000000001</v>
      </c>
      <c r="E7788" s="2">
        <v>1</v>
      </c>
    </row>
    <row r="7789" spans="1:5" ht="12.95" customHeight="1" x14ac:dyDescent="0.2">
      <c r="A7789" s="7">
        <v>43213</v>
      </c>
      <c r="B7789" s="19">
        <v>7.4084659999999998</v>
      </c>
      <c r="C7789" s="20">
        <v>6.1850610000000001</v>
      </c>
      <c r="D7789" s="20">
        <v>6.1850610000000001</v>
      </c>
      <c r="E7789" s="2">
        <v>1</v>
      </c>
    </row>
    <row r="7790" spans="1:5" ht="12.95" customHeight="1" x14ac:dyDescent="0.2">
      <c r="A7790" s="7">
        <v>43214</v>
      </c>
      <c r="B7790" s="19">
        <v>7.4094220000000002</v>
      </c>
      <c r="C7790" s="20">
        <v>6.2029490000000003</v>
      </c>
      <c r="D7790" s="20">
        <v>6.2029490000000003</v>
      </c>
      <c r="E7790" s="2">
        <v>1</v>
      </c>
    </row>
    <row r="7791" spans="1:5" ht="12.95" customHeight="1" x14ac:dyDescent="0.2">
      <c r="A7791" s="7">
        <v>43215</v>
      </c>
      <c r="B7791" s="19">
        <v>7.410215</v>
      </c>
      <c r="C7791" s="20">
        <v>6.2082899999999999</v>
      </c>
      <c r="D7791" s="20">
        <v>6.2082899999999999</v>
      </c>
      <c r="E7791" s="2">
        <v>1</v>
      </c>
    </row>
    <row r="7792" spans="1:5" ht="12.95" customHeight="1" x14ac:dyDescent="0.2">
      <c r="A7792" s="7">
        <v>43216</v>
      </c>
      <c r="B7792" s="19">
        <v>7.4095760000000004</v>
      </c>
      <c r="C7792" s="20">
        <v>6.1808269999999998</v>
      </c>
      <c r="D7792" s="20">
        <v>6.1808269999999998</v>
      </c>
      <c r="E7792" s="2">
        <v>1</v>
      </c>
    </row>
    <row r="7793" spans="1:5" ht="12.95" customHeight="1" x14ac:dyDescent="0.2">
      <c r="A7793" s="7">
        <v>43217</v>
      </c>
      <c r="B7793" s="19">
        <v>7.4183560000000002</v>
      </c>
      <c r="C7793" s="20">
        <v>6.1912500000000001</v>
      </c>
      <c r="D7793" s="20">
        <v>6.1912500000000001</v>
      </c>
      <c r="E7793" s="2">
        <v>1</v>
      </c>
    </row>
    <row r="7794" spans="1:5" ht="12.95" customHeight="1" x14ac:dyDescent="0.2">
      <c r="A7794" s="7">
        <v>43218</v>
      </c>
      <c r="B7794" s="19">
        <v>7.4131299999999998</v>
      </c>
      <c r="C7794" s="20">
        <v>6.1982689999999998</v>
      </c>
      <c r="D7794" s="20">
        <v>6.1982689999999998</v>
      </c>
      <c r="E7794" s="2">
        <v>1</v>
      </c>
    </row>
    <row r="7795" spans="1:5" ht="12.95" customHeight="1" x14ac:dyDescent="0.2">
      <c r="A7795" s="7">
        <v>43219</v>
      </c>
      <c r="B7795" s="19">
        <v>7.4131299999999998</v>
      </c>
      <c r="C7795" s="20">
        <v>6.1982689999999998</v>
      </c>
      <c r="D7795" s="20">
        <v>6.1982689999999998</v>
      </c>
      <c r="E7795" s="2">
        <v>1</v>
      </c>
    </row>
    <row r="7796" spans="1:5" ht="12.95" customHeight="1" x14ac:dyDescent="0.2">
      <c r="A7796" s="7">
        <v>43220</v>
      </c>
      <c r="B7796" s="19">
        <v>7.4131299999999998</v>
      </c>
      <c r="C7796" s="20">
        <v>6.1982689999999998</v>
      </c>
      <c r="D7796" s="20">
        <v>6.1982689999999998</v>
      </c>
      <c r="E7796" s="2">
        <v>1</v>
      </c>
    </row>
    <row r="7797" spans="1:5" ht="12.95" customHeight="1" x14ac:dyDescent="0.2">
      <c r="A7797" s="7">
        <v>43221</v>
      </c>
      <c r="B7797" s="19">
        <v>7.4151629999999997</v>
      </c>
      <c r="C7797" s="20">
        <v>6.1937550000000003</v>
      </c>
      <c r="D7797" s="20">
        <v>6.1937550000000003</v>
      </c>
      <c r="E7797" s="2">
        <v>1</v>
      </c>
    </row>
    <row r="7798" spans="1:5" ht="12.95" customHeight="1" x14ac:dyDescent="0.2">
      <c r="A7798" s="7">
        <v>43222</v>
      </c>
      <c r="B7798" s="19">
        <v>7.4151629999999997</v>
      </c>
      <c r="C7798" s="20">
        <v>6.1937550000000003</v>
      </c>
      <c r="D7798" s="20">
        <v>6.1937550000000003</v>
      </c>
      <c r="E7798" s="2">
        <v>1</v>
      </c>
    </row>
    <row r="7799" spans="1:5" ht="12.95" customHeight="1" x14ac:dyDescent="0.2">
      <c r="A7799" s="7">
        <v>43223</v>
      </c>
      <c r="B7799" s="19">
        <v>7.4075059999999997</v>
      </c>
      <c r="C7799" s="20">
        <v>6.2013439999999997</v>
      </c>
      <c r="D7799" s="20">
        <v>6.2013439999999997</v>
      </c>
      <c r="E7799" s="2">
        <v>1</v>
      </c>
    </row>
    <row r="7800" spans="1:5" ht="12.95" customHeight="1" x14ac:dyDescent="0.2">
      <c r="A7800" s="7">
        <v>43224</v>
      </c>
      <c r="B7800" s="19">
        <v>7.4012669999999998</v>
      </c>
      <c r="C7800" s="20">
        <v>6.1930110000000003</v>
      </c>
      <c r="D7800" s="20">
        <v>6.1930110000000003</v>
      </c>
      <c r="E7800" s="2">
        <v>1</v>
      </c>
    </row>
    <row r="7801" spans="1:5" ht="12.95" customHeight="1" x14ac:dyDescent="0.2">
      <c r="A7801" s="7">
        <v>43225</v>
      </c>
      <c r="B7801" s="19">
        <v>7.4075369999999996</v>
      </c>
      <c r="C7801" s="20">
        <v>6.2044870000000003</v>
      </c>
      <c r="D7801" s="20">
        <v>6.2044870000000003</v>
      </c>
      <c r="E7801" s="2">
        <v>1</v>
      </c>
    </row>
    <row r="7802" spans="1:5" ht="12.95" customHeight="1" x14ac:dyDescent="0.2">
      <c r="A7802" s="7">
        <v>43226</v>
      </c>
      <c r="B7802" s="19">
        <v>7.4075369999999996</v>
      </c>
      <c r="C7802" s="20">
        <v>6.2044870000000003</v>
      </c>
      <c r="D7802" s="20">
        <v>6.2044870000000003</v>
      </c>
      <c r="E7802" s="2">
        <v>1</v>
      </c>
    </row>
    <row r="7803" spans="1:5" ht="12.95" customHeight="1" x14ac:dyDescent="0.2">
      <c r="A7803" s="7">
        <v>43227</v>
      </c>
      <c r="B7803" s="19">
        <v>7.4075369999999996</v>
      </c>
      <c r="C7803" s="20">
        <v>6.2044870000000003</v>
      </c>
      <c r="D7803" s="20">
        <v>6.2044870000000003</v>
      </c>
      <c r="E7803" s="2">
        <v>1</v>
      </c>
    </row>
    <row r="7804" spans="1:5" ht="12.95" customHeight="1" x14ac:dyDescent="0.2">
      <c r="A7804" s="7">
        <v>43228</v>
      </c>
      <c r="B7804" s="19">
        <v>7.399877</v>
      </c>
      <c r="C7804" s="20">
        <v>6.1799540000000004</v>
      </c>
      <c r="D7804" s="20">
        <v>6.1799540000000004</v>
      </c>
      <c r="E7804" s="2">
        <v>1</v>
      </c>
    </row>
    <row r="7805" spans="1:5" ht="12.95" customHeight="1" x14ac:dyDescent="0.2">
      <c r="A7805" s="7">
        <v>43229</v>
      </c>
      <c r="B7805" s="19">
        <v>7.3941140000000001</v>
      </c>
      <c r="C7805" s="20">
        <v>6.2083240000000002</v>
      </c>
      <c r="D7805" s="20">
        <v>6.2083240000000002</v>
      </c>
      <c r="E7805" s="2">
        <v>1</v>
      </c>
    </row>
    <row r="7806" spans="1:5" ht="12.95" customHeight="1" x14ac:dyDescent="0.2">
      <c r="A7806" s="7">
        <v>43230</v>
      </c>
      <c r="B7806" s="19">
        <v>7.3886589999999996</v>
      </c>
      <c r="C7806" s="20">
        <v>6.2183630000000001</v>
      </c>
      <c r="D7806" s="20">
        <v>6.2183630000000001</v>
      </c>
      <c r="E7806" s="2">
        <v>1</v>
      </c>
    </row>
    <row r="7807" spans="1:5" ht="12.95" customHeight="1" x14ac:dyDescent="0.2">
      <c r="A7807" s="7">
        <v>43231</v>
      </c>
      <c r="B7807" s="19">
        <v>7.3862300000000003</v>
      </c>
      <c r="C7807" s="20">
        <v>6.2011839999999996</v>
      </c>
      <c r="D7807" s="20">
        <v>6.2011839999999996</v>
      </c>
      <c r="E7807" s="2">
        <v>1</v>
      </c>
    </row>
    <row r="7808" spans="1:5" ht="12.95" customHeight="1" x14ac:dyDescent="0.2">
      <c r="A7808" s="7">
        <v>43232</v>
      </c>
      <c r="B7808" s="19">
        <v>7.3863430000000001</v>
      </c>
      <c r="C7808" s="20">
        <v>6.185181</v>
      </c>
      <c r="D7808" s="20">
        <v>6.185181</v>
      </c>
      <c r="E7808" s="2">
        <v>1</v>
      </c>
    </row>
    <row r="7809" spans="1:5" ht="12.95" customHeight="1" x14ac:dyDescent="0.2">
      <c r="A7809" s="7">
        <v>43233</v>
      </c>
      <c r="B7809" s="19">
        <v>7.3863430000000001</v>
      </c>
      <c r="C7809" s="20">
        <v>6.185181</v>
      </c>
      <c r="D7809" s="20">
        <v>6.185181</v>
      </c>
      <c r="E7809" s="2">
        <v>1</v>
      </c>
    </row>
    <row r="7810" spans="1:5" ht="12.95" customHeight="1" x14ac:dyDescent="0.2">
      <c r="A7810" s="7">
        <v>43234</v>
      </c>
      <c r="B7810" s="19">
        <v>7.3863430000000001</v>
      </c>
      <c r="C7810" s="20">
        <v>6.185181</v>
      </c>
      <c r="D7810" s="20">
        <v>6.185181</v>
      </c>
      <c r="E7810" s="2">
        <v>1</v>
      </c>
    </row>
    <row r="7811" spans="1:5" ht="12.95" customHeight="1" x14ac:dyDescent="0.2">
      <c r="A7811" s="7">
        <v>43235</v>
      </c>
      <c r="B7811" s="19">
        <v>7.3855740000000001</v>
      </c>
      <c r="C7811" s="20">
        <v>6.1680089999999996</v>
      </c>
      <c r="D7811" s="20">
        <v>6.1680089999999996</v>
      </c>
      <c r="E7811" s="2">
        <v>1</v>
      </c>
    </row>
    <row r="7812" spans="1:5" ht="12.95" customHeight="1" x14ac:dyDescent="0.2">
      <c r="A7812" s="7">
        <v>43236</v>
      </c>
      <c r="B7812" s="19">
        <v>7.3802859999999999</v>
      </c>
      <c r="C7812" s="20">
        <v>6.1889190000000003</v>
      </c>
      <c r="D7812" s="20">
        <v>6.1889190000000003</v>
      </c>
      <c r="E7812" s="2">
        <v>1</v>
      </c>
    </row>
    <row r="7813" spans="1:5" ht="12.95" customHeight="1" x14ac:dyDescent="0.2">
      <c r="A7813" s="7">
        <v>43237</v>
      </c>
      <c r="B7813" s="19">
        <v>7.3793800000000003</v>
      </c>
      <c r="C7813" s="20">
        <v>6.2463009999999999</v>
      </c>
      <c r="D7813" s="20">
        <v>6.2463009999999999</v>
      </c>
      <c r="E7813" s="2">
        <v>1</v>
      </c>
    </row>
    <row r="7814" spans="1:5" ht="12.95" customHeight="1" x14ac:dyDescent="0.2">
      <c r="A7814" s="7">
        <v>43238</v>
      </c>
      <c r="B7814" s="19">
        <v>7.3761260000000002</v>
      </c>
      <c r="C7814" s="20">
        <v>6.2356290000000003</v>
      </c>
      <c r="D7814" s="20">
        <v>6.2356290000000003</v>
      </c>
      <c r="E7814" s="2">
        <v>1</v>
      </c>
    </row>
    <row r="7815" spans="1:5" ht="12.95" customHeight="1" x14ac:dyDescent="0.2">
      <c r="A7815" s="7">
        <v>43239</v>
      </c>
      <c r="B7815" s="19">
        <v>7.3761950000000001</v>
      </c>
      <c r="C7815" s="20">
        <v>6.2621570000000002</v>
      </c>
      <c r="D7815" s="20">
        <v>6.2621570000000002</v>
      </c>
      <c r="E7815" s="2">
        <v>1</v>
      </c>
    </row>
    <row r="7816" spans="1:5" ht="12.95" customHeight="1" x14ac:dyDescent="0.2">
      <c r="A7816" s="7">
        <v>43240</v>
      </c>
      <c r="B7816" s="19">
        <v>7.3761950000000001</v>
      </c>
      <c r="C7816" s="20">
        <v>6.2621570000000002</v>
      </c>
      <c r="D7816" s="20">
        <v>6.2621570000000002</v>
      </c>
      <c r="E7816" s="2">
        <v>1</v>
      </c>
    </row>
    <row r="7817" spans="1:5" ht="12.95" customHeight="1" x14ac:dyDescent="0.2">
      <c r="A7817" s="7">
        <v>43241</v>
      </c>
      <c r="B7817" s="19">
        <v>7.3761950000000001</v>
      </c>
      <c r="C7817" s="20">
        <v>6.2621570000000002</v>
      </c>
      <c r="D7817" s="20">
        <v>6.2621570000000002</v>
      </c>
      <c r="E7817" s="2">
        <v>1</v>
      </c>
    </row>
    <row r="7818" spans="1:5" ht="12.95" customHeight="1" x14ac:dyDescent="0.2">
      <c r="A7818" s="7">
        <v>43242</v>
      </c>
      <c r="B7818" s="19">
        <v>7.3768649999999996</v>
      </c>
      <c r="C7818" s="20">
        <v>6.2824600000000004</v>
      </c>
      <c r="D7818" s="20">
        <v>6.2824600000000004</v>
      </c>
      <c r="E7818" s="2">
        <v>1</v>
      </c>
    </row>
    <row r="7819" spans="1:5" ht="12.95" customHeight="1" x14ac:dyDescent="0.2">
      <c r="A7819" s="7">
        <v>43243</v>
      </c>
      <c r="B7819" s="19">
        <v>7.3729680000000002</v>
      </c>
      <c r="C7819" s="20">
        <v>6.2647360000000001</v>
      </c>
      <c r="D7819" s="20">
        <v>6.2647360000000001</v>
      </c>
      <c r="E7819" s="2">
        <v>1</v>
      </c>
    </row>
    <row r="7820" spans="1:5" ht="12.95" customHeight="1" x14ac:dyDescent="0.2">
      <c r="A7820" s="7">
        <v>43244</v>
      </c>
      <c r="B7820" s="19">
        <v>7.3794149999999998</v>
      </c>
      <c r="C7820" s="20">
        <v>6.3566330000000004</v>
      </c>
      <c r="D7820" s="20">
        <v>6.3566330000000004</v>
      </c>
      <c r="E7820" s="2">
        <v>1</v>
      </c>
    </row>
    <row r="7821" spans="1:5" ht="12.95" customHeight="1" x14ac:dyDescent="0.2">
      <c r="A7821" s="7">
        <v>43245</v>
      </c>
      <c r="B7821" s="19">
        <v>7.3857160000000004</v>
      </c>
      <c r="C7821" s="20">
        <v>6.3565849999999999</v>
      </c>
      <c r="D7821" s="20">
        <v>6.3565849999999999</v>
      </c>
      <c r="E7821" s="2">
        <v>1</v>
      </c>
    </row>
    <row r="7822" spans="1:5" ht="12.95" customHeight="1" x14ac:dyDescent="0.2">
      <c r="A7822" s="7">
        <v>43246</v>
      </c>
      <c r="B7822" s="19">
        <v>7.3870319999999996</v>
      </c>
      <c r="C7822" s="20">
        <v>6.3522499999999997</v>
      </c>
      <c r="D7822" s="20">
        <v>6.3522499999999997</v>
      </c>
      <c r="E7822" s="2">
        <v>1</v>
      </c>
    </row>
    <row r="7823" spans="1:5" ht="12.95" customHeight="1" x14ac:dyDescent="0.2">
      <c r="A7823" s="7">
        <v>43247</v>
      </c>
      <c r="B7823" s="19">
        <v>7.3870319999999996</v>
      </c>
      <c r="C7823" s="20">
        <v>6.3522499999999997</v>
      </c>
      <c r="D7823" s="20">
        <v>6.3522499999999997</v>
      </c>
      <c r="E7823" s="2">
        <v>1</v>
      </c>
    </row>
    <row r="7824" spans="1:5" ht="12.95" customHeight="1" x14ac:dyDescent="0.2">
      <c r="A7824" s="7">
        <v>43248</v>
      </c>
      <c r="B7824" s="19">
        <v>7.3870319999999996</v>
      </c>
      <c r="C7824" s="20">
        <v>6.3522499999999997</v>
      </c>
      <c r="D7824" s="20">
        <v>6.3522499999999997</v>
      </c>
      <c r="E7824" s="2">
        <v>1</v>
      </c>
    </row>
    <row r="7825" spans="1:5" ht="12.95" customHeight="1" x14ac:dyDescent="0.2">
      <c r="A7825" s="7">
        <v>43249</v>
      </c>
      <c r="B7825" s="19">
        <v>7.3906599999999996</v>
      </c>
      <c r="C7825" s="20">
        <v>6.3839160000000001</v>
      </c>
      <c r="D7825" s="20">
        <v>6.3839160000000001</v>
      </c>
      <c r="E7825" s="2">
        <v>1</v>
      </c>
    </row>
    <row r="7826" spans="1:5" ht="12.95" customHeight="1" x14ac:dyDescent="0.2">
      <c r="A7826" s="7">
        <v>43250</v>
      </c>
      <c r="B7826" s="19">
        <v>7.3882329999999996</v>
      </c>
      <c r="C7826" s="20">
        <v>6.4351820000000002</v>
      </c>
      <c r="D7826" s="20">
        <v>6.4351820000000002</v>
      </c>
      <c r="E7826" s="2">
        <v>1</v>
      </c>
    </row>
    <row r="7827" spans="1:5" ht="12.95" customHeight="1" x14ac:dyDescent="0.2">
      <c r="A7827" s="7">
        <v>43251</v>
      </c>
      <c r="B7827" s="19">
        <v>7.3831030000000002</v>
      </c>
      <c r="C7827" s="20">
        <v>6.4273550000000004</v>
      </c>
      <c r="D7827" s="20">
        <v>6.4273550000000004</v>
      </c>
      <c r="E7827" s="2">
        <v>1</v>
      </c>
    </row>
    <row r="7828" spans="1:5" ht="12.95" customHeight="1" x14ac:dyDescent="0.2">
      <c r="A7828" s="7">
        <v>43252</v>
      </c>
      <c r="B7828" s="19">
        <v>7.3831030000000002</v>
      </c>
      <c r="C7828" s="20">
        <v>6.4273550000000004</v>
      </c>
      <c r="D7828" s="20">
        <v>6.4273550000000004</v>
      </c>
      <c r="E7828" s="2">
        <v>1</v>
      </c>
    </row>
    <row r="7829" spans="1:5" ht="12.95" customHeight="1" x14ac:dyDescent="0.2">
      <c r="A7829" s="7">
        <v>43253</v>
      </c>
      <c r="B7829" s="19">
        <v>7.3839730000000001</v>
      </c>
      <c r="C7829" s="20">
        <v>6.4058060000000001</v>
      </c>
      <c r="D7829" s="20">
        <v>6.4058060000000001</v>
      </c>
      <c r="E7829" s="2">
        <v>1</v>
      </c>
    </row>
    <row r="7830" spans="1:5" ht="12.95" customHeight="1" x14ac:dyDescent="0.2">
      <c r="A7830" s="7">
        <v>43254</v>
      </c>
      <c r="B7830" s="19">
        <v>7.3839730000000001</v>
      </c>
      <c r="C7830" s="20">
        <v>6.4058060000000001</v>
      </c>
      <c r="D7830" s="20">
        <v>6.4058060000000001</v>
      </c>
      <c r="E7830" s="2">
        <v>1</v>
      </c>
    </row>
    <row r="7831" spans="1:5" ht="12.95" customHeight="1" x14ac:dyDescent="0.2">
      <c r="A7831" s="7">
        <v>43255</v>
      </c>
      <c r="B7831" s="19">
        <v>7.3839730000000001</v>
      </c>
      <c r="C7831" s="20">
        <v>6.4058060000000001</v>
      </c>
      <c r="D7831" s="20">
        <v>6.4058060000000001</v>
      </c>
      <c r="E7831" s="2">
        <v>1</v>
      </c>
    </row>
    <row r="7832" spans="1:5" ht="12.95" customHeight="1" x14ac:dyDescent="0.2">
      <c r="A7832" s="7">
        <v>43256</v>
      </c>
      <c r="B7832" s="19">
        <v>7.3796210000000002</v>
      </c>
      <c r="C7832" s="20">
        <v>6.3914960000000001</v>
      </c>
      <c r="D7832" s="20">
        <v>6.3914960000000001</v>
      </c>
      <c r="E7832" s="2">
        <v>1</v>
      </c>
    </row>
    <row r="7833" spans="1:5" ht="12.95" customHeight="1" x14ac:dyDescent="0.2">
      <c r="A7833" s="7">
        <v>43257</v>
      </c>
      <c r="B7833" s="19">
        <v>7.3758480000000004</v>
      </c>
      <c r="C7833" s="20">
        <v>6.3976480000000002</v>
      </c>
      <c r="D7833" s="20">
        <v>6.3976480000000002</v>
      </c>
      <c r="E7833" s="2">
        <v>1</v>
      </c>
    </row>
    <row r="7834" spans="1:5" ht="12.95" customHeight="1" x14ac:dyDescent="0.2">
      <c r="A7834" s="7">
        <v>43258</v>
      </c>
      <c r="B7834" s="19">
        <v>7.3761390000000002</v>
      </c>
      <c r="C7834" s="20">
        <v>6.3483419999999997</v>
      </c>
      <c r="D7834" s="20">
        <v>6.3483419999999997</v>
      </c>
      <c r="E7834" s="2">
        <v>1</v>
      </c>
    </row>
    <row r="7835" spans="1:5" ht="12.95" customHeight="1" x14ac:dyDescent="0.2">
      <c r="A7835" s="7">
        <v>43259</v>
      </c>
      <c r="B7835" s="19">
        <v>7.3863450000000004</v>
      </c>
      <c r="C7835" s="20">
        <v>6.3680880000000002</v>
      </c>
      <c r="D7835" s="20">
        <v>6.3680880000000002</v>
      </c>
      <c r="E7835" s="2">
        <v>1</v>
      </c>
    </row>
    <row r="7836" spans="1:5" ht="12.95" customHeight="1" x14ac:dyDescent="0.2">
      <c r="A7836" s="7">
        <v>43260</v>
      </c>
      <c r="B7836" s="19">
        <v>7.380414</v>
      </c>
      <c r="C7836" s="20">
        <v>6.3844409999999998</v>
      </c>
      <c r="D7836" s="20">
        <v>6.3844409999999998</v>
      </c>
      <c r="E7836" s="2">
        <v>1</v>
      </c>
    </row>
    <row r="7837" spans="1:5" ht="12.95" customHeight="1" x14ac:dyDescent="0.2">
      <c r="A7837" s="7">
        <v>43261</v>
      </c>
      <c r="B7837" s="19">
        <v>7.380414</v>
      </c>
      <c r="C7837" s="20">
        <v>6.3844409999999998</v>
      </c>
      <c r="D7837" s="20">
        <v>6.3844409999999998</v>
      </c>
      <c r="E7837" s="2">
        <v>1</v>
      </c>
    </row>
    <row r="7838" spans="1:5" ht="12.95" customHeight="1" x14ac:dyDescent="0.2">
      <c r="A7838" s="7">
        <v>43262</v>
      </c>
      <c r="B7838" s="19">
        <v>7.380414</v>
      </c>
      <c r="C7838" s="20">
        <v>6.3844409999999998</v>
      </c>
      <c r="D7838" s="20">
        <v>6.3844409999999998</v>
      </c>
      <c r="E7838" s="2">
        <v>1</v>
      </c>
    </row>
    <row r="7839" spans="1:5" ht="12.95" customHeight="1" x14ac:dyDescent="0.2">
      <c r="A7839" s="7">
        <v>43263</v>
      </c>
      <c r="B7839" s="19">
        <v>7.3775259999999996</v>
      </c>
      <c r="C7839" s="20">
        <v>6.3446220000000002</v>
      </c>
      <c r="D7839" s="20">
        <v>6.3446220000000002</v>
      </c>
      <c r="E7839" s="2">
        <v>1</v>
      </c>
    </row>
    <row r="7840" spans="1:5" ht="12.95" customHeight="1" x14ac:dyDescent="0.2">
      <c r="A7840" s="7">
        <v>43264</v>
      </c>
      <c r="B7840" s="19">
        <v>7.3722709999999996</v>
      </c>
      <c r="C7840" s="20">
        <v>6.3543099999999999</v>
      </c>
      <c r="D7840" s="20">
        <v>6.3543099999999999</v>
      </c>
      <c r="E7840" s="2">
        <v>1</v>
      </c>
    </row>
    <row r="7841" spans="1:5" ht="12.95" customHeight="1" x14ac:dyDescent="0.2">
      <c r="A7841" s="7">
        <v>43265</v>
      </c>
      <c r="B7841" s="19">
        <v>7.3738549999999998</v>
      </c>
      <c r="C7841" s="20">
        <v>6.3502020000000003</v>
      </c>
      <c r="D7841" s="20">
        <v>6.3502020000000003</v>
      </c>
      <c r="E7841" s="2">
        <v>1</v>
      </c>
    </row>
    <row r="7842" spans="1:5" ht="12.95" customHeight="1" x14ac:dyDescent="0.2">
      <c r="A7842" s="7">
        <v>43266</v>
      </c>
      <c r="B7842" s="19">
        <v>7.3749219999999998</v>
      </c>
      <c r="C7842" s="20">
        <v>6.3440190000000003</v>
      </c>
      <c r="D7842" s="20">
        <v>6.3440190000000003</v>
      </c>
      <c r="E7842" s="2">
        <v>1</v>
      </c>
    </row>
    <row r="7843" spans="1:5" ht="12.95" customHeight="1" x14ac:dyDescent="0.2">
      <c r="A7843" s="7">
        <v>43267</v>
      </c>
      <c r="B7843" s="19">
        <v>7.3805139999999998</v>
      </c>
      <c r="C7843" s="20">
        <v>6.381767</v>
      </c>
      <c r="D7843" s="20">
        <v>6.381767</v>
      </c>
      <c r="E7843" s="2">
        <v>1</v>
      </c>
    </row>
    <row r="7844" spans="1:5" ht="12.95" customHeight="1" x14ac:dyDescent="0.2">
      <c r="A7844" s="7">
        <v>43268</v>
      </c>
      <c r="B7844" s="19">
        <v>7.3805139999999998</v>
      </c>
      <c r="C7844" s="20">
        <v>6.381767</v>
      </c>
      <c r="D7844" s="20">
        <v>6.381767</v>
      </c>
      <c r="E7844" s="2">
        <v>1</v>
      </c>
    </row>
    <row r="7845" spans="1:5" ht="12.95" customHeight="1" x14ac:dyDescent="0.2">
      <c r="A7845" s="7">
        <v>43269</v>
      </c>
      <c r="B7845" s="19">
        <v>7.3805139999999998</v>
      </c>
      <c r="C7845" s="20">
        <v>6.381767</v>
      </c>
      <c r="D7845" s="20">
        <v>6.381767</v>
      </c>
      <c r="E7845" s="2">
        <v>1</v>
      </c>
    </row>
    <row r="7846" spans="1:5" ht="12.95" customHeight="1" x14ac:dyDescent="0.2">
      <c r="A7846" s="7">
        <v>43270</v>
      </c>
      <c r="B7846" s="19">
        <v>7.373068</v>
      </c>
      <c r="C7846" s="20">
        <v>6.3786379999999996</v>
      </c>
      <c r="D7846" s="20">
        <v>6.3786379999999996</v>
      </c>
      <c r="E7846" s="2">
        <v>1</v>
      </c>
    </row>
    <row r="7847" spans="1:5" ht="12.95" customHeight="1" x14ac:dyDescent="0.2">
      <c r="A7847" s="7">
        <v>43271</v>
      </c>
      <c r="B7847" s="19">
        <v>7.3717329999999999</v>
      </c>
      <c r="C7847" s="20">
        <v>6.412433</v>
      </c>
      <c r="D7847" s="20">
        <v>6.412433</v>
      </c>
      <c r="E7847" s="2">
        <v>1</v>
      </c>
    </row>
    <row r="7848" spans="1:5" ht="12.95" customHeight="1" x14ac:dyDescent="0.2">
      <c r="A7848" s="7">
        <v>43272</v>
      </c>
      <c r="B7848" s="19">
        <v>7.3779199999999996</v>
      </c>
      <c r="C7848" s="20">
        <v>6.3966710000000004</v>
      </c>
      <c r="D7848" s="20">
        <v>6.3966710000000004</v>
      </c>
      <c r="E7848" s="2">
        <v>1</v>
      </c>
    </row>
    <row r="7849" spans="1:5" ht="12.95" customHeight="1" x14ac:dyDescent="0.2">
      <c r="A7849" s="7">
        <v>43273</v>
      </c>
      <c r="B7849" s="19">
        <v>7.3787279999999997</v>
      </c>
      <c r="C7849" s="20">
        <v>6.422428</v>
      </c>
      <c r="D7849" s="20">
        <v>6.422428</v>
      </c>
      <c r="E7849" s="2">
        <v>1</v>
      </c>
    </row>
    <row r="7850" spans="1:5" ht="12.95" customHeight="1" x14ac:dyDescent="0.2">
      <c r="A7850" s="7">
        <v>43274</v>
      </c>
      <c r="B7850" s="19">
        <v>7.3787279999999997</v>
      </c>
      <c r="C7850" s="20">
        <v>6.422428</v>
      </c>
      <c r="D7850" s="20">
        <v>6.422428</v>
      </c>
      <c r="E7850" s="2">
        <v>1</v>
      </c>
    </row>
    <row r="7851" spans="1:5" ht="12.95" customHeight="1" x14ac:dyDescent="0.2">
      <c r="A7851" s="7">
        <v>43275</v>
      </c>
      <c r="B7851" s="19">
        <v>7.3787279999999997</v>
      </c>
      <c r="C7851" s="20">
        <v>6.422428</v>
      </c>
      <c r="D7851" s="20">
        <v>6.422428</v>
      </c>
      <c r="E7851" s="2">
        <v>1</v>
      </c>
    </row>
    <row r="7852" spans="1:5" ht="12.95" customHeight="1" x14ac:dyDescent="0.2">
      <c r="A7852" s="7">
        <v>43276</v>
      </c>
      <c r="B7852" s="19">
        <v>7.3787279999999997</v>
      </c>
      <c r="C7852" s="20">
        <v>6.422428</v>
      </c>
      <c r="D7852" s="20">
        <v>6.422428</v>
      </c>
      <c r="E7852" s="2">
        <v>1</v>
      </c>
    </row>
    <row r="7853" spans="1:5" ht="12.95" customHeight="1" x14ac:dyDescent="0.2">
      <c r="A7853" s="7">
        <v>43277</v>
      </c>
      <c r="B7853" s="19">
        <v>7.3787279999999997</v>
      </c>
      <c r="C7853" s="20">
        <v>6.422428</v>
      </c>
      <c r="D7853" s="20">
        <v>6.422428</v>
      </c>
      <c r="E7853" s="2">
        <v>1</v>
      </c>
    </row>
    <row r="7854" spans="1:5" ht="12.95" customHeight="1" x14ac:dyDescent="0.2">
      <c r="A7854" s="7">
        <v>43278</v>
      </c>
      <c r="B7854" s="19">
        <v>7.3705210000000001</v>
      </c>
      <c r="C7854" s="20">
        <v>6.3891479999999996</v>
      </c>
      <c r="D7854" s="20">
        <v>6.3891479999999996</v>
      </c>
      <c r="E7854" s="2">
        <v>1</v>
      </c>
    </row>
    <row r="7855" spans="1:5" ht="12.95" customHeight="1" x14ac:dyDescent="0.2">
      <c r="A7855" s="7">
        <v>43279</v>
      </c>
      <c r="B7855" s="19">
        <v>7.3706100000000001</v>
      </c>
      <c r="C7855" s="20">
        <v>6.3842439999999998</v>
      </c>
      <c r="D7855" s="20">
        <v>6.3842439999999998</v>
      </c>
      <c r="E7855" s="2">
        <v>1</v>
      </c>
    </row>
    <row r="7856" spans="1:5" ht="12.95" customHeight="1" x14ac:dyDescent="0.2">
      <c r="A7856" s="7">
        <v>43280</v>
      </c>
      <c r="B7856" s="19">
        <v>7.3757599999999996</v>
      </c>
      <c r="C7856" s="20">
        <v>6.3909190000000002</v>
      </c>
      <c r="D7856" s="20">
        <v>6.3909190000000002</v>
      </c>
      <c r="E7856" s="2">
        <v>1</v>
      </c>
    </row>
    <row r="7857" spans="1:5" ht="12.95" customHeight="1" x14ac:dyDescent="0.2">
      <c r="A7857" s="7">
        <v>43281</v>
      </c>
      <c r="B7857" s="19">
        <v>7.3795770000000003</v>
      </c>
      <c r="C7857" s="20">
        <v>6.3815090000000003</v>
      </c>
      <c r="D7857" s="20">
        <v>6.3815090000000003</v>
      </c>
      <c r="E7857" s="2">
        <v>1</v>
      </c>
    </row>
    <row r="7858" spans="1:5" ht="12.95" customHeight="1" x14ac:dyDescent="0.2">
      <c r="A7858" s="7">
        <v>43282</v>
      </c>
      <c r="B7858" s="19">
        <v>7.3795770000000003</v>
      </c>
      <c r="C7858" s="20">
        <v>6.3815090000000003</v>
      </c>
      <c r="D7858" s="20">
        <v>6.3815090000000003</v>
      </c>
      <c r="E7858" s="2">
        <v>1</v>
      </c>
    </row>
    <row r="7859" spans="1:5" ht="12.95" customHeight="1" x14ac:dyDescent="0.2">
      <c r="A7859" s="7">
        <v>43283</v>
      </c>
      <c r="B7859" s="19">
        <v>7.3795770000000003</v>
      </c>
      <c r="C7859" s="20">
        <v>6.3815090000000003</v>
      </c>
      <c r="D7859" s="20">
        <v>6.3815090000000003</v>
      </c>
      <c r="E7859" s="2">
        <v>1</v>
      </c>
    </row>
    <row r="7860" spans="1:5" ht="12.95" customHeight="1" x14ac:dyDescent="0.2">
      <c r="A7860" s="7">
        <v>43284</v>
      </c>
      <c r="B7860" s="19">
        <v>7.3792600000000004</v>
      </c>
      <c r="C7860" s="20">
        <v>6.3851000000000004</v>
      </c>
      <c r="D7860" s="20">
        <v>6.3851000000000004</v>
      </c>
      <c r="E7860" s="2">
        <v>1</v>
      </c>
    </row>
    <row r="7861" spans="1:5" ht="12.95" customHeight="1" x14ac:dyDescent="0.2">
      <c r="A7861" s="7">
        <v>43285</v>
      </c>
      <c r="B7861" s="19">
        <v>7.3791710000000004</v>
      </c>
      <c r="C7861" s="20">
        <v>6.3750939999999998</v>
      </c>
      <c r="D7861" s="20">
        <v>6.3750939999999998</v>
      </c>
      <c r="E7861" s="2">
        <v>1</v>
      </c>
    </row>
    <row r="7862" spans="1:5" ht="12.95" customHeight="1" x14ac:dyDescent="0.2">
      <c r="A7862" s="7">
        <v>43286</v>
      </c>
      <c r="B7862" s="19">
        <v>7.379257</v>
      </c>
      <c r="C7862" s="20">
        <v>6.387308</v>
      </c>
      <c r="D7862" s="20">
        <v>6.387308</v>
      </c>
      <c r="E7862" s="2">
        <v>1</v>
      </c>
    </row>
    <row r="7863" spans="1:5" ht="12.95" customHeight="1" x14ac:dyDescent="0.2">
      <c r="A7863" s="7">
        <v>43287</v>
      </c>
      <c r="B7863" s="19">
        <v>7.3887340000000004</v>
      </c>
      <c r="C7863" s="20">
        <v>6.3663049999999997</v>
      </c>
      <c r="D7863" s="20">
        <v>6.3663049999999997</v>
      </c>
      <c r="E7863" s="2">
        <v>1</v>
      </c>
    </row>
    <row r="7864" spans="1:5" ht="12.95" customHeight="1" x14ac:dyDescent="0.2">
      <c r="A7864" s="7">
        <v>43288</v>
      </c>
      <c r="B7864" s="19">
        <v>7.3881870000000003</v>
      </c>
      <c r="C7864" s="20">
        <v>6.3598059999999998</v>
      </c>
      <c r="D7864" s="20">
        <v>6.3598059999999998</v>
      </c>
      <c r="E7864" s="2">
        <v>1</v>
      </c>
    </row>
    <row r="7865" spans="1:5" ht="12.95" customHeight="1" x14ac:dyDescent="0.2">
      <c r="A7865" s="7">
        <v>43289</v>
      </c>
      <c r="B7865" s="19">
        <v>7.3881870000000003</v>
      </c>
      <c r="C7865" s="20">
        <v>6.3598059999999998</v>
      </c>
      <c r="D7865" s="20">
        <v>6.3598059999999998</v>
      </c>
      <c r="E7865" s="2">
        <v>1</v>
      </c>
    </row>
    <row r="7866" spans="1:5" ht="12.95" customHeight="1" x14ac:dyDescent="0.2">
      <c r="A7866" s="7">
        <v>43290</v>
      </c>
      <c r="B7866" s="19">
        <v>7.3881870000000003</v>
      </c>
      <c r="C7866" s="20">
        <v>6.3598059999999998</v>
      </c>
      <c r="D7866" s="20">
        <v>6.3598059999999998</v>
      </c>
      <c r="E7866" s="2">
        <v>1</v>
      </c>
    </row>
    <row r="7867" spans="1:5" ht="12.95" customHeight="1" x14ac:dyDescent="0.2">
      <c r="A7867" s="7">
        <v>43291</v>
      </c>
      <c r="B7867" s="19">
        <v>7.4054149999999996</v>
      </c>
      <c r="C7867" s="20">
        <v>6.3724420000000004</v>
      </c>
      <c r="D7867" s="20">
        <v>6.3724420000000004</v>
      </c>
      <c r="E7867" s="2">
        <v>1</v>
      </c>
    </row>
    <row r="7868" spans="1:5" ht="12.95" customHeight="1" x14ac:dyDescent="0.2">
      <c r="A7868" s="7">
        <v>43292</v>
      </c>
      <c r="B7868" s="19">
        <v>7.3985459999999996</v>
      </c>
      <c r="C7868" s="20">
        <v>6.3517739999999998</v>
      </c>
      <c r="D7868" s="20">
        <v>6.3517739999999998</v>
      </c>
      <c r="E7868" s="2">
        <v>1</v>
      </c>
    </row>
    <row r="7869" spans="1:5" ht="12.95" customHeight="1" x14ac:dyDescent="0.2">
      <c r="A7869" s="7">
        <v>43293</v>
      </c>
      <c r="B7869" s="19">
        <v>7.4009770000000001</v>
      </c>
      <c r="C7869" s="20">
        <v>6.3593200000000003</v>
      </c>
      <c r="D7869" s="20">
        <v>6.3593200000000003</v>
      </c>
      <c r="E7869" s="2">
        <v>1</v>
      </c>
    </row>
    <row r="7870" spans="1:5" ht="12.95" customHeight="1" x14ac:dyDescent="0.2">
      <c r="A7870" s="7">
        <v>43294</v>
      </c>
      <c r="B7870" s="19">
        <v>7.391521</v>
      </c>
      <c r="C7870" s="20">
        <v>6.3490130000000002</v>
      </c>
      <c r="D7870" s="20">
        <v>6.3490130000000002</v>
      </c>
      <c r="E7870" s="2">
        <v>1</v>
      </c>
    </row>
    <row r="7871" spans="1:5" ht="12.95" customHeight="1" x14ac:dyDescent="0.2">
      <c r="A7871" s="7">
        <v>43295</v>
      </c>
      <c r="B7871" s="19">
        <v>7.390396</v>
      </c>
      <c r="C7871" s="20">
        <v>6.329561</v>
      </c>
      <c r="D7871" s="20">
        <v>6.329561</v>
      </c>
      <c r="E7871" s="2">
        <v>1</v>
      </c>
    </row>
    <row r="7872" spans="1:5" ht="12.95" customHeight="1" x14ac:dyDescent="0.2">
      <c r="A7872" s="7">
        <v>43296</v>
      </c>
      <c r="B7872" s="19">
        <v>7.390396</v>
      </c>
      <c r="C7872" s="20">
        <v>6.329561</v>
      </c>
      <c r="D7872" s="20">
        <v>6.329561</v>
      </c>
      <c r="E7872" s="2">
        <v>1</v>
      </c>
    </row>
    <row r="7873" spans="1:5" ht="12.95" customHeight="1" x14ac:dyDescent="0.2">
      <c r="A7873" s="7">
        <v>43297</v>
      </c>
      <c r="B7873" s="19">
        <v>7.390396</v>
      </c>
      <c r="C7873" s="20">
        <v>6.329561</v>
      </c>
      <c r="D7873" s="20">
        <v>6.329561</v>
      </c>
      <c r="E7873" s="2">
        <v>1</v>
      </c>
    </row>
    <row r="7874" spans="1:5" ht="12.95" customHeight="1" x14ac:dyDescent="0.2">
      <c r="A7874" s="7">
        <v>43298</v>
      </c>
      <c r="B7874" s="19">
        <v>7.3881240000000004</v>
      </c>
      <c r="C7874" s="20">
        <v>6.3151760000000001</v>
      </c>
      <c r="D7874" s="20">
        <v>6.3151760000000001</v>
      </c>
      <c r="E7874" s="2">
        <v>1</v>
      </c>
    </row>
    <row r="7875" spans="1:5" ht="12.95" customHeight="1" x14ac:dyDescent="0.2">
      <c r="A7875" s="7">
        <v>43299</v>
      </c>
      <c r="B7875" s="19">
        <v>7.3811689999999999</v>
      </c>
      <c r="C7875" s="20">
        <v>6.3352240000000002</v>
      </c>
      <c r="D7875" s="20">
        <v>6.3352240000000002</v>
      </c>
      <c r="E7875" s="2">
        <v>1</v>
      </c>
    </row>
    <row r="7876" spans="1:5" ht="12.95" customHeight="1" x14ac:dyDescent="0.2">
      <c r="A7876" s="7">
        <v>43300</v>
      </c>
      <c r="B7876" s="19">
        <v>7.3872669999999996</v>
      </c>
      <c r="C7876" s="20">
        <v>6.3519059999999996</v>
      </c>
      <c r="D7876" s="20">
        <v>6.3519059999999996</v>
      </c>
      <c r="E7876" s="2">
        <v>1</v>
      </c>
    </row>
    <row r="7877" spans="1:5" ht="12.95" customHeight="1" x14ac:dyDescent="0.2">
      <c r="A7877" s="7">
        <v>43301</v>
      </c>
      <c r="B7877" s="19">
        <v>7.384341</v>
      </c>
      <c r="C7877" s="20">
        <v>6.3499359999999996</v>
      </c>
      <c r="D7877" s="20">
        <v>6.3499359999999996</v>
      </c>
      <c r="E7877" s="2">
        <v>1</v>
      </c>
    </row>
    <row r="7878" spans="1:5" ht="12.95" customHeight="1" x14ac:dyDescent="0.2">
      <c r="A7878" s="7">
        <v>43302</v>
      </c>
      <c r="B7878" s="19">
        <v>7.3869319999999998</v>
      </c>
      <c r="C7878" s="20">
        <v>6.3483429999999998</v>
      </c>
      <c r="D7878" s="20">
        <v>6.3483429999999998</v>
      </c>
      <c r="E7878" s="2">
        <v>1</v>
      </c>
    </row>
    <row r="7879" spans="1:5" ht="12.95" customHeight="1" x14ac:dyDescent="0.2">
      <c r="A7879" s="7">
        <v>43303</v>
      </c>
      <c r="B7879" s="19">
        <v>7.3869319999999998</v>
      </c>
      <c r="C7879" s="20">
        <v>6.3483429999999998</v>
      </c>
      <c r="D7879" s="20">
        <v>6.3483429999999998</v>
      </c>
      <c r="E7879" s="2">
        <v>1</v>
      </c>
    </row>
    <row r="7880" spans="1:5" ht="12.95" customHeight="1" x14ac:dyDescent="0.2">
      <c r="A7880" s="7">
        <v>43304</v>
      </c>
      <c r="B7880" s="19">
        <v>7.3869319999999998</v>
      </c>
      <c r="C7880" s="20">
        <v>6.3483429999999998</v>
      </c>
      <c r="D7880" s="20">
        <v>6.3483429999999998</v>
      </c>
      <c r="E7880" s="2">
        <v>1</v>
      </c>
    </row>
    <row r="7881" spans="1:5" ht="12.95" customHeight="1" x14ac:dyDescent="0.2">
      <c r="A7881" s="7">
        <v>43305</v>
      </c>
      <c r="B7881" s="19">
        <v>7.3873300000000004</v>
      </c>
      <c r="C7881" s="20">
        <v>6.3650960000000003</v>
      </c>
      <c r="D7881" s="20">
        <v>6.3650960000000003</v>
      </c>
      <c r="E7881" s="2">
        <v>1</v>
      </c>
    </row>
    <row r="7882" spans="1:5" ht="12.95" customHeight="1" x14ac:dyDescent="0.2">
      <c r="A7882" s="7">
        <v>43306</v>
      </c>
      <c r="B7882" s="19">
        <v>7.3849869999999997</v>
      </c>
      <c r="C7882" s="20">
        <v>6.3570520000000004</v>
      </c>
      <c r="D7882" s="20">
        <v>6.3570520000000004</v>
      </c>
      <c r="E7882" s="2">
        <v>1</v>
      </c>
    </row>
    <row r="7883" spans="1:5" ht="12.95" customHeight="1" x14ac:dyDescent="0.2">
      <c r="A7883" s="7">
        <v>43307</v>
      </c>
      <c r="B7883" s="19">
        <v>7.3915990000000003</v>
      </c>
      <c r="C7883" s="20">
        <v>6.3731669999999996</v>
      </c>
      <c r="D7883" s="20">
        <v>6.3731669999999996</v>
      </c>
      <c r="E7883" s="2">
        <v>1</v>
      </c>
    </row>
    <row r="7884" spans="1:5" ht="12.95" customHeight="1" x14ac:dyDescent="0.2">
      <c r="A7884" s="7">
        <v>43308</v>
      </c>
      <c r="B7884" s="19">
        <v>7.394056</v>
      </c>
      <c r="C7884" s="20">
        <v>6.3582900000000002</v>
      </c>
      <c r="D7884" s="20">
        <v>6.3582900000000002</v>
      </c>
      <c r="E7884" s="2">
        <v>1</v>
      </c>
    </row>
    <row r="7885" spans="1:5" ht="12.95" customHeight="1" x14ac:dyDescent="0.2">
      <c r="A7885" s="7">
        <v>43309</v>
      </c>
      <c r="B7885" s="19">
        <v>7.3940270000000003</v>
      </c>
      <c r="C7885" s="20">
        <v>6.3785600000000002</v>
      </c>
      <c r="D7885" s="20">
        <v>6.3785600000000002</v>
      </c>
      <c r="E7885" s="2">
        <v>1</v>
      </c>
    </row>
    <row r="7886" spans="1:5" ht="12.95" customHeight="1" x14ac:dyDescent="0.2">
      <c r="A7886" s="7">
        <v>43310</v>
      </c>
      <c r="B7886" s="19">
        <v>7.3940270000000003</v>
      </c>
      <c r="C7886" s="20">
        <v>6.3785600000000002</v>
      </c>
      <c r="D7886" s="20">
        <v>6.3785600000000002</v>
      </c>
      <c r="E7886" s="2">
        <v>1</v>
      </c>
    </row>
    <row r="7887" spans="1:5" ht="12.95" customHeight="1" x14ac:dyDescent="0.2">
      <c r="A7887" s="7">
        <v>43311</v>
      </c>
      <c r="B7887" s="19">
        <v>7.3940270000000003</v>
      </c>
      <c r="C7887" s="20">
        <v>6.3785600000000002</v>
      </c>
      <c r="D7887" s="20">
        <v>6.3785600000000002</v>
      </c>
      <c r="E7887" s="2">
        <v>1</v>
      </c>
    </row>
    <row r="7888" spans="1:5" ht="12.95" customHeight="1" x14ac:dyDescent="0.2">
      <c r="A7888" s="7">
        <v>43312</v>
      </c>
      <c r="B7888" s="19">
        <v>7.3930920000000002</v>
      </c>
      <c r="C7888" s="20">
        <v>6.3744540000000001</v>
      </c>
      <c r="D7888" s="20">
        <v>6.3744540000000001</v>
      </c>
      <c r="E7888" s="2">
        <v>1</v>
      </c>
    </row>
    <row r="7889" spans="1:5" ht="12.95" customHeight="1" x14ac:dyDescent="0.2">
      <c r="A7889" s="7">
        <v>43313</v>
      </c>
      <c r="B7889" s="19">
        <v>7.387232</v>
      </c>
      <c r="C7889" s="20">
        <v>6.37765</v>
      </c>
      <c r="D7889" s="20">
        <v>6.37765</v>
      </c>
      <c r="E7889" s="2">
        <v>1</v>
      </c>
    </row>
    <row r="7890" spans="1:5" ht="12.95" customHeight="1" x14ac:dyDescent="0.2">
      <c r="A7890" s="7">
        <v>43314</v>
      </c>
      <c r="B7890" s="19">
        <v>7.3930850000000001</v>
      </c>
      <c r="C7890" s="20">
        <v>6.3804999999999996</v>
      </c>
      <c r="D7890" s="20">
        <v>6.3804999999999996</v>
      </c>
      <c r="E7890" s="2">
        <v>1</v>
      </c>
    </row>
    <row r="7891" spans="1:5" ht="12.95" customHeight="1" x14ac:dyDescent="0.2">
      <c r="A7891" s="7">
        <v>43315</v>
      </c>
      <c r="B7891" s="19">
        <v>7.3910879999999999</v>
      </c>
      <c r="C7891" s="20">
        <v>6.4025359999999996</v>
      </c>
      <c r="D7891" s="20">
        <v>6.4025359999999996</v>
      </c>
      <c r="E7891" s="2">
        <v>1</v>
      </c>
    </row>
    <row r="7892" spans="1:5" ht="12.95" customHeight="1" x14ac:dyDescent="0.2">
      <c r="A7892" s="7">
        <v>43316</v>
      </c>
      <c r="B7892" s="19">
        <v>7.3933090000000004</v>
      </c>
      <c r="C7892" s="20">
        <v>6.4178030000000001</v>
      </c>
      <c r="D7892" s="20">
        <v>6.4178030000000001</v>
      </c>
      <c r="E7892" s="2">
        <v>1</v>
      </c>
    </row>
    <row r="7893" spans="1:5" ht="12.95" customHeight="1" x14ac:dyDescent="0.2">
      <c r="A7893" s="7">
        <v>43317</v>
      </c>
      <c r="B7893" s="19">
        <v>7.3933090000000004</v>
      </c>
      <c r="C7893" s="20">
        <v>6.4178030000000001</v>
      </c>
      <c r="D7893" s="20">
        <v>6.4178030000000001</v>
      </c>
      <c r="E7893" s="2">
        <v>1</v>
      </c>
    </row>
    <row r="7894" spans="1:5" ht="12.95" customHeight="1" x14ac:dyDescent="0.2">
      <c r="A7894" s="7">
        <v>43318</v>
      </c>
      <c r="B7894" s="19">
        <v>7.3933090000000004</v>
      </c>
      <c r="C7894" s="20">
        <v>6.4178030000000001</v>
      </c>
      <c r="D7894" s="20">
        <v>6.4178030000000001</v>
      </c>
      <c r="E7894" s="2">
        <v>1</v>
      </c>
    </row>
    <row r="7895" spans="1:5" ht="12.95" customHeight="1" x14ac:dyDescent="0.2">
      <c r="A7895" s="7">
        <v>43319</v>
      </c>
      <c r="B7895" s="19">
        <v>7.3972020000000001</v>
      </c>
      <c r="C7895" s="20">
        <v>6.4306720000000004</v>
      </c>
      <c r="D7895" s="20">
        <v>6.4306720000000004</v>
      </c>
      <c r="E7895" s="2">
        <v>1</v>
      </c>
    </row>
    <row r="7896" spans="1:5" ht="12.95" customHeight="1" x14ac:dyDescent="0.2">
      <c r="A7896" s="7">
        <v>43320</v>
      </c>
      <c r="B7896" s="19">
        <v>7.4017090000000003</v>
      </c>
      <c r="C7896" s="20">
        <v>6.4178519999999999</v>
      </c>
      <c r="D7896" s="20">
        <v>6.4178519999999999</v>
      </c>
      <c r="E7896" s="2">
        <v>1</v>
      </c>
    </row>
    <row r="7897" spans="1:5" ht="12.95" customHeight="1" x14ac:dyDescent="0.2">
      <c r="A7897" s="7">
        <v>43321</v>
      </c>
      <c r="B7897" s="19">
        <v>7.4090420000000003</v>
      </c>
      <c r="C7897" s="20">
        <v>6.4192010000000002</v>
      </c>
      <c r="D7897" s="20">
        <v>6.4192010000000002</v>
      </c>
      <c r="E7897" s="2">
        <v>1</v>
      </c>
    </row>
    <row r="7898" spans="1:5" ht="12.95" customHeight="1" x14ac:dyDescent="0.2">
      <c r="A7898" s="7">
        <v>43322</v>
      </c>
      <c r="B7898" s="19">
        <v>7.4219489999999997</v>
      </c>
      <c r="C7898" s="20">
        <v>6.4437829999999998</v>
      </c>
      <c r="D7898" s="20">
        <v>6.4437829999999998</v>
      </c>
      <c r="E7898" s="2">
        <v>1</v>
      </c>
    </row>
    <row r="7899" spans="1:5" ht="12.95" customHeight="1" x14ac:dyDescent="0.2">
      <c r="A7899" s="7">
        <v>43323</v>
      </c>
      <c r="B7899" s="19">
        <v>7.4285940000000004</v>
      </c>
      <c r="C7899" s="20">
        <v>6.5168819999999998</v>
      </c>
      <c r="D7899" s="20">
        <v>6.5168819999999998</v>
      </c>
      <c r="E7899" s="2">
        <v>1</v>
      </c>
    </row>
    <row r="7900" spans="1:5" ht="12.95" customHeight="1" x14ac:dyDescent="0.2">
      <c r="A7900" s="7">
        <v>43324</v>
      </c>
      <c r="B7900" s="19">
        <v>7.4285940000000004</v>
      </c>
      <c r="C7900" s="20">
        <v>6.5168819999999998</v>
      </c>
      <c r="D7900" s="20">
        <v>6.5168819999999998</v>
      </c>
      <c r="E7900" s="2">
        <v>1</v>
      </c>
    </row>
    <row r="7901" spans="1:5" ht="12.95" customHeight="1" x14ac:dyDescent="0.2">
      <c r="A7901" s="7">
        <v>43325</v>
      </c>
      <c r="B7901" s="19">
        <v>7.4285940000000004</v>
      </c>
      <c r="C7901" s="20">
        <v>6.5168819999999998</v>
      </c>
      <c r="D7901" s="20">
        <v>6.5168819999999998</v>
      </c>
      <c r="E7901" s="2">
        <v>1</v>
      </c>
    </row>
    <row r="7902" spans="1:5" ht="12.95" customHeight="1" x14ac:dyDescent="0.2">
      <c r="A7902" s="7">
        <v>43326</v>
      </c>
      <c r="B7902" s="19">
        <v>7.4242739999999996</v>
      </c>
      <c r="C7902" s="20">
        <v>6.55565</v>
      </c>
      <c r="D7902" s="20">
        <v>6.55565</v>
      </c>
      <c r="E7902" s="2">
        <v>1</v>
      </c>
    </row>
    <row r="7903" spans="1:5" ht="12.95" customHeight="1" x14ac:dyDescent="0.2">
      <c r="A7903" s="7">
        <v>43327</v>
      </c>
      <c r="B7903" s="19">
        <v>7.4144480000000001</v>
      </c>
      <c r="C7903" s="20">
        <v>6.5591369999999998</v>
      </c>
      <c r="D7903" s="20">
        <v>6.5591369999999998</v>
      </c>
      <c r="E7903" s="2">
        <v>1</v>
      </c>
    </row>
    <row r="7904" spans="1:5" ht="12.95" customHeight="1" x14ac:dyDescent="0.2">
      <c r="A7904" s="7">
        <v>43328</v>
      </c>
      <c r="B7904" s="19">
        <v>7.4144480000000001</v>
      </c>
      <c r="C7904" s="20">
        <v>6.5591369999999998</v>
      </c>
      <c r="D7904" s="20">
        <v>6.5591369999999998</v>
      </c>
      <c r="E7904" s="2">
        <v>1</v>
      </c>
    </row>
    <row r="7905" spans="1:5" ht="12.95" customHeight="1" x14ac:dyDescent="0.2">
      <c r="A7905" s="7">
        <v>43329</v>
      </c>
      <c r="B7905" s="19">
        <v>7.4179599999999999</v>
      </c>
      <c r="C7905" s="20">
        <v>6.5686349999999996</v>
      </c>
      <c r="D7905" s="20">
        <v>6.5686349999999996</v>
      </c>
      <c r="E7905" s="2">
        <v>1</v>
      </c>
    </row>
    <row r="7906" spans="1:5" ht="12.95" customHeight="1" x14ac:dyDescent="0.2">
      <c r="A7906" s="7">
        <v>43330</v>
      </c>
      <c r="B7906" s="19">
        <v>7.4128530000000001</v>
      </c>
      <c r="C7906" s="20">
        <v>6.5409449999999998</v>
      </c>
      <c r="D7906" s="20">
        <v>6.5409449999999998</v>
      </c>
      <c r="E7906" s="2">
        <v>1</v>
      </c>
    </row>
    <row r="7907" spans="1:5" ht="12.95" customHeight="1" x14ac:dyDescent="0.2">
      <c r="A7907" s="7">
        <v>43331</v>
      </c>
      <c r="B7907" s="19">
        <v>7.4128530000000001</v>
      </c>
      <c r="C7907" s="20">
        <v>6.5409449999999998</v>
      </c>
      <c r="D7907" s="20">
        <v>6.5409449999999998</v>
      </c>
      <c r="E7907" s="2">
        <v>1</v>
      </c>
    </row>
    <row r="7908" spans="1:5" ht="12.95" customHeight="1" x14ac:dyDescent="0.2">
      <c r="A7908" s="7">
        <v>43332</v>
      </c>
      <c r="B7908" s="19">
        <v>7.4128530000000001</v>
      </c>
      <c r="C7908" s="20">
        <v>6.5409449999999998</v>
      </c>
      <c r="D7908" s="20">
        <v>6.5409449999999998</v>
      </c>
      <c r="E7908" s="2">
        <v>1</v>
      </c>
    </row>
    <row r="7909" spans="1:5" ht="12.95" customHeight="1" x14ac:dyDescent="0.2">
      <c r="A7909" s="7">
        <v>43333</v>
      </c>
      <c r="B7909" s="19">
        <v>7.4107209999999997</v>
      </c>
      <c r="C7909" s="20">
        <v>6.5217999999999998</v>
      </c>
      <c r="D7909" s="20">
        <v>6.5217999999999998</v>
      </c>
      <c r="E7909" s="2">
        <v>1</v>
      </c>
    </row>
    <row r="7910" spans="1:5" ht="12.95" customHeight="1" x14ac:dyDescent="0.2">
      <c r="A7910" s="7">
        <v>43334</v>
      </c>
      <c r="B7910" s="19">
        <v>7.4096590000000004</v>
      </c>
      <c r="C7910" s="20">
        <v>6.5105519999999997</v>
      </c>
      <c r="D7910" s="20">
        <v>6.5105519999999997</v>
      </c>
      <c r="E7910" s="2">
        <v>1</v>
      </c>
    </row>
    <row r="7911" spans="1:5" ht="12.95" customHeight="1" x14ac:dyDescent="0.2">
      <c r="A7911" s="7">
        <v>43335</v>
      </c>
      <c r="B7911" s="19">
        <v>7.4147080000000001</v>
      </c>
      <c r="C7911" s="20">
        <v>6.5092689999999997</v>
      </c>
      <c r="D7911" s="20">
        <v>6.5092689999999997</v>
      </c>
      <c r="E7911" s="2">
        <v>1</v>
      </c>
    </row>
    <row r="7912" spans="1:5" ht="12.95" customHeight="1" x14ac:dyDescent="0.2">
      <c r="A7912" s="7">
        <v>43336</v>
      </c>
      <c r="B7912" s="19">
        <v>7.4206849999999998</v>
      </c>
      <c r="C7912" s="20">
        <v>6.5242529999999999</v>
      </c>
      <c r="D7912" s="20">
        <v>6.5242529999999999</v>
      </c>
      <c r="E7912" s="2">
        <v>1</v>
      </c>
    </row>
    <row r="7913" spans="1:5" ht="12.95" customHeight="1" x14ac:dyDescent="0.2">
      <c r="A7913" s="7">
        <v>43337</v>
      </c>
      <c r="B7913" s="19">
        <v>7.427117</v>
      </c>
      <c r="C7913" s="20">
        <v>6.5253180000000004</v>
      </c>
      <c r="D7913" s="20">
        <v>6.5253180000000004</v>
      </c>
      <c r="E7913" s="2">
        <v>1</v>
      </c>
    </row>
    <row r="7914" spans="1:5" ht="12.95" customHeight="1" x14ac:dyDescent="0.2">
      <c r="A7914" s="7">
        <v>43338</v>
      </c>
      <c r="B7914" s="19">
        <v>7.427117</v>
      </c>
      <c r="C7914" s="20">
        <v>6.5253180000000004</v>
      </c>
      <c r="D7914" s="20">
        <v>6.5253180000000004</v>
      </c>
      <c r="E7914" s="2">
        <v>1</v>
      </c>
    </row>
    <row r="7915" spans="1:5" ht="12.95" customHeight="1" x14ac:dyDescent="0.2">
      <c r="A7915" s="7">
        <v>43339</v>
      </c>
      <c r="B7915" s="19">
        <v>7.427117</v>
      </c>
      <c r="C7915" s="20">
        <v>6.5253180000000004</v>
      </c>
      <c r="D7915" s="20">
        <v>6.5253180000000004</v>
      </c>
      <c r="E7915" s="2">
        <v>1</v>
      </c>
    </row>
    <row r="7916" spans="1:5" ht="12.95" customHeight="1" x14ac:dyDescent="0.2">
      <c r="A7916" s="7">
        <v>43340</v>
      </c>
      <c r="B7916" s="19">
        <v>7.4293389999999997</v>
      </c>
      <c r="C7916" s="20">
        <v>6.5084</v>
      </c>
      <c r="D7916" s="20">
        <v>6.5084</v>
      </c>
      <c r="E7916" s="2">
        <v>1</v>
      </c>
    </row>
    <row r="7917" spans="1:5" ht="12.95" customHeight="1" x14ac:dyDescent="0.2">
      <c r="A7917" s="7">
        <v>43341</v>
      </c>
      <c r="B7917" s="19">
        <v>7.4244789999999998</v>
      </c>
      <c r="C7917" s="20">
        <v>6.4956069999999997</v>
      </c>
      <c r="D7917" s="20">
        <v>6.4956069999999997</v>
      </c>
      <c r="E7917" s="2">
        <v>1</v>
      </c>
    </row>
    <row r="7918" spans="1:5" ht="12.95" customHeight="1" x14ac:dyDescent="0.2">
      <c r="A7918" s="7">
        <v>43342</v>
      </c>
      <c r="B7918" s="19">
        <v>7.4289480000000001</v>
      </c>
      <c r="C7918" s="20">
        <v>6.5194799999999997</v>
      </c>
      <c r="D7918" s="20">
        <v>6.5194799999999997</v>
      </c>
      <c r="E7918" s="2">
        <v>1</v>
      </c>
    </row>
    <row r="7919" spans="1:5" ht="12.95" customHeight="1" x14ac:dyDescent="0.2">
      <c r="A7919" s="7">
        <v>43343</v>
      </c>
      <c r="B7919" s="19">
        <v>7.4275310000000001</v>
      </c>
      <c r="C7919" s="20">
        <v>6.5452339999999998</v>
      </c>
      <c r="D7919" s="20">
        <v>6.5452339999999998</v>
      </c>
      <c r="E7919" s="2">
        <v>1</v>
      </c>
    </row>
    <row r="7920" spans="1:5" ht="12.95" customHeight="1" x14ac:dyDescent="0.2">
      <c r="A7920" s="7">
        <v>43344</v>
      </c>
      <c r="B7920" s="19">
        <v>7.4305830000000004</v>
      </c>
      <c r="C7920" s="20">
        <v>6.5868120000000001</v>
      </c>
      <c r="D7920" s="20">
        <v>6.5868120000000001</v>
      </c>
      <c r="E7920" s="2">
        <v>1</v>
      </c>
    </row>
    <row r="7921" spans="1:5" ht="12.95" customHeight="1" x14ac:dyDescent="0.2">
      <c r="A7921" s="7">
        <v>43345</v>
      </c>
      <c r="B7921" s="19">
        <v>7.4305830000000004</v>
      </c>
      <c r="C7921" s="20">
        <v>6.5868120000000001</v>
      </c>
      <c r="D7921" s="20">
        <v>6.5868120000000001</v>
      </c>
      <c r="E7921" s="2">
        <v>1</v>
      </c>
    </row>
    <row r="7922" spans="1:5" ht="12.95" customHeight="1" x14ac:dyDescent="0.2">
      <c r="A7922" s="7">
        <v>43346</v>
      </c>
      <c r="B7922" s="19">
        <v>7.4305830000000004</v>
      </c>
      <c r="C7922" s="20">
        <v>6.5868120000000001</v>
      </c>
      <c r="D7922" s="20">
        <v>6.5868120000000001</v>
      </c>
      <c r="E7922" s="2">
        <v>1</v>
      </c>
    </row>
    <row r="7923" spans="1:5" ht="12.95" customHeight="1" x14ac:dyDescent="0.2">
      <c r="A7923" s="7">
        <v>43347</v>
      </c>
      <c r="B7923" s="19">
        <v>7.4297589999999998</v>
      </c>
      <c r="C7923" s="20">
        <v>6.6018829999999999</v>
      </c>
      <c r="D7923" s="20">
        <v>6.6018829999999999</v>
      </c>
      <c r="E7923" s="2">
        <v>1</v>
      </c>
    </row>
    <row r="7924" spans="1:5" ht="12.95" customHeight="1" x14ac:dyDescent="0.2">
      <c r="A7924" s="7">
        <v>43348</v>
      </c>
      <c r="B7924" s="19">
        <v>7.423502</v>
      </c>
      <c r="C7924" s="20">
        <v>6.593394</v>
      </c>
      <c r="D7924" s="20">
        <v>6.593394</v>
      </c>
      <c r="E7924" s="2">
        <v>1</v>
      </c>
    </row>
    <row r="7925" spans="1:5" ht="12.95" customHeight="1" x14ac:dyDescent="0.2">
      <c r="A7925" s="7">
        <v>43349</v>
      </c>
      <c r="B7925" s="19">
        <v>7.4227590000000001</v>
      </c>
      <c r="C7925" s="20">
        <v>6.5816270000000001</v>
      </c>
      <c r="D7925" s="20">
        <v>6.5816270000000001</v>
      </c>
      <c r="E7925" s="2">
        <v>1</v>
      </c>
    </row>
    <row r="7926" spans="1:5" ht="12.95" customHeight="1" x14ac:dyDescent="0.2">
      <c r="A7926" s="7">
        <v>43350</v>
      </c>
      <c r="B7926" s="19">
        <v>7.4229380000000003</v>
      </c>
      <c r="C7926" s="20">
        <v>6.5870420000000003</v>
      </c>
      <c r="D7926" s="20">
        <v>6.5870420000000003</v>
      </c>
      <c r="E7926" s="2">
        <v>1</v>
      </c>
    </row>
    <row r="7927" spans="1:5" ht="12.95" customHeight="1" x14ac:dyDescent="0.2">
      <c r="A7927" s="7">
        <v>43351</v>
      </c>
      <c r="B7927" s="19">
        <v>7.4269319999999999</v>
      </c>
      <c r="C7927" s="20">
        <v>6.6122969999999999</v>
      </c>
      <c r="D7927" s="20">
        <v>6.6122969999999999</v>
      </c>
      <c r="E7927" s="2">
        <v>1</v>
      </c>
    </row>
    <row r="7928" spans="1:5" ht="12.95" customHeight="1" x14ac:dyDescent="0.2">
      <c r="A7928" s="7">
        <v>43352</v>
      </c>
      <c r="B7928" s="19">
        <v>7.4269319999999999</v>
      </c>
      <c r="C7928" s="20">
        <v>6.6122969999999999</v>
      </c>
      <c r="D7928" s="20">
        <v>6.6122969999999999</v>
      </c>
      <c r="E7928" s="2">
        <v>1</v>
      </c>
    </row>
    <row r="7929" spans="1:5" ht="12.95" customHeight="1" x14ac:dyDescent="0.2">
      <c r="A7929" s="7">
        <v>43353</v>
      </c>
      <c r="B7929" s="19">
        <v>7.4269319999999999</v>
      </c>
      <c r="C7929" s="20">
        <v>6.6122969999999999</v>
      </c>
      <c r="D7929" s="20">
        <v>6.6122969999999999</v>
      </c>
      <c r="E7929" s="2">
        <v>1</v>
      </c>
    </row>
    <row r="7930" spans="1:5" ht="12.95" customHeight="1" x14ac:dyDescent="0.2">
      <c r="A7930" s="7">
        <v>43354</v>
      </c>
      <c r="B7930" s="19">
        <v>7.4245580000000002</v>
      </c>
      <c r="C7930" s="20">
        <v>6.5908189999999998</v>
      </c>
      <c r="D7930" s="20">
        <v>6.5908189999999998</v>
      </c>
      <c r="E7930" s="2">
        <v>1</v>
      </c>
    </row>
    <row r="7931" spans="1:5" ht="12.95" customHeight="1" x14ac:dyDescent="0.2">
      <c r="A7931" s="7">
        <v>43355</v>
      </c>
      <c r="B7931" s="19">
        <v>7.4153159999999998</v>
      </c>
      <c r="C7931" s="20">
        <v>6.5599040000000004</v>
      </c>
      <c r="D7931" s="20">
        <v>6.5599040000000004</v>
      </c>
      <c r="E7931" s="2">
        <v>1</v>
      </c>
    </row>
    <row r="7932" spans="1:5" ht="12.95" customHeight="1" x14ac:dyDescent="0.2">
      <c r="A7932" s="7">
        <v>43356</v>
      </c>
      <c r="B7932" s="19">
        <v>7.4112819999999999</v>
      </c>
      <c r="C7932" s="20">
        <v>6.569121</v>
      </c>
      <c r="D7932" s="20">
        <v>6.569121</v>
      </c>
      <c r="E7932" s="2">
        <v>1</v>
      </c>
    </row>
    <row r="7933" spans="1:5" ht="12.95" customHeight="1" x14ac:dyDescent="0.2">
      <c r="A7933" s="7">
        <v>43357</v>
      </c>
      <c r="B7933" s="19">
        <v>7.4273809999999996</v>
      </c>
      <c r="C7933" s="20">
        <v>6.592155</v>
      </c>
      <c r="D7933" s="20">
        <v>6.592155</v>
      </c>
      <c r="E7933" s="2">
        <v>1</v>
      </c>
    </row>
    <row r="7934" spans="1:5" ht="12.95" customHeight="1" x14ac:dyDescent="0.2">
      <c r="A7934" s="7">
        <v>43358</v>
      </c>
      <c r="B7934" s="19">
        <v>7.4275070000000003</v>
      </c>
      <c r="C7934" s="20">
        <v>6.5852529999999998</v>
      </c>
      <c r="D7934" s="20">
        <v>6.5852529999999998</v>
      </c>
      <c r="E7934" s="2">
        <v>1</v>
      </c>
    </row>
    <row r="7935" spans="1:5" ht="12.95" customHeight="1" x14ac:dyDescent="0.2">
      <c r="A7935" s="7">
        <v>43359</v>
      </c>
      <c r="B7935" s="19">
        <v>7.4275070000000003</v>
      </c>
      <c r="C7935" s="20">
        <v>6.5852529999999998</v>
      </c>
      <c r="D7935" s="20">
        <v>6.5852529999999998</v>
      </c>
      <c r="E7935" s="2">
        <v>1</v>
      </c>
    </row>
    <row r="7936" spans="1:5" ht="12.95" customHeight="1" x14ac:dyDescent="0.2">
      <c r="A7936" s="7">
        <v>43360</v>
      </c>
      <c r="B7936" s="19">
        <v>7.4275070000000003</v>
      </c>
      <c r="C7936" s="20">
        <v>6.5852529999999998</v>
      </c>
      <c r="D7936" s="20">
        <v>6.5852529999999998</v>
      </c>
      <c r="E7936" s="2">
        <v>1</v>
      </c>
    </row>
    <row r="7937" spans="1:5" ht="12.95" customHeight="1" x14ac:dyDescent="0.2">
      <c r="A7937" s="7">
        <v>43361</v>
      </c>
      <c r="B7937" s="19">
        <v>7.4278240000000002</v>
      </c>
      <c r="C7937" s="20">
        <v>6.6048590000000003</v>
      </c>
      <c r="D7937" s="20">
        <v>6.6048590000000003</v>
      </c>
      <c r="E7937" s="2">
        <v>1</v>
      </c>
    </row>
    <row r="7938" spans="1:5" ht="12.95" customHeight="1" x14ac:dyDescent="0.2">
      <c r="A7938" s="7">
        <v>43362</v>
      </c>
      <c r="B7938" s="19">
        <v>7.4199279999999996</v>
      </c>
      <c r="C7938" s="20">
        <v>6.6090030000000004</v>
      </c>
      <c r="D7938" s="20">
        <v>6.6090030000000004</v>
      </c>
      <c r="E7938" s="2">
        <v>1</v>
      </c>
    </row>
    <row r="7939" spans="1:5" ht="12.95" customHeight="1" x14ac:dyDescent="0.2">
      <c r="A7939" s="7">
        <v>43363</v>
      </c>
      <c r="B7939" s="19">
        <v>7.4206269999999996</v>
      </c>
      <c r="C7939" s="20">
        <v>6.5657639999999997</v>
      </c>
      <c r="D7939" s="20">
        <v>6.5657639999999997</v>
      </c>
      <c r="E7939" s="2">
        <v>1</v>
      </c>
    </row>
    <row r="7940" spans="1:5" ht="12.95" customHeight="1" x14ac:dyDescent="0.2">
      <c r="A7940" s="7">
        <v>43364</v>
      </c>
      <c r="B7940" s="19">
        <v>7.4213250000000004</v>
      </c>
      <c r="C7940" s="20">
        <v>6.5628979999999997</v>
      </c>
      <c r="D7940" s="20">
        <v>6.5628979999999997</v>
      </c>
      <c r="E7940" s="2">
        <v>1</v>
      </c>
    </row>
    <row r="7941" spans="1:5" ht="12.95" customHeight="1" x14ac:dyDescent="0.2">
      <c r="A7941" s="7">
        <v>43365</v>
      </c>
      <c r="B7941" s="19">
        <v>7.4180409999999997</v>
      </c>
      <c r="C7941" s="20">
        <v>6.5891289999999998</v>
      </c>
      <c r="D7941" s="20">
        <v>6.5891289999999998</v>
      </c>
      <c r="E7941" s="2">
        <v>1</v>
      </c>
    </row>
    <row r="7942" spans="1:5" ht="12.95" customHeight="1" x14ac:dyDescent="0.2">
      <c r="A7942" s="7">
        <v>43366</v>
      </c>
      <c r="B7942" s="19">
        <v>7.4180409999999997</v>
      </c>
      <c r="C7942" s="20">
        <v>6.5891289999999998</v>
      </c>
      <c r="D7942" s="20">
        <v>6.5891289999999998</v>
      </c>
      <c r="E7942" s="2">
        <v>1</v>
      </c>
    </row>
    <row r="7943" spans="1:5" ht="12.95" customHeight="1" x14ac:dyDescent="0.2">
      <c r="A7943" s="7">
        <v>43367</v>
      </c>
      <c r="B7943" s="19">
        <v>7.4180409999999997</v>
      </c>
      <c r="C7943" s="20">
        <v>6.5891289999999998</v>
      </c>
      <c r="D7943" s="20">
        <v>6.5891289999999998</v>
      </c>
      <c r="E7943" s="2">
        <v>1</v>
      </c>
    </row>
    <row r="7944" spans="1:5" ht="12.95" customHeight="1" x14ac:dyDescent="0.2">
      <c r="A7944" s="7">
        <v>43368</v>
      </c>
      <c r="B7944" s="19">
        <v>7.4221510000000004</v>
      </c>
      <c r="C7944" s="20">
        <v>6.5787550000000001</v>
      </c>
      <c r="D7944" s="20">
        <v>6.5787550000000001</v>
      </c>
      <c r="E7944" s="2">
        <v>1</v>
      </c>
    </row>
    <row r="7945" spans="1:5" ht="12.95" customHeight="1" x14ac:dyDescent="0.2">
      <c r="A7945" s="7">
        <v>43369</v>
      </c>
      <c r="B7945" s="19">
        <v>7.4158299999999997</v>
      </c>
      <c r="C7945" s="20">
        <v>6.5245730000000002</v>
      </c>
      <c r="D7945" s="20">
        <v>6.5245730000000002</v>
      </c>
      <c r="E7945" s="2">
        <v>1</v>
      </c>
    </row>
    <row r="7946" spans="1:5" ht="12.95" customHeight="1" x14ac:dyDescent="0.2">
      <c r="A7946" s="7">
        <v>43370</v>
      </c>
      <c r="B7946" s="19">
        <v>7.423527</v>
      </c>
      <c r="C7946" s="20">
        <v>6.5301960000000001</v>
      </c>
      <c r="D7946" s="20">
        <v>6.5301960000000001</v>
      </c>
      <c r="E7946" s="2">
        <v>1</v>
      </c>
    </row>
    <row r="7947" spans="1:5" ht="12.95" customHeight="1" x14ac:dyDescent="0.2">
      <c r="A7947" s="7">
        <v>43371</v>
      </c>
      <c r="B7947" s="19">
        <v>7.4225279999999998</v>
      </c>
      <c r="C7947" s="20">
        <v>6.5408249999999999</v>
      </c>
      <c r="D7947" s="20">
        <v>6.5408249999999999</v>
      </c>
      <c r="E7947" s="2">
        <v>1</v>
      </c>
    </row>
    <row r="7948" spans="1:5" ht="12.95" customHeight="1" x14ac:dyDescent="0.2">
      <c r="A7948" s="7">
        <v>43372</v>
      </c>
      <c r="B7948" s="19">
        <v>7.4240149999999998</v>
      </c>
      <c r="C7948" s="20">
        <v>6.568181</v>
      </c>
      <c r="D7948" s="20">
        <v>6.568181</v>
      </c>
      <c r="E7948" s="2">
        <v>1</v>
      </c>
    </row>
    <row r="7949" spans="1:5" ht="12.95" customHeight="1" x14ac:dyDescent="0.2">
      <c r="A7949" s="7">
        <v>43373</v>
      </c>
      <c r="B7949" s="19">
        <v>7.4240149999999998</v>
      </c>
      <c r="C7949" s="20">
        <v>6.568181</v>
      </c>
      <c r="D7949" s="20">
        <v>6.568181</v>
      </c>
      <c r="E7949" s="2">
        <v>1</v>
      </c>
    </row>
    <row r="7950" spans="1:5" ht="12.95" customHeight="1" x14ac:dyDescent="0.2">
      <c r="A7950" s="7">
        <v>43374</v>
      </c>
      <c r="B7950" s="19">
        <v>7.4240149999999998</v>
      </c>
      <c r="C7950" s="20">
        <v>6.568181</v>
      </c>
      <c r="D7950" s="20">
        <v>6.568181</v>
      </c>
      <c r="E7950" s="2">
        <v>1</v>
      </c>
    </row>
    <row r="7951" spans="1:5" ht="12.95" customHeight="1" x14ac:dyDescent="0.2">
      <c r="A7951" s="7">
        <v>43375</v>
      </c>
      <c r="B7951" s="19">
        <v>7.4229479999999999</v>
      </c>
      <c r="C7951" s="20">
        <v>6.5039410000000002</v>
      </c>
      <c r="D7951" s="20">
        <v>6.5039410000000002</v>
      </c>
      <c r="E7951" s="2">
        <v>1</v>
      </c>
    </row>
    <row r="7952" spans="1:5" ht="12.95" customHeight="1" x14ac:dyDescent="0.2">
      <c r="A7952" s="7">
        <v>43376</v>
      </c>
      <c r="B7952" s="19">
        <v>7.4271339999999997</v>
      </c>
      <c r="C7952" s="20">
        <v>6.5564390000000001</v>
      </c>
      <c r="D7952" s="20">
        <v>6.5564390000000001</v>
      </c>
      <c r="E7952" s="2">
        <v>1</v>
      </c>
    </row>
    <row r="7953" spans="1:5" ht="12.95" customHeight="1" x14ac:dyDescent="0.2">
      <c r="A7953" s="7">
        <v>43377</v>
      </c>
      <c r="B7953" s="19">
        <v>7.422256</v>
      </c>
      <c r="C7953" s="20">
        <v>6.5078969999999998</v>
      </c>
      <c r="D7953" s="20">
        <v>6.5078969999999998</v>
      </c>
      <c r="E7953" s="2">
        <v>1</v>
      </c>
    </row>
    <row r="7954" spans="1:5" ht="12.95" customHeight="1" x14ac:dyDescent="0.2">
      <c r="A7954" s="7">
        <v>43378</v>
      </c>
      <c r="B7954" s="19">
        <v>7.4247730000000001</v>
      </c>
      <c r="C7954" s="20">
        <v>6.5129590000000004</v>
      </c>
      <c r="D7954" s="20">
        <v>6.5129590000000004</v>
      </c>
      <c r="E7954" s="2">
        <v>1</v>
      </c>
    </row>
    <row r="7955" spans="1:5" ht="12.95" customHeight="1" x14ac:dyDescent="0.2">
      <c r="A7955" s="7">
        <v>43379</v>
      </c>
      <c r="B7955" s="19">
        <v>7.419397</v>
      </c>
      <c r="C7955" s="20">
        <v>6.495139</v>
      </c>
      <c r="D7955" s="20">
        <v>6.495139</v>
      </c>
      <c r="E7955" s="2">
        <v>1</v>
      </c>
    </row>
    <row r="7956" spans="1:5" ht="12.95" customHeight="1" x14ac:dyDescent="0.2">
      <c r="A7956" s="7">
        <v>43380</v>
      </c>
      <c r="B7956" s="19">
        <v>7.419397</v>
      </c>
      <c r="C7956" s="20">
        <v>6.495139</v>
      </c>
      <c r="D7956" s="20">
        <v>6.495139</v>
      </c>
      <c r="E7956" s="2">
        <v>1</v>
      </c>
    </row>
    <row r="7957" spans="1:5" ht="12.95" customHeight="1" x14ac:dyDescent="0.2">
      <c r="A7957" s="7">
        <v>43381</v>
      </c>
      <c r="B7957" s="19">
        <v>7.419397</v>
      </c>
      <c r="C7957" s="20">
        <v>6.495139</v>
      </c>
      <c r="D7957" s="20">
        <v>6.495139</v>
      </c>
      <c r="E7957" s="2">
        <v>1</v>
      </c>
    </row>
    <row r="7958" spans="1:5" ht="12.95" customHeight="1" x14ac:dyDescent="0.2">
      <c r="A7958" s="7">
        <v>43382</v>
      </c>
      <c r="B7958" s="19">
        <v>7.419397</v>
      </c>
      <c r="C7958" s="20">
        <v>6.495139</v>
      </c>
      <c r="D7958" s="20">
        <v>6.495139</v>
      </c>
      <c r="E7958" s="2">
        <v>1</v>
      </c>
    </row>
    <row r="7959" spans="1:5" ht="12.95" customHeight="1" x14ac:dyDescent="0.2">
      <c r="A7959" s="7">
        <v>43383</v>
      </c>
      <c r="B7959" s="19">
        <v>7.4166840000000001</v>
      </c>
      <c r="C7959" s="20">
        <v>6.5138629999999997</v>
      </c>
      <c r="D7959" s="20">
        <v>6.5138629999999997</v>
      </c>
      <c r="E7959" s="2">
        <v>1</v>
      </c>
    </row>
    <row r="7960" spans="1:5" ht="12.95" customHeight="1" x14ac:dyDescent="0.2">
      <c r="A7960" s="7">
        <v>43384</v>
      </c>
      <c r="B7960" s="19">
        <v>7.4129949999999996</v>
      </c>
      <c r="C7960" s="20">
        <v>6.5026270000000004</v>
      </c>
      <c r="D7960" s="20">
        <v>6.5026270000000004</v>
      </c>
      <c r="E7960" s="2">
        <v>1</v>
      </c>
    </row>
    <row r="7961" spans="1:5" ht="12.95" customHeight="1" x14ac:dyDescent="0.2">
      <c r="A7961" s="7">
        <v>43385</v>
      </c>
      <c r="B7961" s="19">
        <v>7.4099950000000003</v>
      </c>
      <c r="C7961" s="20">
        <v>6.4846370000000002</v>
      </c>
      <c r="D7961" s="20">
        <v>6.4846370000000002</v>
      </c>
      <c r="E7961" s="2">
        <v>1</v>
      </c>
    </row>
    <row r="7962" spans="1:5" ht="12.95" customHeight="1" x14ac:dyDescent="0.2">
      <c r="A7962" s="7">
        <v>43386</v>
      </c>
      <c r="B7962" s="19">
        <v>7.4092739999999999</v>
      </c>
      <c r="C7962" s="20">
        <v>6.4551959999999999</v>
      </c>
      <c r="D7962" s="20">
        <v>6.4551959999999999</v>
      </c>
      <c r="E7962" s="2">
        <v>1</v>
      </c>
    </row>
    <row r="7963" spans="1:5" ht="12.95" customHeight="1" x14ac:dyDescent="0.2">
      <c r="A7963" s="7">
        <v>43387</v>
      </c>
      <c r="B7963" s="19">
        <v>7.4092739999999999</v>
      </c>
      <c r="C7963" s="20">
        <v>6.4551959999999999</v>
      </c>
      <c r="D7963" s="20">
        <v>6.4551959999999999</v>
      </c>
      <c r="E7963" s="2">
        <v>1</v>
      </c>
    </row>
    <row r="7964" spans="1:5" ht="12.95" customHeight="1" x14ac:dyDescent="0.2">
      <c r="A7964" s="7">
        <v>43388</v>
      </c>
      <c r="B7964" s="19">
        <v>7.4092739999999999</v>
      </c>
      <c r="C7964" s="20">
        <v>6.4551959999999999</v>
      </c>
      <c r="D7964" s="20">
        <v>6.4551959999999999</v>
      </c>
      <c r="E7964" s="2">
        <v>1</v>
      </c>
    </row>
    <row r="7965" spans="1:5" ht="12.95" customHeight="1" x14ac:dyDescent="0.2">
      <c r="A7965" s="7">
        <v>43389</v>
      </c>
      <c r="B7965" s="19">
        <v>7.4097410000000004</v>
      </c>
      <c r="C7965" s="20">
        <v>6.4872540000000001</v>
      </c>
      <c r="D7965" s="20">
        <v>6.4872540000000001</v>
      </c>
      <c r="E7965" s="2">
        <v>1</v>
      </c>
    </row>
    <row r="7966" spans="1:5" ht="12.95" customHeight="1" x14ac:dyDescent="0.2">
      <c r="A7966" s="7">
        <v>43390</v>
      </c>
      <c r="B7966" s="19">
        <v>7.4092969999999996</v>
      </c>
      <c r="C7966" s="20">
        <v>6.4755260000000003</v>
      </c>
      <c r="D7966" s="20">
        <v>6.4755260000000003</v>
      </c>
      <c r="E7966" s="2">
        <v>1</v>
      </c>
    </row>
    <row r="7967" spans="1:5" ht="12.95" customHeight="1" x14ac:dyDescent="0.2">
      <c r="A7967" s="7">
        <v>43391</v>
      </c>
      <c r="B7967" s="19">
        <v>7.4086780000000001</v>
      </c>
      <c r="C7967" s="20">
        <v>6.4563639999999998</v>
      </c>
      <c r="D7967" s="20">
        <v>6.4563639999999998</v>
      </c>
      <c r="E7967" s="2">
        <v>1</v>
      </c>
    </row>
    <row r="7968" spans="1:5" ht="12.95" customHeight="1" x14ac:dyDescent="0.2">
      <c r="A7968" s="7">
        <v>43392</v>
      </c>
      <c r="B7968" s="19">
        <v>7.4090199999999999</v>
      </c>
      <c r="C7968" s="20">
        <v>6.4741520000000001</v>
      </c>
      <c r="D7968" s="20">
        <v>6.4741520000000001</v>
      </c>
      <c r="E7968" s="2">
        <v>1</v>
      </c>
    </row>
    <row r="7969" spans="1:5" ht="12.95" customHeight="1" x14ac:dyDescent="0.2">
      <c r="A7969" s="7">
        <v>43393</v>
      </c>
      <c r="B7969" s="19">
        <v>7.4143939999999997</v>
      </c>
      <c r="C7969" s="20">
        <v>6.5021430000000002</v>
      </c>
      <c r="D7969" s="20">
        <v>6.5021430000000002</v>
      </c>
      <c r="E7969" s="2">
        <v>1</v>
      </c>
    </row>
    <row r="7970" spans="1:5" ht="12.95" customHeight="1" x14ac:dyDescent="0.2">
      <c r="A7970" s="7">
        <v>43394</v>
      </c>
      <c r="B7970" s="19">
        <v>7.4143939999999997</v>
      </c>
      <c r="C7970" s="20">
        <v>6.5021430000000002</v>
      </c>
      <c r="D7970" s="20">
        <v>6.5021430000000002</v>
      </c>
      <c r="E7970" s="2">
        <v>1</v>
      </c>
    </row>
    <row r="7971" spans="1:5" ht="12.95" customHeight="1" x14ac:dyDescent="0.2">
      <c r="A7971" s="7">
        <v>43395</v>
      </c>
      <c r="B7971" s="19">
        <v>7.4143939999999997</v>
      </c>
      <c r="C7971" s="20">
        <v>6.5021430000000002</v>
      </c>
      <c r="D7971" s="20">
        <v>6.5021430000000002</v>
      </c>
      <c r="E7971" s="2">
        <v>1</v>
      </c>
    </row>
    <row r="7972" spans="1:5" ht="12.95" customHeight="1" x14ac:dyDescent="0.2">
      <c r="A7972" s="7">
        <v>43396</v>
      </c>
      <c r="B7972" s="19">
        <v>7.4217449999999996</v>
      </c>
      <c r="C7972" s="20">
        <v>6.4677519999999999</v>
      </c>
      <c r="D7972" s="20">
        <v>6.4677519999999999</v>
      </c>
      <c r="E7972" s="2">
        <v>1</v>
      </c>
    </row>
    <row r="7973" spans="1:5" ht="12.95" customHeight="1" x14ac:dyDescent="0.2">
      <c r="A7973" s="7">
        <v>43397</v>
      </c>
      <c r="B7973" s="19">
        <v>7.4236490000000002</v>
      </c>
      <c r="C7973" s="20">
        <v>6.5039850000000001</v>
      </c>
      <c r="D7973" s="20">
        <v>6.5039850000000001</v>
      </c>
      <c r="E7973" s="2">
        <v>1</v>
      </c>
    </row>
    <row r="7974" spans="1:5" ht="12.95" customHeight="1" x14ac:dyDescent="0.2">
      <c r="A7974" s="7">
        <v>43398</v>
      </c>
      <c r="B7974" s="19">
        <v>7.4280480000000004</v>
      </c>
      <c r="C7974" s="20">
        <v>6.5261360000000002</v>
      </c>
      <c r="D7974" s="20">
        <v>6.5261360000000002</v>
      </c>
      <c r="E7974" s="2">
        <v>1</v>
      </c>
    </row>
    <row r="7975" spans="1:5" ht="12.95" customHeight="1" x14ac:dyDescent="0.2">
      <c r="A7975" s="7">
        <v>43399</v>
      </c>
      <c r="B7975" s="19">
        <v>7.4227160000000003</v>
      </c>
      <c r="C7975" s="20">
        <v>6.515727</v>
      </c>
      <c r="D7975" s="20">
        <v>6.515727</v>
      </c>
      <c r="E7975" s="2">
        <v>1</v>
      </c>
    </row>
    <row r="7976" spans="1:5" ht="12.95" customHeight="1" x14ac:dyDescent="0.2">
      <c r="A7976" s="7">
        <v>43400</v>
      </c>
      <c r="B7976" s="19">
        <v>7.426285</v>
      </c>
      <c r="C7976" s="20">
        <v>6.5354970000000003</v>
      </c>
      <c r="D7976" s="20">
        <v>6.5354970000000003</v>
      </c>
      <c r="E7976" s="2">
        <v>1</v>
      </c>
    </row>
    <row r="7977" spans="1:5" ht="12.95" customHeight="1" x14ac:dyDescent="0.2">
      <c r="A7977" s="7">
        <v>43401</v>
      </c>
      <c r="B7977" s="19">
        <v>7.426285</v>
      </c>
      <c r="C7977" s="20">
        <v>6.5354970000000003</v>
      </c>
      <c r="D7977" s="20">
        <v>6.5354970000000003</v>
      </c>
      <c r="E7977" s="2">
        <v>1</v>
      </c>
    </row>
    <row r="7978" spans="1:5" ht="12.95" customHeight="1" x14ac:dyDescent="0.2">
      <c r="A7978" s="7">
        <v>43402</v>
      </c>
      <c r="B7978" s="19">
        <v>7.426285</v>
      </c>
      <c r="C7978" s="20">
        <v>6.5354970000000003</v>
      </c>
      <c r="D7978" s="20">
        <v>6.5354970000000003</v>
      </c>
      <c r="E7978" s="2">
        <v>1</v>
      </c>
    </row>
    <row r="7979" spans="1:5" ht="12.95" customHeight="1" x14ac:dyDescent="0.2">
      <c r="A7979" s="7">
        <v>43403</v>
      </c>
      <c r="B7979" s="19">
        <v>7.4260760000000001</v>
      </c>
      <c r="C7979" s="20">
        <v>6.5192490000000003</v>
      </c>
      <c r="D7979" s="20">
        <v>6.5192490000000003</v>
      </c>
      <c r="E7979" s="2">
        <v>1</v>
      </c>
    </row>
    <row r="7980" spans="1:5" ht="12.95" customHeight="1" x14ac:dyDescent="0.2">
      <c r="A7980" s="7">
        <v>43404</v>
      </c>
      <c r="B7980" s="19">
        <v>7.425859</v>
      </c>
      <c r="C7980" s="20">
        <v>6.5230670000000002</v>
      </c>
      <c r="D7980" s="20">
        <v>6.5230670000000002</v>
      </c>
      <c r="E7980" s="2">
        <v>1</v>
      </c>
    </row>
    <row r="7981" spans="1:5" ht="12.95" customHeight="1" x14ac:dyDescent="0.2">
      <c r="A7981" s="7">
        <v>43405</v>
      </c>
      <c r="B7981" s="19">
        <v>7.4269189999999998</v>
      </c>
      <c r="C7981" s="20">
        <v>6.5159840000000004</v>
      </c>
      <c r="D7981" s="20">
        <v>6.5159840000000004</v>
      </c>
      <c r="E7981" s="2">
        <v>1</v>
      </c>
    </row>
    <row r="7982" spans="1:5" ht="12.95" customHeight="1" x14ac:dyDescent="0.2">
      <c r="A7982" s="7">
        <v>43406</v>
      </c>
      <c r="B7982" s="19">
        <v>7.4269189999999998</v>
      </c>
      <c r="C7982" s="20">
        <v>6.5159840000000004</v>
      </c>
      <c r="D7982" s="20">
        <v>6.5159840000000004</v>
      </c>
      <c r="E7982" s="2">
        <v>1</v>
      </c>
    </row>
    <row r="7983" spans="1:5" ht="12.95" customHeight="1" x14ac:dyDescent="0.2">
      <c r="A7983" s="7">
        <v>43407</v>
      </c>
      <c r="B7983" s="19">
        <v>7.4274620000000002</v>
      </c>
      <c r="C7983" s="20">
        <v>6.5044769999999996</v>
      </c>
      <c r="D7983" s="20">
        <v>6.5044769999999996</v>
      </c>
      <c r="E7983" s="2">
        <v>1</v>
      </c>
    </row>
    <row r="7984" spans="1:5" ht="12.95" customHeight="1" x14ac:dyDescent="0.2">
      <c r="A7984" s="7">
        <v>43408</v>
      </c>
      <c r="B7984" s="19">
        <v>7.4274620000000002</v>
      </c>
      <c r="C7984" s="20">
        <v>6.5044769999999996</v>
      </c>
      <c r="D7984" s="20">
        <v>6.5044769999999996</v>
      </c>
      <c r="E7984" s="2">
        <v>1</v>
      </c>
    </row>
    <row r="7985" spans="1:5" ht="12.95" customHeight="1" x14ac:dyDescent="0.2">
      <c r="A7985" s="7">
        <v>43409</v>
      </c>
      <c r="B7985" s="19">
        <v>7.4274620000000002</v>
      </c>
      <c r="C7985" s="20">
        <v>6.5044769999999996</v>
      </c>
      <c r="D7985" s="20">
        <v>6.5044769999999996</v>
      </c>
      <c r="E7985" s="2">
        <v>1</v>
      </c>
    </row>
    <row r="7986" spans="1:5" ht="12.95" customHeight="1" x14ac:dyDescent="0.2">
      <c r="A7986" s="7">
        <v>43410</v>
      </c>
      <c r="B7986" s="19">
        <v>7.4323769999999998</v>
      </c>
      <c r="C7986" s="20">
        <v>6.4991050000000001</v>
      </c>
      <c r="D7986" s="20">
        <v>6.4991050000000001</v>
      </c>
      <c r="E7986" s="2">
        <v>1</v>
      </c>
    </row>
    <row r="7987" spans="1:5" ht="12.95" customHeight="1" x14ac:dyDescent="0.2">
      <c r="A7987" s="7">
        <v>43411</v>
      </c>
      <c r="B7987" s="19">
        <v>7.4312800000000001</v>
      </c>
      <c r="C7987" s="20">
        <v>6.4902009999999999</v>
      </c>
      <c r="D7987" s="20">
        <v>6.4902009999999999</v>
      </c>
      <c r="E7987" s="2">
        <v>1</v>
      </c>
    </row>
    <row r="7988" spans="1:5" ht="12.95" customHeight="1" x14ac:dyDescent="0.2">
      <c r="A7988" s="7">
        <v>43412</v>
      </c>
      <c r="B7988" s="19">
        <v>7.4323490000000003</v>
      </c>
      <c r="C7988" s="20">
        <v>6.498513</v>
      </c>
      <c r="D7988" s="20">
        <v>6.498513</v>
      </c>
      <c r="E7988" s="2">
        <v>1</v>
      </c>
    </row>
    <row r="7989" spans="1:5" ht="12.95" customHeight="1" x14ac:dyDescent="0.2">
      <c r="A7989" s="7">
        <v>43413</v>
      </c>
      <c r="B7989" s="19">
        <v>7.4312969999999998</v>
      </c>
      <c r="C7989" s="20">
        <v>6.4930510000000004</v>
      </c>
      <c r="D7989" s="20">
        <v>6.4930510000000004</v>
      </c>
      <c r="E7989" s="2">
        <v>1</v>
      </c>
    </row>
    <row r="7990" spans="1:5" ht="12.95" customHeight="1" x14ac:dyDescent="0.2">
      <c r="A7990" s="7">
        <v>43414</v>
      </c>
      <c r="B7990" s="19">
        <v>7.4296730000000002</v>
      </c>
      <c r="C7990" s="20">
        <v>6.5115449999999999</v>
      </c>
      <c r="D7990" s="20">
        <v>6.5115449999999999</v>
      </c>
      <c r="E7990" s="2">
        <v>1</v>
      </c>
    </row>
    <row r="7991" spans="1:5" ht="12.95" customHeight="1" x14ac:dyDescent="0.2">
      <c r="A7991" s="7">
        <v>43415</v>
      </c>
      <c r="B7991" s="19">
        <v>7.4296730000000002</v>
      </c>
      <c r="C7991" s="20">
        <v>6.5115449999999999</v>
      </c>
      <c r="D7991" s="20">
        <v>6.5115449999999999</v>
      </c>
      <c r="E7991" s="2">
        <v>1</v>
      </c>
    </row>
    <row r="7992" spans="1:5" ht="12.95" customHeight="1" x14ac:dyDescent="0.2">
      <c r="A7992" s="7">
        <v>43416</v>
      </c>
      <c r="B7992" s="19">
        <v>7.4296730000000002</v>
      </c>
      <c r="C7992" s="20">
        <v>6.5115449999999999</v>
      </c>
      <c r="D7992" s="20">
        <v>6.5115449999999999</v>
      </c>
      <c r="E7992" s="2">
        <v>1</v>
      </c>
    </row>
    <row r="7993" spans="1:5" ht="12.95" customHeight="1" x14ac:dyDescent="0.2">
      <c r="A7993" s="7">
        <v>43417</v>
      </c>
      <c r="B7993" s="19">
        <v>7.4243370000000004</v>
      </c>
      <c r="C7993" s="20">
        <v>6.5291860000000002</v>
      </c>
      <c r="D7993" s="20">
        <v>6.5291860000000002</v>
      </c>
      <c r="E7993" s="2">
        <v>1</v>
      </c>
    </row>
    <row r="7994" spans="1:5" ht="12.95" customHeight="1" x14ac:dyDescent="0.2">
      <c r="A7994" s="7">
        <v>43418</v>
      </c>
      <c r="B7994" s="19">
        <v>7.4232230000000001</v>
      </c>
      <c r="C7994" s="20">
        <v>6.5339520000000002</v>
      </c>
      <c r="D7994" s="20">
        <v>6.5339520000000002</v>
      </c>
      <c r="E7994" s="2">
        <v>1</v>
      </c>
    </row>
    <row r="7995" spans="1:5" ht="12.95" customHeight="1" x14ac:dyDescent="0.2">
      <c r="A7995" s="7">
        <v>43419</v>
      </c>
      <c r="B7995" s="19">
        <v>7.4178920000000002</v>
      </c>
      <c r="C7995" s="20">
        <v>6.5189310000000003</v>
      </c>
      <c r="D7995" s="20">
        <v>6.5189310000000003</v>
      </c>
      <c r="E7995" s="2">
        <v>1</v>
      </c>
    </row>
    <row r="7996" spans="1:5" ht="12.95" customHeight="1" x14ac:dyDescent="0.2">
      <c r="A7996" s="7">
        <v>43420</v>
      </c>
      <c r="B7996" s="19">
        <v>7.4172010000000004</v>
      </c>
      <c r="C7996" s="20">
        <v>6.5188969999999999</v>
      </c>
      <c r="D7996" s="20">
        <v>6.5188969999999999</v>
      </c>
      <c r="E7996" s="2">
        <v>1</v>
      </c>
    </row>
    <row r="7997" spans="1:5" ht="12.95" customHeight="1" x14ac:dyDescent="0.2">
      <c r="A7997" s="7">
        <v>43421</v>
      </c>
      <c r="B7997" s="19">
        <v>7.4200549999999996</v>
      </c>
      <c r="C7997" s="20">
        <v>6.4996980000000004</v>
      </c>
      <c r="D7997" s="20">
        <v>6.4996980000000004</v>
      </c>
      <c r="E7997" s="2">
        <v>1</v>
      </c>
    </row>
    <row r="7998" spans="1:5" ht="12.95" customHeight="1" x14ac:dyDescent="0.2">
      <c r="A7998" s="7">
        <v>43422</v>
      </c>
      <c r="B7998" s="19">
        <v>7.4200549999999996</v>
      </c>
      <c r="C7998" s="20">
        <v>6.4996980000000004</v>
      </c>
      <c r="D7998" s="20">
        <v>6.4996980000000004</v>
      </c>
      <c r="E7998" s="2">
        <v>1</v>
      </c>
    </row>
    <row r="7999" spans="1:5" ht="12.95" customHeight="1" x14ac:dyDescent="0.2">
      <c r="A7999" s="7">
        <v>43423</v>
      </c>
      <c r="B7999" s="19">
        <v>7.4200549999999996</v>
      </c>
      <c r="C7999" s="20">
        <v>6.4996980000000004</v>
      </c>
      <c r="D7999" s="20">
        <v>6.4996980000000004</v>
      </c>
      <c r="E7999" s="2">
        <v>1</v>
      </c>
    </row>
    <row r="8000" spans="1:5" ht="12.95" customHeight="1" x14ac:dyDescent="0.2">
      <c r="A8000" s="7">
        <v>43424</v>
      </c>
      <c r="B8000" s="19">
        <v>7.4258930000000003</v>
      </c>
      <c r="C8000" s="20">
        <v>6.5230959999999998</v>
      </c>
      <c r="D8000" s="20">
        <v>6.5230959999999998</v>
      </c>
      <c r="E8000" s="2">
        <v>1</v>
      </c>
    </row>
    <row r="8001" spans="1:5" ht="12.95" customHeight="1" x14ac:dyDescent="0.2">
      <c r="A8001" s="7">
        <v>43425</v>
      </c>
      <c r="B8001" s="19">
        <v>7.4232009999999997</v>
      </c>
      <c r="C8001" s="20">
        <v>6.5414180000000002</v>
      </c>
      <c r="D8001" s="20">
        <v>6.5414180000000002</v>
      </c>
      <c r="E8001" s="2">
        <v>1</v>
      </c>
    </row>
    <row r="8002" spans="1:5" ht="12.95" customHeight="1" x14ac:dyDescent="0.2">
      <c r="A8002" s="7">
        <v>43426</v>
      </c>
      <c r="B8002" s="19">
        <v>7.4205629999999996</v>
      </c>
      <c r="C8002" s="20">
        <v>6.5546889999999998</v>
      </c>
      <c r="D8002" s="20">
        <v>6.5546889999999998</v>
      </c>
      <c r="E8002" s="2">
        <v>1</v>
      </c>
    </row>
    <row r="8003" spans="1:5" ht="12.95" customHeight="1" x14ac:dyDescent="0.2">
      <c r="A8003" s="7">
        <v>43427</v>
      </c>
      <c r="B8003" s="19">
        <v>7.4260590000000004</v>
      </c>
      <c r="C8003" s="20">
        <v>6.542783</v>
      </c>
      <c r="D8003" s="20">
        <v>6.542783</v>
      </c>
      <c r="E8003" s="2">
        <v>1</v>
      </c>
    </row>
    <row r="8004" spans="1:5" ht="12.95" customHeight="1" x14ac:dyDescent="0.2">
      <c r="A8004" s="7">
        <v>43428</v>
      </c>
      <c r="B8004" s="19">
        <v>7.4278769999999996</v>
      </c>
      <c r="C8004" s="20">
        <v>6.5657889999999997</v>
      </c>
      <c r="D8004" s="20">
        <v>6.5657889999999997</v>
      </c>
      <c r="E8004" s="2">
        <v>1</v>
      </c>
    </row>
    <row r="8005" spans="1:5" ht="12.95" customHeight="1" x14ac:dyDescent="0.2">
      <c r="A8005" s="7">
        <v>43429</v>
      </c>
      <c r="B8005" s="19">
        <v>7.4278769999999996</v>
      </c>
      <c r="C8005" s="20">
        <v>6.5657889999999997</v>
      </c>
      <c r="D8005" s="20">
        <v>6.5657889999999997</v>
      </c>
      <c r="E8005" s="2">
        <v>1</v>
      </c>
    </row>
    <row r="8006" spans="1:5" ht="12.95" customHeight="1" x14ac:dyDescent="0.2">
      <c r="A8006" s="7">
        <v>43430</v>
      </c>
      <c r="B8006" s="19">
        <v>7.4278769999999996</v>
      </c>
      <c r="C8006" s="20">
        <v>6.5657889999999997</v>
      </c>
      <c r="D8006" s="20">
        <v>6.5657889999999997</v>
      </c>
      <c r="E8006" s="2">
        <v>1</v>
      </c>
    </row>
    <row r="8007" spans="1:5" ht="12.95" customHeight="1" x14ac:dyDescent="0.2">
      <c r="A8007" s="7">
        <v>43431</v>
      </c>
      <c r="B8007" s="19">
        <v>7.4251690000000004</v>
      </c>
      <c r="C8007" s="20">
        <v>6.5541260000000001</v>
      </c>
      <c r="D8007" s="20">
        <v>6.5541260000000001</v>
      </c>
      <c r="E8007" s="2">
        <v>1</v>
      </c>
    </row>
    <row r="8008" spans="1:5" ht="12.95" customHeight="1" x14ac:dyDescent="0.2">
      <c r="A8008" s="7">
        <v>43432</v>
      </c>
      <c r="B8008" s="19">
        <v>7.4267479999999999</v>
      </c>
      <c r="C8008" s="20">
        <v>6.5642110000000002</v>
      </c>
      <c r="D8008" s="20">
        <v>6.5642110000000002</v>
      </c>
      <c r="E8008" s="2">
        <v>1</v>
      </c>
    </row>
    <row r="8009" spans="1:5" ht="12.95" customHeight="1" x14ac:dyDescent="0.2">
      <c r="A8009" s="7">
        <v>43433</v>
      </c>
      <c r="B8009" s="19">
        <v>7.4240430000000002</v>
      </c>
      <c r="C8009" s="20">
        <v>6.5868539999999998</v>
      </c>
      <c r="D8009" s="20">
        <v>6.5868539999999998</v>
      </c>
      <c r="E8009" s="2">
        <v>1</v>
      </c>
    </row>
    <row r="8010" spans="1:5" ht="12.95" customHeight="1" x14ac:dyDescent="0.2">
      <c r="A8010" s="7">
        <v>43434</v>
      </c>
      <c r="B8010" s="19">
        <v>7.4160009999999996</v>
      </c>
      <c r="C8010" s="20">
        <v>6.5593500000000002</v>
      </c>
      <c r="D8010" s="20">
        <v>6.5593500000000002</v>
      </c>
      <c r="E8010" s="2">
        <v>1</v>
      </c>
    </row>
    <row r="8011" spans="1:5" ht="12.95" customHeight="1" x14ac:dyDescent="0.2">
      <c r="A8011" s="7">
        <v>43435</v>
      </c>
      <c r="B8011" s="19">
        <v>7.4108219999999996</v>
      </c>
      <c r="C8011" s="20">
        <v>6.5391529999999998</v>
      </c>
      <c r="D8011" s="20">
        <v>6.5391529999999998</v>
      </c>
      <c r="E8011" s="2">
        <v>1</v>
      </c>
    </row>
    <row r="8012" spans="1:5" ht="12.95" customHeight="1" x14ac:dyDescent="0.2">
      <c r="A8012" s="7">
        <v>43436</v>
      </c>
      <c r="B8012" s="19">
        <v>7.4108219999999996</v>
      </c>
      <c r="C8012" s="20">
        <v>6.5391529999999998</v>
      </c>
      <c r="D8012" s="20">
        <v>6.5391529999999998</v>
      </c>
      <c r="E8012" s="2">
        <v>1</v>
      </c>
    </row>
    <row r="8013" spans="1:5" ht="12.95" customHeight="1" x14ac:dyDescent="0.2">
      <c r="A8013" s="7">
        <v>43437</v>
      </c>
      <c r="B8013" s="19">
        <v>7.4108219999999996</v>
      </c>
      <c r="C8013" s="20">
        <v>6.5391529999999998</v>
      </c>
      <c r="D8013" s="20">
        <v>6.5391529999999998</v>
      </c>
      <c r="E8013" s="2">
        <v>1</v>
      </c>
    </row>
    <row r="8014" spans="1:5" ht="12.95" customHeight="1" x14ac:dyDescent="0.2">
      <c r="A8014" s="7">
        <v>43438</v>
      </c>
      <c r="B8014" s="19">
        <v>7.4074600000000004</v>
      </c>
      <c r="C8014" s="20">
        <v>6.5396489999999998</v>
      </c>
      <c r="D8014" s="20">
        <v>6.5396489999999998</v>
      </c>
      <c r="E8014" s="2">
        <v>1</v>
      </c>
    </row>
    <row r="8015" spans="1:5" ht="12.95" customHeight="1" x14ac:dyDescent="0.2">
      <c r="A8015" s="7">
        <v>43439</v>
      </c>
      <c r="B8015" s="19">
        <v>7.3977890000000004</v>
      </c>
      <c r="C8015" s="20">
        <v>6.5241990000000003</v>
      </c>
      <c r="D8015" s="20">
        <v>6.5241990000000003</v>
      </c>
      <c r="E8015" s="2">
        <v>1</v>
      </c>
    </row>
    <row r="8016" spans="1:5" ht="12.95" customHeight="1" x14ac:dyDescent="0.2">
      <c r="A8016" s="7">
        <v>43440</v>
      </c>
      <c r="B8016" s="19">
        <v>7.402971</v>
      </c>
      <c r="C8016" s="20">
        <v>6.5385720000000003</v>
      </c>
      <c r="D8016" s="20">
        <v>6.5385720000000003</v>
      </c>
      <c r="E8016" s="2">
        <v>1</v>
      </c>
    </row>
    <row r="8017" spans="1:5" ht="12.95" customHeight="1" x14ac:dyDescent="0.2">
      <c r="A8017" s="7">
        <v>43441</v>
      </c>
      <c r="B8017" s="19">
        <v>7.3977329999999997</v>
      </c>
      <c r="C8017" s="20">
        <v>6.5414560000000002</v>
      </c>
      <c r="D8017" s="20">
        <v>6.5414560000000002</v>
      </c>
      <c r="E8017" s="2">
        <v>1</v>
      </c>
    </row>
    <row r="8018" spans="1:5" ht="12.95" customHeight="1" x14ac:dyDescent="0.2">
      <c r="A8018" s="7">
        <v>43442</v>
      </c>
      <c r="B8018" s="19">
        <v>7.3914749999999998</v>
      </c>
      <c r="C8018" s="20">
        <v>6.5417069999999997</v>
      </c>
      <c r="D8018" s="20">
        <v>6.5417069999999997</v>
      </c>
      <c r="E8018" s="2">
        <v>1</v>
      </c>
    </row>
    <row r="8019" spans="1:5" ht="12.95" customHeight="1" x14ac:dyDescent="0.2">
      <c r="A8019" s="7">
        <v>43443</v>
      </c>
      <c r="B8019" s="19">
        <v>7.3914749999999998</v>
      </c>
      <c r="C8019" s="20">
        <v>6.5417069999999997</v>
      </c>
      <c r="D8019" s="20">
        <v>6.5417069999999997</v>
      </c>
      <c r="E8019" s="2">
        <v>1</v>
      </c>
    </row>
    <row r="8020" spans="1:5" ht="12.95" customHeight="1" x14ac:dyDescent="0.2">
      <c r="A8020" s="7">
        <v>43444</v>
      </c>
      <c r="B8020" s="19">
        <v>7.3914749999999998</v>
      </c>
      <c r="C8020" s="20">
        <v>6.5417069999999997</v>
      </c>
      <c r="D8020" s="20">
        <v>6.5417069999999997</v>
      </c>
      <c r="E8020" s="2">
        <v>1</v>
      </c>
    </row>
    <row r="8021" spans="1:5" ht="12.95" customHeight="1" x14ac:dyDescent="0.2">
      <c r="A8021" s="7">
        <v>43445</v>
      </c>
      <c r="B8021" s="19">
        <v>7.3890830000000003</v>
      </c>
      <c r="C8021" s="20">
        <v>6.5442239999999998</v>
      </c>
      <c r="D8021" s="20">
        <v>6.5442239999999998</v>
      </c>
      <c r="E8021" s="2">
        <v>1</v>
      </c>
    </row>
    <row r="8022" spans="1:5" ht="12.95" customHeight="1" x14ac:dyDescent="0.2">
      <c r="A8022" s="7">
        <v>43446</v>
      </c>
      <c r="B8022" s="19">
        <v>7.386037</v>
      </c>
      <c r="C8022" s="20">
        <v>6.5688700000000004</v>
      </c>
      <c r="D8022" s="20">
        <v>6.5688700000000004</v>
      </c>
      <c r="E8022" s="2">
        <v>1</v>
      </c>
    </row>
    <row r="8023" spans="1:5" ht="12.95" customHeight="1" x14ac:dyDescent="0.2">
      <c r="A8023" s="7">
        <v>43447</v>
      </c>
      <c r="B8023" s="19">
        <v>7.3880780000000001</v>
      </c>
      <c r="C8023" s="20">
        <v>6.5572720000000002</v>
      </c>
      <c r="D8023" s="20">
        <v>6.5572720000000002</v>
      </c>
      <c r="E8023" s="2">
        <v>1</v>
      </c>
    </row>
    <row r="8024" spans="1:5" ht="12.95" customHeight="1" x14ac:dyDescent="0.2">
      <c r="A8024" s="7">
        <v>43448</v>
      </c>
      <c r="B8024" s="19">
        <v>7.3854129999999998</v>
      </c>
      <c r="C8024" s="20">
        <v>6.5456110000000001</v>
      </c>
      <c r="D8024" s="20">
        <v>6.5456110000000001</v>
      </c>
      <c r="E8024" s="2">
        <v>1</v>
      </c>
    </row>
    <row r="8025" spans="1:5" ht="12.95" customHeight="1" x14ac:dyDescent="0.2">
      <c r="A8025" s="7">
        <v>43449</v>
      </c>
      <c r="B8025" s="19">
        <v>7.3908889999999996</v>
      </c>
      <c r="C8025" s="20">
        <v>6.5667609999999996</v>
      </c>
      <c r="D8025" s="20">
        <v>6.5667609999999996</v>
      </c>
      <c r="E8025" s="2">
        <v>1</v>
      </c>
    </row>
    <row r="8026" spans="1:5" ht="12.95" customHeight="1" x14ac:dyDescent="0.2">
      <c r="A8026" s="7">
        <v>43450</v>
      </c>
      <c r="B8026" s="19">
        <v>7.3908889999999996</v>
      </c>
      <c r="C8026" s="20">
        <v>6.5667609999999996</v>
      </c>
      <c r="D8026" s="20">
        <v>6.5667609999999996</v>
      </c>
      <c r="E8026" s="2">
        <v>1</v>
      </c>
    </row>
    <row r="8027" spans="1:5" ht="12.95" customHeight="1" x14ac:dyDescent="0.2">
      <c r="A8027" s="7">
        <v>43451</v>
      </c>
      <c r="B8027" s="19">
        <v>7.3908889999999996</v>
      </c>
      <c r="C8027" s="20">
        <v>6.5667609999999996</v>
      </c>
      <c r="D8027" s="20">
        <v>6.5667609999999996</v>
      </c>
      <c r="E8027" s="2">
        <v>1</v>
      </c>
    </row>
    <row r="8028" spans="1:5" ht="12.95" customHeight="1" x14ac:dyDescent="0.2">
      <c r="A8028" s="7">
        <v>43452</v>
      </c>
      <c r="B8028" s="19">
        <v>7.3856520000000003</v>
      </c>
      <c r="C8028" s="20">
        <v>6.546983</v>
      </c>
      <c r="D8028" s="20">
        <v>6.546983</v>
      </c>
      <c r="E8028" s="2">
        <v>1</v>
      </c>
    </row>
    <row r="8029" spans="1:5" ht="12.95" customHeight="1" x14ac:dyDescent="0.2">
      <c r="A8029" s="7">
        <v>43453</v>
      </c>
      <c r="B8029" s="19">
        <v>7.3997869999999999</v>
      </c>
      <c r="C8029" s="20">
        <v>6.554284</v>
      </c>
      <c r="D8029" s="20">
        <v>6.554284</v>
      </c>
      <c r="E8029" s="2">
        <v>1</v>
      </c>
    </row>
    <row r="8030" spans="1:5" ht="12.95" customHeight="1" x14ac:dyDescent="0.2">
      <c r="A8030" s="7">
        <v>43454</v>
      </c>
      <c r="B8030" s="19">
        <v>7.4060600000000001</v>
      </c>
      <c r="C8030" s="20">
        <v>6.5395669999999999</v>
      </c>
      <c r="D8030" s="20">
        <v>6.5395669999999999</v>
      </c>
      <c r="E8030" s="2">
        <v>1</v>
      </c>
    </row>
    <row r="8031" spans="1:5" ht="12.95" customHeight="1" x14ac:dyDescent="0.2">
      <c r="A8031" s="7">
        <v>43455</v>
      </c>
      <c r="B8031" s="19">
        <v>7.4134419999999999</v>
      </c>
      <c r="C8031" s="20">
        <v>6.5466639999999998</v>
      </c>
      <c r="D8031" s="20">
        <v>6.5466639999999998</v>
      </c>
      <c r="E8031" s="2">
        <v>1</v>
      </c>
    </row>
    <row r="8032" spans="1:5" ht="12.95" customHeight="1" x14ac:dyDescent="0.2">
      <c r="A8032" s="7">
        <v>43456</v>
      </c>
      <c r="B8032" s="19">
        <v>7.4200569999999999</v>
      </c>
      <c r="C8032" s="20">
        <v>6.5640989999999997</v>
      </c>
      <c r="D8032" s="20">
        <v>6.5640989999999997</v>
      </c>
      <c r="E8032" s="2">
        <v>1</v>
      </c>
    </row>
    <row r="8033" spans="1:5" ht="12.95" customHeight="1" x14ac:dyDescent="0.2">
      <c r="A8033" s="7">
        <v>43457</v>
      </c>
      <c r="B8033" s="19">
        <v>7.4200569999999999</v>
      </c>
      <c r="C8033" s="20">
        <v>6.5640989999999997</v>
      </c>
      <c r="D8033" s="20">
        <v>6.5640989999999997</v>
      </c>
      <c r="E8033" s="2">
        <v>1</v>
      </c>
    </row>
    <row r="8034" spans="1:5" ht="12.95" customHeight="1" x14ac:dyDescent="0.2">
      <c r="A8034" s="7">
        <v>43458</v>
      </c>
      <c r="B8034" s="19">
        <v>7.4200569999999999</v>
      </c>
      <c r="C8034" s="20">
        <v>6.5640989999999997</v>
      </c>
      <c r="D8034" s="20">
        <v>6.5640989999999997</v>
      </c>
      <c r="E8034" s="2">
        <v>1</v>
      </c>
    </row>
    <row r="8035" spans="1:5" ht="12.95" customHeight="1" x14ac:dyDescent="0.2">
      <c r="A8035" s="7">
        <v>43459</v>
      </c>
      <c r="B8035" s="19">
        <v>7.4159839999999999</v>
      </c>
      <c r="C8035" s="20">
        <v>6.5408220000000004</v>
      </c>
      <c r="D8035" s="20">
        <v>6.5408220000000004</v>
      </c>
      <c r="E8035" s="2">
        <v>1</v>
      </c>
    </row>
    <row r="8036" spans="1:5" ht="12.95" customHeight="1" x14ac:dyDescent="0.2">
      <c r="A8036" s="7">
        <v>43460</v>
      </c>
      <c r="B8036" s="19">
        <v>7.4159839999999999</v>
      </c>
      <c r="C8036" s="20">
        <v>6.5408220000000004</v>
      </c>
      <c r="D8036" s="20">
        <v>6.5408220000000004</v>
      </c>
      <c r="E8036" s="2">
        <v>1</v>
      </c>
    </row>
    <row r="8037" spans="1:5" ht="12.95" customHeight="1" x14ac:dyDescent="0.2">
      <c r="A8037" s="7">
        <v>43461</v>
      </c>
      <c r="B8037" s="19">
        <v>7.4159839999999999</v>
      </c>
      <c r="C8037" s="20">
        <v>6.5408220000000004</v>
      </c>
      <c r="D8037" s="20">
        <v>6.5408220000000004</v>
      </c>
      <c r="E8037" s="2">
        <v>1</v>
      </c>
    </row>
    <row r="8038" spans="1:5" ht="12.95" customHeight="1" x14ac:dyDescent="0.2">
      <c r="A8038" s="7">
        <v>43462</v>
      </c>
      <c r="B8038" s="19">
        <v>7.4180349999999997</v>
      </c>
      <c r="C8038" s="20">
        <v>6.5721939999999996</v>
      </c>
      <c r="D8038" s="20">
        <v>6.5721939999999996</v>
      </c>
      <c r="E8038" s="2">
        <v>1</v>
      </c>
    </row>
    <row r="8039" spans="1:5" ht="12.95" customHeight="1" x14ac:dyDescent="0.2">
      <c r="A8039" s="7">
        <v>43463</v>
      </c>
      <c r="B8039" s="19">
        <v>7.4175750000000003</v>
      </c>
      <c r="C8039" s="20">
        <v>6.5881290000000003</v>
      </c>
      <c r="D8039" s="20">
        <v>6.5881290000000003</v>
      </c>
      <c r="E8039" s="2">
        <v>1</v>
      </c>
    </row>
    <row r="8040" spans="1:5" ht="12.95" customHeight="1" x14ac:dyDescent="0.2">
      <c r="A8040" s="7">
        <v>43464</v>
      </c>
      <c r="B8040" s="19">
        <v>7.4175750000000003</v>
      </c>
      <c r="C8040" s="20">
        <v>6.5881290000000003</v>
      </c>
      <c r="D8040" s="20">
        <v>6.5881290000000003</v>
      </c>
      <c r="E8040" s="2">
        <v>1</v>
      </c>
    </row>
    <row r="8041" spans="1:5" ht="12.95" customHeight="1" x14ac:dyDescent="0.2">
      <c r="A8041" s="7">
        <v>43465</v>
      </c>
      <c r="B8041" s="19">
        <v>7.4175750000000003</v>
      </c>
      <c r="C8041" s="20">
        <v>6.5881290000000003</v>
      </c>
      <c r="D8041" s="20">
        <v>6.5881290000000003</v>
      </c>
      <c r="E8041" s="2">
        <v>1</v>
      </c>
    </row>
    <row r="8042" spans="1:5" ht="12.95" customHeight="1" x14ac:dyDescent="0.2">
      <c r="A8042" s="7">
        <v>43466</v>
      </c>
      <c r="B8042" s="19">
        <v>7.4094110000000004</v>
      </c>
      <c r="C8042" s="20">
        <v>6.5779569999999996</v>
      </c>
      <c r="D8042" s="20">
        <v>6.5779569999999996</v>
      </c>
      <c r="E8042" s="2">
        <v>1</v>
      </c>
    </row>
    <row r="8043" spans="1:5" ht="12.95" customHeight="1" x14ac:dyDescent="0.2">
      <c r="A8043" s="7">
        <v>43467</v>
      </c>
      <c r="B8043" s="19">
        <v>7.4094110000000004</v>
      </c>
      <c r="C8043" s="20">
        <v>6.5779569999999996</v>
      </c>
      <c r="D8043" s="20">
        <v>6.5779569999999996</v>
      </c>
      <c r="E8043" s="2">
        <v>1</v>
      </c>
    </row>
    <row r="8044" spans="1:5" ht="12.95" customHeight="1" x14ac:dyDescent="0.2">
      <c r="A8044" s="7">
        <v>43468</v>
      </c>
      <c r="B8044" s="19">
        <v>7.4136600000000001</v>
      </c>
      <c r="C8044" s="20">
        <v>6.5846520000000002</v>
      </c>
      <c r="D8044" s="20">
        <v>6.5846520000000002</v>
      </c>
      <c r="E8044" s="2">
        <v>1</v>
      </c>
    </row>
    <row r="8045" spans="1:5" ht="12.95" customHeight="1" x14ac:dyDescent="0.2">
      <c r="A8045" s="7">
        <v>43469</v>
      </c>
      <c r="B8045" s="19">
        <v>7.4115440000000001</v>
      </c>
      <c r="C8045" s="20">
        <v>6.6015360000000003</v>
      </c>
      <c r="D8045" s="20">
        <v>6.6015360000000003</v>
      </c>
      <c r="E8045" s="2">
        <v>1</v>
      </c>
    </row>
    <row r="8046" spans="1:5" ht="12.95" customHeight="1" x14ac:dyDescent="0.2">
      <c r="A8046" s="7">
        <v>43470</v>
      </c>
      <c r="B8046" s="19">
        <v>7.4270110000000003</v>
      </c>
      <c r="C8046" s="20">
        <v>6.5947529999999999</v>
      </c>
      <c r="D8046" s="20">
        <v>6.5947529999999999</v>
      </c>
      <c r="E8046" s="2">
        <v>1</v>
      </c>
    </row>
    <row r="8047" spans="1:5" ht="12.95" customHeight="1" x14ac:dyDescent="0.2">
      <c r="A8047" s="7">
        <v>43471</v>
      </c>
      <c r="B8047" s="19">
        <v>7.4270110000000003</v>
      </c>
      <c r="C8047" s="20">
        <v>6.5947529999999999</v>
      </c>
      <c r="D8047" s="20">
        <v>6.5947529999999999</v>
      </c>
      <c r="E8047" s="2">
        <v>1</v>
      </c>
    </row>
    <row r="8048" spans="1:5" ht="12.95" customHeight="1" x14ac:dyDescent="0.2">
      <c r="A8048" s="7">
        <v>43472</v>
      </c>
      <c r="B8048" s="19">
        <v>7.4270110000000003</v>
      </c>
      <c r="C8048" s="20">
        <v>6.5947529999999999</v>
      </c>
      <c r="D8048" s="20">
        <v>6.5947529999999999</v>
      </c>
      <c r="E8048" s="2">
        <v>1</v>
      </c>
    </row>
    <row r="8049" spans="1:5" ht="12.95" customHeight="1" x14ac:dyDescent="0.2">
      <c r="A8049" s="7">
        <v>43473</v>
      </c>
      <c r="B8049" s="19">
        <v>7.4299369999999998</v>
      </c>
      <c r="C8049" s="20">
        <v>6.6102639999999999</v>
      </c>
      <c r="D8049" s="20">
        <v>6.6102639999999999</v>
      </c>
      <c r="E8049" s="2">
        <v>1</v>
      </c>
    </row>
    <row r="8050" spans="1:5" ht="12.95" customHeight="1" x14ac:dyDescent="0.2">
      <c r="A8050" s="7">
        <v>43474</v>
      </c>
      <c r="B8050" s="19">
        <v>7.4295609999999996</v>
      </c>
      <c r="C8050" s="20">
        <v>6.616994</v>
      </c>
      <c r="D8050" s="20">
        <v>6.616994</v>
      </c>
      <c r="E8050" s="2">
        <v>1</v>
      </c>
    </row>
    <row r="8051" spans="1:5" ht="12.95" customHeight="1" x14ac:dyDescent="0.2">
      <c r="A8051" s="7">
        <v>43475</v>
      </c>
      <c r="B8051" s="19">
        <v>7.4262119999999996</v>
      </c>
      <c r="C8051" s="20">
        <v>6.6157789999999999</v>
      </c>
      <c r="D8051" s="20">
        <v>6.6157789999999999</v>
      </c>
      <c r="E8051" s="2">
        <v>1</v>
      </c>
    </row>
    <row r="8052" spans="1:5" ht="12.95" customHeight="1" x14ac:dyDescent="0.2">
      <c r="A8052" s="7">
        <v>43476</v>
      </c>
      <c r="B8052" s="19">
        <v>7.427765</v>
      </c>
      <c r="C8052" s="20">
        <v>6.5989380000000004</v>
      </c>
      <c r="D8052" s="20">
        <v>6.5989380000000004</v>
      </c>
      <c r="E8052" s="2">
        <v>1</v>
      </c>
    </row>
    <row r="8053" spans="1:5" ht="12.95" customHeight="1" x14ac:dyDescent="0.2">
      <c r="A8053" s="7">
        <v>43477</v>
      </c>
      <c r="B8053" s="19">
        <v>7.4265119999999998</v>
      </c>
      <c r="C8053" s="20">
        <v>6.5564689999999999</v>
      </c>
      <c r="D8053" s="20">
        <v>6.5564689999999999</v>
      </c>
      <c r="E8053" s="2">
        <v>1</v>
      </c>
    </row>
    <row r="8054" spans="1:5" ht="12.95" customHeight="1" x14ac:dyDescent="0.2">
      <c r="A8054" s="7">
        <v>43478</v>
      </c>
      <c r="B8054" s="19">
        <v>7.4265119999999998</v>
      </c>
      <c r="C8054" s="20">
        <v>6.5564689999999999</v>
      </c>
      <c r="D8054" s="20">
        <v>6.5564689999999999</v>
      </c>
      <c r="E8054" s="2">
        <v>1</v>
      </c>
    </row>
    <row r="8055" spans="1:5" ht="12.95" customHeight="1" x14ac:dyDescent="0.2">
      <c r="A8055" s="7">
        <v>43479</v>
      </c>
      <c r="B8055" s="19">
        <v>7.4265119999999998</v>
      </c>
      <c r="C8055" s="20">
        <v>6.5564689999999999</v>
      </c>
      <c r="D8055" s="20">
        <v>6.5564689999999999</v>
      </c>
      <c r="E8055" s="2">
        <v>1</v>
      </c>
    </row>
    <row r="8056" spans="1:5" ht="12.95" customHeight="1" x14ac:dyDescent="0.2">
      <c r="A8056" s="7">
        <v>43480</v>
      </c>
      <c r="B8056" s="19">
        <v>7.4259849999999998</v>
      </c>
      <c r="C8056" s="20">
        <v>6.590916</v>
      </c>
      <c r="D8056" s="20">
        <v>6.590916</v>
      </c>
      <c r="E8056" s="2">
        <v>1</v>
      </c>
    </row>
    <row r="8057" spans="1:5" ht="12.95" customHeight="1" x14ac:dyDescent="0.2">
      <c r="A8057" s="7">
        <v>43481</v>
      </c>
      <c r="B8057" s="19">
        <v>7.4267609999999999</v>
      </c>
      <c r="C8057" s="20">
        <v>6.5875120000000003</v>
      </c>
      <c r="D8057" s="20">
        <v>6.5875120000000003</v>
      </c>
      <c r="E8057" s="2">
        <v>1</v>
      </c>
    </row>
    <row r="8058" spans="1:5" ht="12.95" customHeight="1" x14ac:dyDescent="0.2">
      <c r="A8058" s="7">
        <v>43482</v>
      </c>
      <c r="B8058" s="19">
        <v>7.4268619999999999</v>
      </c>
      <c r="C8058" s="20">
        <v>6.5922790000000004</v>
      </c>
      <c r="D8058" s="20">
        <v>6.5922790000000004</v>
      </c>
      <c r="E8058" s="2">
        <v>1</v>
      </c>
    </row>
    <row r="8059" spans="1:5" ht="12.95" customHeight="1" x14ac:dyDescent="0.2">
      <c r="A8059" s="7">
        <v>43483</v>
      </c>
      <c r="B8059" s="19">
        <v>7.4199909999999996</v>
      </c>
      <c r="C8059" s="20">
        <v>6.5599780000000001</v>
      </c>
      <c r="D8059" s="20">
        <v>6.5599780000000001</v>
      </c>
      <c r="E8059" s="2">
        <v>1</v>
      </c>
    </row>
    <row r="8060" spans="1:5" ht="12.95" customHeight="1" x14ac:dyDescent="0.2">
      <c r="A8060" s="7">
        <v>43484</v>
      </c>
      <c r="B8060" s="19">
        <v>7.4245530000000004</v>
      </c>
      <c r="C8060" s="20">
        <v>6.5495349999999997</v>
      </c>
      <c r="D8060" s="20">
        <v>6.5495349999999997</v>
      </c>
      <c r="E8060" s="2">
        <v>1</v>
      </c>
    </row>
    <row r="8061" spans="1:5" ht="12.95" customHeight="1" x14ac:dyDescent="0.2">
      <c r="A8061" s="7">
        <v>43485</v>
      </c>
      <c r="B8061" s="19">
        <v>7.4245530000000004</v>
      </c>
      <c r="C8061" s="20">
        <v>6.5495349999999997</v>
      </c>
      <c r="D8061" s="20">
        <v>6.5495349999999997</v>
      </c>
      <c r="E8061" s="2">
        <v>1</v>
      </c>
    </row>
    <row r="8062" spans="1:5" ht="12.95" customHeight="1" x14ac:dyDescent="0.2">
      <c r="A8062" s="7">
        <v>43486</v>
      </c>
      <c r="B8062" s="19">
        <v>7.4245530000000004</v>
      </c>
      <c r="C8062" s="20">
        <v>6.5495349999999997</v>
      </c>
      <c r="D8062" s="20">
        <v>6.5495349999999997</v>
      </c>
      <c r="E8062" s="2">
        <v>1</v>
      </c>
    </row>
  </sheetData>
  <pageMargins left="0.75" right="0.75" top="1" bottom="1" header="0.5" footer="0.5"/>
  <pageSetup paperSize="9" scale="85" orientation="portrait" horizontalDpi="1200" verticalDpi="1200" r:id="rId1"/>
  <headerFooter alignWithMargins="0"/>
  <rowBreaks count="1" manualBreakCount="1">
    <brk id="63" max="16383" man="1"/>
  </rowBreaks>
  <colBreaks count="1" manualBreakCount="1">
    <brk id="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Podaci</vt:lpstr>
      <vt:lpstr>Uplate</vt:lpstr>
      <vt:lpstr>UU_ZK</vt:lpstr>
      <vt:lpstr>Plan</vt:lpstr>
      <vt:lpstr>HNB tečaj</vt:lpstr>
      <vt:lpstr>datum_isplate</vt:lpstr>
      <vt:lpstr>datum_obracuna</vt:lpstr>
      <vt:lpstr>datum_prvog_anuiteta</vt:lpstr>
      <vt:lpstr>datum_zk</vt:lpstr>
      <vt:lpstr>faktor_323</vt:lpstr>
      <vt:lpstr>faktor_pocetni</vt:lpstr>
      <vt:lpstr>iznos</vt:lpstr>
      <vt:lpstr>kamata</vt:lpstr>
      <vt:lpstr>metoda</vt:lpstr>
      <vt:lpstr>ostatak_iznos</vt:lpstr>
      <vt:lpstr>ostatak_postotak</vt:lpstr>
      <vt:lpstr>rok</vt:lpstr>
      <vt:lpstr>valuta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Kamator</dc:title>
  <dc:creator>pero@dalekaobala.com</dc:creator>
  <cp:lastModifiedBy>pero@digidaga.hr</cp:lastModifiedBy>
  <cp:lastPrinted>2015-10-14T23:26:12Z</cp:lastPrinted>
  <dcterms:created xsi:type="dcterms:W3CDTF">2015-10-10T12:44:50Z</dcterms:created>
  <dcterms:modified xsi:type="dcterms:W3CDTF">2019-01-24T22:05:20Z</dcterms:modified>
</cp:coreProperties>
</file>